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T93" i="371" l="1"/>
  <c r="V93" i="371" s="1"/>
  <c r="S93" i="371"/>
  <c r="R93" i="371"/>
  <c r="Q93" i="371"/>
  <c r="T92" i="371"/>
  <c r="V92" i="371" s="1"/>
  <c r="S92" i="371"/>
  <c r="R92" i="371"/>
  <c r="Q92" i="371"/>
  <c r="V91" i="371"/>
  <c r="U91" i="371"/>
  <c r="T91" i="371"/>
  <c r="S91" i="371"/>
  <c r="R91" i="371"/>
  <c r="Q91" i="371"/>
  <c r="V90" i="371"/>
  <c r="U90" i="371"/>
  <c r="T90" i="371"/>
  <c r="S90" i="371"/>
  <c r="R90" i="371"/>
  <c r="Q90" i="371"/>
  <c r="V89" i="371"/>
  <c r="U89" i="371"/>
  <c r="T89" i="371"/>
  <c r="S89" i="371"/>
  <c r="R89" i="371"/>
  <c r="Q89" i="371"/>
  <c r="V88" i="371"/>
  <c r="U88" i="371"/>
  <c r="T88" i="371"/>
  <c r="S88" i="371"/>
  <c r="R88" i="371"/>
  <c r="Q88" i="371"/>
  <c r="V87" i="371"/>
  <c r="U87" i="371"/>
  <c r="T87" i="371"/>
  <c r="S87" i="371"/>
  <c r="R87" i="371"/>
  <c r="Q87" i="371"/>
  <c r="T86" i="371"/>
  <c r="U86" i="371" s="1"/>
  <c r="S86" i="371"/>
  <c r="V86" i="371" s="1"/>
  <c r="R86" i="371"/>
  <c r="Q86" i="371"/>
  <c r="T85" i="371"/>
  <c r="V85" i="371" s="1"/>
  <c r="S85" i="371"/>
  <c r="R85" i="371"/>
  <c r="Q85" i="371"/>
  <c r="V84" i="371"/>
  <c r="T84" i="371"/>
  <c r="U84" i="371" s="1"/>
  <c r="S84" i="371"/>
  <c r="R84" i="371"/>
  <c r="Q84" i="371"/>
  <c r="T83" i="371"/>
  <c r="V83" i="371" s="1"/>
  <c r="S83" i="371"/>
  <c r="R83" i="371"/>
  <c r="Q83" i="371"/>
  <c r="V82" i="371"/>
  <c r="T82" i="371"/>
  <c r="U82" i="371" s="1"/>
  <c r="S82" i="371"/>
  <c r="R82" i="371"/>
  <c r="Q82" i="371"/>
  <c r="T81" i="371"/>
  <c r="V81" i="371" s="1"/>
  <c r="S81" i="371"/>
  <c r="R81" i="371"/>
  <c r="Q81" i="371"/>
  <c r="V80" i="371"/>
  <c r="T80" i="371"/>
  <c r="U80" i="371" s="1"/>
  <c r="S80" i="371"/>
  <c r="R80" i="371"/>
  <c r="Q80" i="371"/>
  <c r="T79" i="371"/>
  <c r="V79" i="371" s="1"/>
  <c r="S79" i="371"/>
  <c r="R79" i="371"/>
  <c r="Q79" i="371"/>
  <c r="V78" i="371"/>
  <c r="T78" i="371"/>
  <c r="U78" i="371" s="1"/>
  <c r="S78" i="371"/>
  <c r="R78" i="371"/>
  <c r="Q78" i="371"/>
  <c r="T77" i="371"/>
  <c r="V77" i="371" s="1"/>
  <c r="S77" i="371"/>
  <c r="R77" i="371"/>
  <c r="Q77" i="371"/>
  <c r="V76" i="371"/>
  <c r="T76" i="371"/>
  <c r="U76" i="371" s="1"/>
  <c r="S76" i="371"/>
  <c r="R76" i="371"/>
  <c r="Q76" i="371"/>
  <c r="T75" i="371"/>
  <c r="V75" i="371" s="1"/>
  <c r="S75" i="371"/>
  <c r="R75" i="371"/>
  <c r="Q75" i="371"/>
  <c r="V74" i="371"/>
  <c r="T74" i="371"/>
  <c r="U74" i="371" s="1"/>
  <c r="S74" i="371"/>
  <c r="R74" i="371"/>
  <c r="Q74" i="371"/>
  <c r="V73" i="371"/>
  <c r="U73" i="371"/>
  <c r="T73" i="371"/>
  <c r="S73" i="371"/>
  <c r="R73" i="371"/>
  <c r="Q73" i="371"/>
  <c r="V72" i="371"/>
  <c r="T72" i="371"/>
  <c r="U72" i="371" s="1"/>
  <c r="S72" i="371"/>
  <c r="R72" i="371"/>
  <c r="Q72" i="371"/>
  <c r="T71" i="371"/>
  <c r="V71" i="371" s="1"/>
  <c r="S71" i="371"/>
  <c r="R71" i="371"/>
  <c r="Q71" i="371"/>
  <c r="V70" i="371"/>
  <c r="T70" i="371"/>
  <c r="U70" i="371" s="1"/>
  <c r="S70" i="371"/>
  <c r="R70" i="371"/>
  <c r="Q70" i="371"/>
  <c r="T69" i="371"/>
  <c r="V69" i="371" s="1"/>
  <c r="S69" i="371"/>
  <c r="R69" i="371"/>
  <c r="Q69" i="371"/>
  <c r="V68" i="371"/>
  <c r="T68" i="371"/>
  <c r="U68" i="371" s="1"/>
  <c r="S68" i="371"/>
  <c r="R68" i="371"/>
  <c r="Q68" i="371"/>
  <c r="T67" i="371"/>
  <c r="V67" i="371" s="1"/>
  <c r="S67" i="371"/>
  <c r="R67" i="371"/>
  <c r="Q67" i="371"/>
  <c r="V66" i="371"/>
  <c r="U66" i="371"/>
  <c r="T66" i="371"/>
  <c r="S66" i="371"/>
  <c r="R66" i="371"/>
  <c r="Q66" i="371"/>
  <c r="T65" i="371"/>
  <c r="V65" i="371" s="1"/>
  <c r="S65" i="371"/>
  <c r="R65" i="371"/>
  <c r="Q65" i="371"/>
  <c r="V64" i="371"/>
  <c r="T64" i="371"/>
  <c r="U64" i="371" s="1"/>
  <c r="S64" i="371"/>
  <c r="R64" i="371"/>
  <c r="Q64" i="371"/>
  <c r="T63" i="371"/>
  <c r="V63" i="371" s="1"/>
  <c r="S63" i="371"/>
  <c r="R63" i="371"/>
  <c r="Q63" i="371"/>
  <c r="V62" i="371"/>
  <c r="T62" i="371"/>
  <c r="U62" i="371" s="1"/>
  <c r="S62" i="371"/>
  <c r="R62" i="371"/>
  <c r="Q62" i="371"/>
  <c r="T61" i="371"/>
  <c r="V61" i="371" s="1"/>
  <c r="S61" i="371"/>
  <c r="R61" i="371"/>
  <c r="Q61" i="371"/>
  <c r="V60" i="371"/>
  <c r="T60" i="371"/>
  <c r="U60" i="371" s="1"/>
  <c r="S60" i="371"/>
  <c r="R60" i="371"/>
  <c r="Q60" i="371"/>
  <c r="T59" i="371"/>
  <c r="V59" i="371" s="1"/>
  <c r="S59" i="371"/>
  <c r="R59" i="371"/>
  <c r="Q59" i="371"/>
  <c r="V58" i="371"/>
  <c r="T58" i="371"/>
  <c r="U58" i="371" s="1"/>
  <c r="S58" i="371"/>
  <c r="R58" i="371"/>
  <c r="Q58" i="371"/>
  <c r="T57" i="371"/>
  <c r="V57" i="371" s="1"/>
  <c r="S57" i="371"/>
  <c r="R57" i="371"/>
  <c r="Q57" i="371"/>
  <c r="V56" i="371"/>
  <c r="T56" i="371"/>
  <c r="U56" i="371" s="1"/>
  <c r="S56" i="371"/>
  <c r="R56" i="371"/>
  <c r="Q56" i="371"/>
  <c r="T55" i="371"/>
  <c r="V55" i="371" s="1"/>
  <c r="S55" i="371"/>
  <c r="R55" i="371"/>
  <c r="Q55" i="371"/>
  <c r="V54" i="371"/>
  <c r="U54" i="371"/>
  <c r="T54" i="371"/>
  <c r="S54" i="371"/>
  <c r="R54" i="371"/>
  <c r="Q54" i="371"/>
  <c r="T53" i="371"/>
  <c r="V53" i="371" s="1"/>
  <c r="S53" i="371"/>
  <c r="R53" i="371"/>
  <c r="Q53" i="371"/>
  <c r="V52" i="371"/>
  <c r="T52" i="371"/>
  <c r="U52" i="371" s="1"/>
  <c r="S52" i="371"/>
  <c r="R52" i="371"/>
  <c r="Q52" i="371"/>
  <c r="V51" i="371"/>
  <c r="U51" i="371"/>
  <c r="T51" i="371"/>
  <c r="S51" i="371"/>
  <c r="R51" i="371"/>
  <c r="Q51" i="371"/>
  <c r="V50" i="371"/>
  <c r="T50" i="371"/>
  <c r="U50" i="371" s="1"/>
  <c r="S50" i="371"/>
  <c r="R50" i="371"/>
  <c r="Q50" i="371"/>
  <c r="T49" i="371"/>
  <c r="V49" i="371" s="1"/>
  <c r="S49" i="371"/>
  <c r="R49" i="371"/>
  <c r="Q49" i="371"/>
  <c r="V48" i="371"/>
  <c r="T48" i="371"/>
  <c r="U48" i="371" s="1"/>
  <c r="S48" i="371"/>
  <c r="R48" i="371"/>
  <c r="Q48" i="371"/>
  <c r="T47" i="371"/>
  <c r="V47" i="371" s="1"/>
  <c r="S47" i="371"/>
  <c r="R47" i="371"/>
  <c r="Q47" i="371"/>
  <c r="V46" i="371"/>
  <c r="T46" i="371"/>
  <c r="U46" i="371" s="1"/>
  <c r="S46" i="371"/>
  <c r="R46" i="371"/>
  <c r="Q46" i="371"/>
  <c r="T45" i="371"/>
  <c r="V45" i="371" s="1"/>
  <c r="S45" i="371"/>
  <c r="R45" i="371"/>
  <c r="Q45" i="371"/>
  <c r="V44" i="371"/>
  <c r="T44" i="371"/>
  <c r="U44" i="371" s="1"/>
  <c r="S44" i="371"/>
  <c r="R44" i="371"/>
  <c r="Q44" i="371"/>
  <c r="T43" i="371"/>
  <c r="V43" i="371" s="1"/>
  <c r="S43" i="371"/>
  <c r="R43" i="371"/>
  <c r="Q43" i="371"/>
  <c r="V42" i="371"/>
  <c r="T42" i="371"/>
  <c r="U42" i="371" s="1"/>
  <c r="S42" i="371"/>
  <c r="R42" i="371"/>
  <c r="Q42" i="371"/>
  <c r="T41" i="371"/>
  <c r="V41" i="371" s="1"/>
  <c r="S41" i="371"/>
  <c r="R41" i="371"/>
  <c r="Q41" i="371"/>
  <c r="V40" i="371"/>
  <c r="T40" i="371"/>
  <c r="U40" i="371" s="1"/>
  <c r="S40" i="371"/>
  <c r="R40" i="371"/>
  <c r="Q40" i="371"/>
  <c r="T39" i="371"/>
  <c r="V39" i="371" s="1"/>
  <c r="S39" i="371"/>
  <c r="R39" i="371"/>
  <c r="Q39" i="371"/>
  <c r="V38" i="371"/>
  <c r="T38" i="371"/>
  <c r="U38" i="371" s="1"/>
  <c r="S38" i="371"/>
  <c r="R38" i="371"/>
  <c r="Q38" i="371"/>
  <c r="V37" i="371"/>
  <c r="U37" i="371"/>
  <c r="T37" i="37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V34" i="371"/>
  <c r="T34" i="371"/>
  <c r="U34" i="371" s="1"/>
  <c r="S34" i="371"/>
  <c r="R34" i="371"/>
  <c r="Q34" i="371"/>
  <c r="T33" i="371"/>
  <c r="V33" i="371" s="1"/>
  <c r="S33" i="371"/>
  <c r="R33" i="371"/>
  <c r="Q33" i="371"/>
  <c r="V32" i="371"/>
  <c r="T32" i="371"/>
  <c r="U32" i="371" s="1"/>
  <c r="S32" i="371"/>
  <c r="R32" i="371"/>
  <c r="Q32" i="371"/>
  <c r="T31" i="371"/>
  <c r="V31" i="371" s="1"/>
  <c r="S31" i="371"/>
  <c r="R31" i="371"/>
  <c r="Q31" i="371"/>
  <c r="V30" i="371"/>
  <c r="T30" i="371"/>
  <c r="U30" i="371" s="1"/>
  <c r="S30" i="371"/>
  <c r="R30" i="371"/>
  <c r="Q30" i="371"/>
  <c r="T29" i="371"/>
  <c r="V29" i="371" s="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T26" i="371"/>
  <c r="U26" i="371" s="1"/>
  <c r="S26" i="371"/>
  <c r="R26" i="371"/>
  <c r="Q26" i="371"/>
  <c r="T25" i="371"/>
  <c r="V25" i="371" s="1"/>
  <c r="S25" i="371"/>
  <c r="R25" i="371"/>
  <c r="Q25" i="371"/>
  <c r="V24" i="371"/>
  <c r="T24" i="371"/>
  <c r="U24" i="371" s="1"/>
  <c r="S24" i="371"/>
  <c r="R24" i="371"/>
  <c r="Q24" i="371"/>
  <c r="T23" i="371"/>
  <c r="V23" i="371" s="1"/>
  <c r="S23" i="371"/>
  <c r="R23" i="371"/>
  <c r="Q23" i="371"/>
  <c r="V22" i="371"/>
  <c r="T22" i="371"/>
  <c r="U22" i="371" s="1"/>
  <c r="S22" i="371"/>
  <c r="R22" i="371"/>
  <c r="Q22" i="371"/>
  <c r="T21" i="371"/>
  <c r="V21" i="371" s="1"/>
  <c r="S21" i="371"/>
  <c r="R21" i="371"/>
  <c r="Q21" i="371"/>
  <c r="V20" i="371"/>
  <c r="U20" i="371"/>
  <c r="T20" i="371"/>
  <c r="S20" i="371"/>
  <c r="R20" i="371"/>
  <c r="Q20" i="371"/>
  <c r="T19" i="371"/>
  <c r="V19" i="371" s="1"/>
  <c r="S19" i="371"/>
  <c r="R19" i="371"/>
  <c r="Q19" i="371"/>
  <c r="V18" i="371"/>
  <c r="T18" i="371"/>
  <c r="U18" i="371" s="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T14" i="371"/>
  <c r="U14" i="371" s="1"/>
  <c r="S14" i="371"/>
  <c r="R14" i="371"/>
  <c r="Q14" i="371"/>
  <c r="T13" i="371"/>
  <c r="V13" i="371" s="1"/>
  <c r="S13" i="371"/>
  <c r="R13" i="371"/>
  <c r="Q13" i="371"/>
  <c r="V12" i="371"/>
  <c r="T12" i="371"/>
  <c r="U12" i="371" s="1"/>
  <c r="S12" i="371"/>
  <c r="R12" i="371"/>
  <c r="Q12" i="371"/>
  <c r="T11" i="371"/>
  <c r="V11" i="371" s="1"/>
  <c r="S11" i="371"/>
  <c r="R11" i="371"/>
  <c r="Q11" i="371"/>
  <c r="V10" i="371"/>
  <c r="U10" i="371"/>
  <c r="T10" i="371"/>
  <c r="S10" i="371"/>
  <c r="R10" i="371"/>
  <c r="Q10" i="371"/>
  <c r="T9" i="371"/>
  <c r="U9" i="371" s="1"/>
  <c r="S9" i="371"/>
  <c r="R9" i="371"/>
  <c r="Q9" i="371"/>
  <c r="V8" i="371"/>
  <c r="T8" i="371"/>
  <c r="U8" i="371" s="1"/>
  <c r="S8" i="371"/>
  <c r="R8" i="371"/>
  <c r="Q8" i="371"/>
  <c r="T7" i="371"/>
  <c r="U7" i="371" s="1"/>
  <c r="S7" i="371"/>
  <c r="R7" i="371"/>
  <c r="Q7" i="371"/>
  <c r="V6" i="371"/>
  <c r="T6" i="371"/>
  <c r="U6" i="371" s="1"/>
  <c r="S6" i="371"/>
  <c r="R6" i="371"/>
  <c r="Q6" i="371"/>
  <c r="T5" i="371"/>
  <c r="V5" i="371" s="1"/>
  <c r="S5" i="371"/>
  <c r="R5" i="371"/>
  <c r="Q5" i="371"/>
  <c r="AA27" i="368"/>
  <c r="AI27" i="368" s="1"/>
  <c r="AE27" i="368" s="1"/>
  <c r="AA26" i="368"/>
  <c r="AI26" i="368" s="1"/>
  <c r="AA25" i="368"/>
  <c r="AI25" i="368" s="1"/>
  <c r="AE25" i="368" s="1"/>
  <c r="AA24" i="368"/>
  <c r="AI24" i="368" s="1"/>
  <c r="AE24" i="368" s="1"/>
  <c r="AI23" i="368"/>
  <c r="AE23" i="368" s="1"/>
  <c r="AA23" i="368"/>
  <c r="AI22" i="368"/>
  <c r="AE22" i="368" s="1"/>
  <c r="AA22" i="368"/>
  <c r="AI21" i="368"/>
  <c r="AE21" i="368"/>
  <c r="AC21" i="368"/>
  <c r="AB21" i="368"/>
  <c r="AA21" i="368"/>
  <c r="J13" i="368"/>
  <c r="AA10" i="368"/>
  <c r="AI10" i="368" s="1"/>
  <c r="AE10" i="368" s="1"/>
  <c r="AA9" i="368"/>
  <c r="AB9" i="368" s="1"/>
  <c r="AA8" i="368"/>
  <c r="AI8" i="368" s="1"/>
  <c r="AE8" i="368" s="1"/>
  <c r="AA7" i="368"/>
  <c r="AI7" i="368" s="1"/>
  <c r="AE7" i="368" s="1"/>
  <c r="AA6" i="368"/>
  <c r="AI6" i="368" s="1"/>
  <c r="AE6" i="368" s="1"/>
  <c r="AI5" i="368"/>
  <c r="AE5" i="368" s="1"/>
  <c r="AA5" i="368"/>
  <c r="AB4" i="368"/>
  <c r="AA4" i="368"/>
  <c r="AI4" i="368" s="1"/>
  <c r="F36" i="369"/>
  <c r="H36" i="369" s="1"/>
  <c r="J35" i="369"/>
  <c r="H35" i="369"/>
  <c r="J34" i="369"/>
  <c r="H34" i="369"/>
  <c r="I19" i="369"/>
  <c r="G19" i="369"/>
  <c r="I11" i="369"/>
  <c r="I9" i="369" s="1"/>
  <c r="J9" i="369" s="1"/>
  <c r="G11" i="369"/>
  <c r="I10" i="369"/>
  <c r="G10" i="369"/>
  <c r="G9" i="369"/>
  <c r="H9" i="369" s="1"/>
  <c r="V7" i="371" l="1"/>
  <c r="V9" i="371"/>
  <c r="U92" i="371"/>
  <c r="U5" i="371"/>
  <c r="U11" i="371"/>
  <c r="U13" i="371"/>
  <c r="U17" i="371"/>
  <c r="U19" i="371"/>
  <c r="U21" i="371"/>
  <c r="U23" i="371"/>
  <c r="U25" i="371"/>
  <c r="U27" i="371"/>
  <c r="U29" i="371"/>
  <c r="U31" i="371"/>
  <c r="U33" i="371"/>
  <c r="U35" i="371"/>
  <c r="U39" i="371"/>
  <c r="U41" i="371"/>
  <c r="U43" i="371"/>
  <c r="U45" i="371"/>
  <c r="U47" i="371"/>
  <c r="U49" i="371"/>
  <c r="U53" i="371"/>
  <c r="U55" i="371"/>
  <c r="U57" i="371"/>
  <c r="U59" i="371"/>
  <c r="U61" i="371"/>
  <c r="U63" i="371"/>
  <c r="U65" i="371"/>
  <c r="U67" i="371"/>
  <c r="U69" i="371"/>
  <c r="U71" i="371"/>
  <c r="U75" i="371"/>
  <c r="U77" i="371"/>
  <c r="U79" i="371"/>
  <c r="U81" i="371"/>
  <c r="U83" i="371"/>
  <c r="U85" i="371"/>
  <c r="U93" i="371"/>
  <c r="AE26" i="368"/>
  <c r="AF26" i="368" s="1"/>
  <c r="AJ26" i="368"/>
  <c r="AK21" i="368"/>
  <c r="AB26" i="368"/>
  <c r="AJ21" i="368"/>
  <c r="AF21" i="368"/>
  <c r="AE4" i="368"/>
  <c r="AJ4" i="368"/>
  <c r="AI9" i="368"/>
  <c r="AC4" i="368"/>
  <c r="AG21" i="368" l="1"/>
  <c r="AJ9" i="368"/>
  <c r="AE9" i="368"/>
  <c r="AF9" i="368" s="1"/>
  <c r="AK4" i="368"/>
  <c r="AG4" i="368"/>
  <c r="AF4" i="368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D15" i="414"/>
  <c r="C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C4" i="414"/>
  <c r="D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H48" i="370"/>
  <c r="M48" i="370" s="1"/>
  <c r="G48" i="370"/>
  <c r="F48" i="370"/>
  <c r="I48" i="370" s="1"/>
  <c r="E48" i="370"/>
  <c r="D26" i="414" s="1"/>
  <c r="D48" i="370"/>
  <c r="L48" i="370" s="1"/>
  <c r="C48" i="370"/>
  <c r="B48" i="370"/>
  <c r="H36" i="370"/>
  <c r="I36" i="370" s="1"/>
  <c r="G36" i="370"/>
  <c r="F36" i="370"/>
  <c r="D36" i="370"/>
  <c r="E36" i="370" s="1"/>
  <c r="C36" i="370"/>
  <c r="B36" i="370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M36" i="370" l="1"/>
  <c r="D25" i="414" s="1"/>
  <c r="E12" i="370"/>
  <c r="D23" i="414" s="1"/>
  <c r="E23" i="414" s="1"/>
  <c r="L12" i="370"/>
  <c r="I12" i="370"/>
  <c r="D27" i="414" s="1"/>
  <c r="E27" i="414" s="1"/>
  <c r="M3" i="372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J3" i="372" l="1"/>
  <c r="N3" i="372"/>
  <c r="C29" i="414"/>
  <c r="E29" i="414" s="1"/>
  <c r="H3" i="390"/>
  <c r="Q3" i="347"/>
  <c r="S3" i="347"/>
  <c r="U3" i="34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E10" i="340"/>
  <c r="F10" i="340" s="1"/>
  <c r="G10" i="340" s="1"/>
  <c r="H10" i="340" s="1"/>
  <c r="I10" i="340" s="1"/>
  <c r="J10" i="340" s="1"/>
  <c r="K10" i="340" s="1"/>
  <c r="L10" i="340" s="1"/>
  <c r="M10" i="340" s="1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E18" i="414"/>
  <c r="G13" i="339"/>
  <c r="D4" i="340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<sst xmlns="http://schemas.openxmlformats.org/spreadsheetml/2006/main" count="55700" uniqueCount="6874">
  <si>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</si>
  <si>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</si>
  <si>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</si>
  <si>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</si>
  <si>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</si>
  <si>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</si>
  <si>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</si>
  <si>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</si>
  <si>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</si>
  <si>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</si>
  <si>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</si>
  <si>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</si>
  <si>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</si>
  <si>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</si>
  <si>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</si>
  <si>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</si>
  <si>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</si>
  <si>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</si>
  <si>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Celk.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</si>
  <si>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</si>
  <si>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</si>
  <si>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</si>
  <si>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</si>
  <si>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</si>
  <si>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</si>
  <si>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</si>
  <si>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</si>
  <si>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</si>
  <si>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</si>
  <si>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</si>
  <si>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</si>
  <si>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</si>
  <si>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</si>
  <si>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</si>
  <si>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</si>
  <si>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</si>
  <si>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</si>
  <si>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</si>
  <si>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</si>
  <si>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</si>
  <si>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</si>
  <si>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</si>
  <si>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</si>
  <si>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</si>
  <si>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</si>
  <si>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</si>
  <si>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</si>
  <si>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</si>
  <si>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</si>
  <si>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</si>
  <si>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</si>
  <si>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</si>
  <si>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</si>
  <si>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</si>
  <si>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</si>
  <si>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</si>
  <si>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</si>
  <si>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</si>
  <si>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</si>
  <si>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</si>
  <si>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</si>
  <si>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</si>
  <si>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</si>
  <si>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</si>
  <si>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</si>
  <si>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</si>
  <si>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</si>
  <si>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</si>
  <si>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</si>
  <si>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</si>
  <si>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</si>
  <si>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</si>
  <si>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</si>
  <si>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</si>
  <si>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</si>
  <si>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</si>
  <si>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</si>
  <si>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</si>
  <si>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</si>
  <si>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</si>
  <si>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</si>
  <si>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</si>
  <si>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</si>
  <si>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</si>
  <si>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</si>
  <si>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</si>
  <si>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</si>
  <si>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</si>
  <si>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</si>
  <si>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</si>
  <si>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</si>
  <si>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</si>
  <si>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</si>
  <si>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</si>
  <si>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</si>
  <si>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</si>
  <si>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</si>
  <si>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</si>
  <si>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</si>
  <si>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</si>
  <si>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</si>
  <si>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</si>
  <si>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</si>
  <si>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</si>
  <si>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</si>
  <si>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</si>
  <si>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</si>
  <si>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</si>
  <si>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</si>
  <si>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</si>
  <si>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</si>
  <si>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</si>
  <si>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</si>
  <si>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</si>
  <si>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</si>
  <si>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</si>
  <si>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</si>
  <si>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</si>
  <si>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</si>
  <si>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</si>
  <si>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</si>
  <si>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</si>
  <si>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</si>
  <si>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</si>
  <si>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</si>
  <si>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</si>
  <si>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</si>
  <si>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</si>
  <si>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</si>
  <si>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</si>
  <si>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</si>
  <si>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</si>
  <si>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</si>
  <si>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</si>
  <si>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</si>
  <si>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</si>
  <si>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</si>
  <si>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</si>
  <si>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</si>
  <si>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</si>
  <si>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</si>
  <si>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</si>
  <si>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</si>
  <si>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</si>
  <si>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</si>
  <si>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</si>
  <si>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</si>
  <si>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</si>
  <si>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</si>
  <si>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</si>
  <si>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</si>
  <si>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</si>
  <si>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</si>
  <si>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</si>
  <si>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</si>
  <si>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</si>
  <si>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</si>
  <si>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</si>
  <si>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</si>
  <si>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</si>
  <si>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</si>
  <si>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</si>
  <si>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</si>
  <si>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</si>
  <si>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</si>
  <si>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</si>
  <si>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</si>
  <si>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</si>
  <si>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</si>
  <si>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</si>
  <si>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</si>
  <si>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</si>
  <si>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</si>
  <si>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</si>
  <si>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</si>
  <si>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</si>
  <si>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</si>
  <si>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</si>
  <si>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</si>
  <si>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</si>
  <si>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</si>
  <si>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</si>
  <si>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</si>
  <si>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</si>
  <si>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</si>
  <si>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</si>
  <si>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</si>
  <si>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</si>
  <si>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</si>
  <si>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</si>
  <si>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</si>
  <si>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</si>
  <si>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</si>
  <si>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</si>
  <si>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</si>
  <si>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</si>
  <si>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</si>
  <si>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</si>
  <si>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</si>
  <si>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</si>
  <si>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</si>
  <si>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</si>
  <si>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</si>
  <si>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</si>
  <si>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</si>
  <si>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</si>
  <si>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</si>
  <si>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</si>
  <si>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</si>
  <si>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</si>
  <si>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</si>
  <si>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</si>
  <si>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</si>
  <si>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</si>
  <si>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</si>
  <si>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</si>
  <si>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</si>
  <si>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</si>
  <si>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</si>
  <si>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</si>
  <si>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</si>
  <si>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</si>
  <si>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</si>
  <si>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</si>
  <si>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</si>
  <si>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</si>
  <si>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</si>
  <si>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</si>
  <si>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</si>
  <si>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</si>
  <si>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</si>
  <si>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</si>
  <si>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</si>
  <si>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</si>
  <si>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</si>
  <si>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</si>
  <si>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</si>
  <si>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</si>
  <si>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</si>
  <si>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</si>
  <si>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</si>
  <si>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</si>
  <si>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</si>
  <si>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</si>
  <si>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</si>
  <si>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</si>
  <si>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</si>
  <si>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</si>
  <si>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</si>
  <si>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</si>
  <si>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</si>
  <si>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</si>
  <si>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</si>
  <si>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</si>
  <si>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</si>
  <si>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</si>
  <si>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</si>
  <si>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</si>
  <si>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</si>
  <si>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</si>
  <si>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</si>
  <si>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</si>
  <si>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</si>
  <si>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</si>
  <si>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</si>
  <si>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</si>
  <si>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</si>
  <si>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</si>
  <si>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</si>
  <si>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</si>
  <si>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</si>
  <si>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</si>
  <si>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</si>
  <si>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</si>
  <si>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</si>
  <si>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</si>
  <si>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</si>
  <si>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</si>
  <si>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</si>
  <si>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</si>
  <si>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</si>
  <si>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</si>
  <si>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</si>
  <si>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</si>
  <si>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</si>
  <si>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</si>
  <si>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</si>
  <si>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</si>
  <si>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</si>
  <si>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</si>
  <si>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</si>
  <si>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</si>
  <si>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</si>
  <si>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</si>
  <si>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</si>
  <si>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</si>
  <si>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</si>
  <si>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Onkologická klinika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</si>
  <si>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</si>
  <si>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</si>
  <si>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</si>
  <si>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</si>
  <si>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</si>
  <si>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</si>
  <si>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</si>
  <si>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</si>
  <si>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</si>
  <si>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</si>
  <si>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50113009     léky - RTG diagnostika ZUL (LEK)</t>
  </si>
  <si>
    <t>--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</si>
  <si>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</si>
  <si>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</si>
  <si>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</si>
  <si>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</si>
  <si>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</si>
  <si>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</si>
  <si>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</si>
  <si>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</si>
  <si>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50115010     RTG materiál, filmy a chemikálie (sk.Z_504)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</si>
  <si>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</si>
  <si>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</si>
  <si>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</si>
  <si>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</si>
  <si>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</si>
  <si>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</si>
  <si>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</si>
  <si>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</si>
  <si>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</si>
  <si>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</si>
  <si>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</si>
  <si>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</si>
  <si>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</si>
  <si>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</si>
  <si>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(sk.V15,45,46,T110,Z510,Z524)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</si>
  <si>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</si>
  <si>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</si>
  <si>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</si>
  <si>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</si>
  <si>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</si>
  <si>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SZM (sk.Z21)</t>
  </si>
  <si>
    <t>50117011     obalový mat. pro sterilizaci (sk.V20)</t>
  </si>
  <si>
    <t>50117015     IT - spotřební materiál (sk. P37, 48)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</si>
  <si>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</si>
  <si>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</si>
  <si>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</si>
  <si>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</si>
  <si>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</si>
  <si>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</si>
  <si>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</si>
  <si>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</si>
  <si>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</si>
  <si>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</si>
  <si>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</si>
  <si>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</si>
  <si>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</si>
  <si>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</si>
  <si>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</si>
  <si>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</si>
  <si>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</si>
  <si>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</si>
  <si>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</si>
  <si>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</si>
  <si>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</si>
  <si>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</si>
  <si>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</t>
  </si>
  <si>
    <t>51102021     opravy zdrav.techniky</t>
  </si>
  <si>
    <t>51102022     opravy - Úsek inf.systémů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</si>
  <si>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</si>
  <si>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</si>
  <si>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</si>
  <si>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</si>
  <si>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</si>
  <si>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</si>
  <si>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(pokl.)</t>
  </si>
  <si>
    <t>51801     Přepravné</t>
  </si>
  <si>
    <t>51801000     přepravné-lab. vzorky,...</t>
  </si>
  <si>
    <t>51802     Spoje</t>
  </si>
  <si>
    <t>51802001     poštovné</t>
  </si>
  <si>
    <t>51802002     spotřeba cenin (známky, kolky)</t>
  </si>
  <si>
    <t>51802003     spoje -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</si>
  <si>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</si>
  <si>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</si>
  <si>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</si>
  <si>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</si>
  <si>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</si>
  <si>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</si>
  <si>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</si>
  <si>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</si>
  <si>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</si>
  <si>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</si>
  <si>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</si>
  <si>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</si>
  <si>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</si>
  <si>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</si>
  <si>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</si>
  <si>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</si>
  <si>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</si>
  <si>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</si>
  <si>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</si>
  <si>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</si>
  <si>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</si>
  <si>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</si>
  <si>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</si>
  <si>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52113     Refundace</t>
  </si>
  <si>
    <t>52113000     refundace</t>
  </si>
  <si>
    <t>52121     OON - dohody</t>
  </si>
  <si>
    <t>52121000     OON - dohody</t>
  </si>
  <si>
    <t>52125     Odstupné</t>
  </si>
  <si>
    <t>52125000     odstupné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</si>
  <si>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</si>
  <si>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</si>
  <si>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</si>
  <si>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</si>
  <si>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</si>
  <si>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</si>
  <si>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</si>
  <si>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</si>
  <si>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</si>
  <si>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</si>
  <si>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</si>
  <si>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</si>
  <si>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</si>
  <si>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</si>
  <si>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</si>
  <si>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</si>
  <si>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</si>
  <si>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</si>
  <si>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</si>
  <si>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</si>
  <si>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</si>
  <si>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 - lékaři</t>
  </si>
  <si>
    <t>54910009     školení - ost.zdrav.pracov.</t>
  </si>
  <si>
    <t>54910010     školení - nezdrav.pracov.</t>
  </si>
  <si>
    <t>54924     Ostatní výplaty fyzickým osobám</t>
  </si>
  <si>
    <t>54924001     odškod.zaměst. - prac.úraz,...</t>
  </si>
  <si>
    <t>54925     Ostatní výplaty fyzickým osobám(PaM)</t>
  </si>
  <si>
    <t>54925000     odškodn.-náhr.mzdy zam.(PaM)</t>
  </si>
  <si>
    <t>54972     Školení - lékaři (pouze PaM)</t>
  </si>
  <si>
    <t>54972000     školení - lékaři(pouze PaM)</t>
  </si>
  <si>
    <t>54973     Školení - ostatní zdrav.prac.(pouze PaM)</t>
  </si>
  <si>
    <t>54973000     školení - ostatní zdrav.prac.(pouze PaM)</t>
  </si>
  <si>
    <t>54999     Přípěvky a poplatky(daň.neúčinné)</t>
  </si>
  <si>
    <t>54999001     zaměstnanecký benefit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</si>
  <si>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</si>
  <si>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</si>
  <si>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</si>
  <si>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</si>
  <si>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</si>
  <si>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</si>
  <si>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</si>
  <si>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</si>
  <si>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</si>
  <si>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</si>
  <si>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</si>
  <si>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</si>
  <si>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</si>
  <si>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</si>
  <si>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55802003     DDHM - kacelářská technika (sk.V_37)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</si>
  <si>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</si>
  <si>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</si>
  <si>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</si>
  <si>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</si>
  <si>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55805081     DDHM - inventář (finanční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</si>
  <si>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</si>
  <si>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</si>
  <si>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</si>
  <si>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</si>
  <si>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</si>
  <si>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</si>
  <si>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</si>
  <si>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</si>
  <si>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</si>
  <si>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</si>
  <si>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</si>
  <si>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</si>
  <si>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</si>
  <si>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</si>
  <si>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</si>
  <si>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</si>
  <si>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</si>
  <si>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</si>
  <si>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</si>
  <si>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</si>
  <si>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</si>
  <si>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</si>
  <si>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</si>
  <si>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</si>
  <si>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</si>
  <si>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</si>
  <si>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</si>
  <si>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</si>
  <si>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</si>
  <si>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</si>
  <si>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</si>
  <si>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</si>
  <si>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</si>
  <si>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</si>
  <si>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</si>
  <si>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</si>
  <si>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</si>
  <si>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</si>
  <si>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</si>
  <si>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</si>
  <si>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</si>
  <si>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</si>
  <si>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64924439     klinické hodnocení - tuzemci (81xx)</t>
  </si>
  <si>
    <t>64924440     klinické hodnocení - EU (81xx)</t>
  </si>
  <si>
    <t>64924441     klinické hodnocení - 3.země (81xx)</t>
  </si>
  <si>
    <t>64924442     telekom.služby, soukr. hovory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</si>
  <si>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</si>
  <si>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</si>
  <si>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</si>
  <si>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</si>
  <si>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</si>
  <si>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</si>
  <si>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</si>
  <si>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</si>
  <si>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</si>
  <si>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</si>
  <si>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</si>
  <si>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</si>
  <si>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</si>
  <si>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</si>
  <si>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</si>
  <si>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</si>
  <si>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</si>
  <si>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</si>
  <si>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</si>
  <si>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</si>
  <si>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</si>
  <si>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</si>
  <si>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</si>
  <si>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</si>
  <si>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</si>
  <si>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</si>
  <si>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</si>
  <si>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</si>
  <si>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</si>
  <si>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</si>
  <si>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</si>
  <si>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</si>
  <si>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</si>
  <si>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</si>
  <si>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</si>
  <si>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</si>
  <si>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</si>
  <si>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</si>
  <si>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</si>
  <si>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</si>
  <si>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21</t>
  </si>
  <si>
    <t/>
  </si>
  <si>
    <t>Onkologická klinika</t>
  </si>
  <si>
    <t>50113001</t>
  </si>
  <si>
    <t>Lékárna - léčiva</t>
  </si>
  <si>
    <t>50113006</t>
  </si>
  <si>
    <t>Lékárna - enterární výživa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</si>
  <si>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</si>
  <si>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</si>
  <si>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</si>
  <si>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</si>
  <si>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</si>
  <si>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</si>
  <si>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</si>
  <si>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2111</t>
  </si>
  <si>
    <t>Onkologická klinika, lůžkové oddělení 42A</t>
  </si>
  <si>
    <t>SumaNS</t>
  </si>
  <si>
    <t>mezeraNS</t>
  </si>
  <si>
    <t>2112</t>
  </si>
  <si>
    <t>Onkologická klinika, lůžkové oddělení 42B</t>
  </si>
  <si>
    <t>2113</t>
  </si>
  <si>
    <t>Onkologická klinika, lůžkové oddělení 42C</t>
  </si>
  <si>
    <t>2121</t>
  </si>
  <si>
    <t>Onkologická klinika, ambulance + mamol. poradna</t>
  </si>
  <si>
    <t>2151</t>
  </si>
  <si>
    <t>Onkologická klinika, ozařovny-přístrojové pracoviš</t>
  </si>
  <si>
    <t>2152</t>
  </si>
  <si>
    <t>Radiační onkologie - brachyterapie</t>
  </si>
  <si>
    <t>2194</t>
  </si>
  <si>
    <t>Onkologická klinika, centrum  - onkologie</t>
  </si>
  <si>
    <t>ANZATAX 6 MG/ML</t>
  </si>
  <si>
    <t>INF CNC SOL 1X5ML/30MG</t>
  </si>
  <si>
    <t>INF CNC SOL 1X50ML/300MG</t>
  </si>
  <si>
    <t>MILURIT</t>
  </si>
  <si>
    <t>TBL 50X100MG</t>
  </si>
  <si>
    <t>UNIPRES 10</t>
  </si>
  <si>
    <t>TBL 30X10MG</t>
  </si>
  <si>
    <t>CONCOR COR 2.5 MG</t>
  </si>
  <si>
    <t>TBL OBD 28X2.5MG</t>
  </si>
  <si>
    <t>LORISTA   50 MG tbl.</t>
  </si>
  <si>
    <t>POR TBLFLM 28X50MG</t>
  </si>
  <si>
    <t>CORYOL 12,5</t>
  </si>
  <si>
    <t>POR TBLNOB30X12.5MG</t>
  </si>
  <si>
    <t>FINAJELF 5 MG POTAHOVANÉ TABLETY</t>
  </si>
  <si>
    <t>POR TBL FLM 30X5MG</t>
  </si>
  <si>
    <t>5-FLUOROURACIL EBEWE</t>
  </si>
  <si>
    <t>INJ 1X10ML/500MG</t>
  </si>
  <si>
    <t>INJ 1X20ML/1000MG</t>
  </si>
  <si>
    <t>INJ 1X100ML/5000MG</t>
  </si>
  <si>
    <t>LUSOPRESS</t>
  </si>
  <si>
    <t>TBL 28X20MG</t>
  </si>
  <si>
    <t>NIMESIL</t>
  </si>
  <si>
    <t>PORGRASUS30X100MG-S</t>
  </si>
  <si>
    <t>LACTULOSA BIOMEDICA</t>
  </si>
  <si>
    <t>POR SIR 250ML 50%</t>
  </si>
  <si>
    <t>CIPRALEX 10 MG</t>
  </si>
  <si>
    <t>POR TBL FLM 28X10MG</t>
  </si>
  <si>
    <t>FENOFIX 200 MG</t>
  </si>
  <si>
    <t>POR CPS DUR 30X200MG</t>
  </si>
  <si>
    <t>GLUCOPHAGE XR</t>
  </si>
  <si>
    <t>POR TBL PRO30X500MG</t>
  </si>
  <si>
    <t>KEPPRA 500 MG</t>
  </si>
  <si>
    <t>POR TBL FLM50X500MG</t>
  </si>
  <si>
    <t>MICARDIS 80 MG</t>
  </si>
  <si>
    <t>POR TBL NOB 28X80MG</t>
  </si>
  <si>
    <t>DOCETAXEL HOSPIRA 10 MG/ML KONCENTRÁT PRO PŘÍPRAVU</t>
  </si>
  <si>
    <t>INF CNC SOL 1X8ML/80MG</t>
  </si>
  <si>
    <t>HELICID « 40 INF. LYOF.1X40MG</t>
  </si>
  <si>
    <t>DAPRIL 20</t>
  </si>
  <si>
    <t>POR TBL NOB 30X20MG</t>
  </si>
  <si>
    <t>ARIMIDEX</t>
  </si>
  <si>
    <t>POR TBL FLM 28X1MG</t>
  </si>
  <si>
    <t>CORYOL 6,25</t>
  </si>
  <si>
    <t>PORTBLNOB 30X6.25MG</t>
  </si>
  <si>
    <t>ENAP 5MG</t>
  </si>
  <si>
    <t>TBL 30X5MG</t>
  </si>
  <si>
    <t>LORADUR MITE</t>
  </si>
  <si>
    <t>POR TBL NOB 50</t>
  </si>
  <si>
    <t>TULIP 10 MG POTAHOVANÉ TABLETY</t>
  </si>
  <si>
    <t>POR TBL FLM 30X10MG</t>
  </si>
  <si>
    <t>OLTAR 6 MG</t>
  </si>
  <si>
    <t>POR TBL NOB 30X6MG</t>
  </si>
  <si>
    <t>INJ 1X5ML/250MG</t>
  </si>
  <si>
    <t>TRAMAL RETARD 200</t>
  </si>
  <si>
    <t>TBL RET 10X200MG</t>
  </si>
  <si>
    <t>MOVALIS 15MG</t>
  </si>
  <si>
    <t>TBL 20X15MG</t>
  </si>
  <si>
    <t>PROPANORM 150MG</t>
  </si>
  <si>
    <t>TBL OBD 50X150MG</t>
  </si>
  <si>
    <t>CARBOPLATIN HOSPIRA 10 MG/ML INJEKČNÍ ROZTOK</t>
  </si>
  <si>
    <t>INJ SOL 1X5ML/50MG</t>
  </si>
  <si>
    <t>INJ SOL 1X15ML/150MG</t>
  </si>
  <si>
    <t>INJ SOL 1X45ML/450MG</t>
  </si>
  <si>
    <t>INJ SOL 1X60ML/600MG</t>
  </si>
  <si>
    <t>KAMIREN 2</t>
  </si>
  <si>
    <t>TBL 30X2MG</t>
  </si>
  <si>
    <t>RHEFLUIN</t>
  </si>
  <si>
    <t>TBL 30</t>
  </si>
  <si>
    <t>QUAMATEL 20MG</t>
  </si>
  <si>
    <t>TBL OBD 28X20MG</t>
  </si>
  <si>
    <t>GEMCITABIN TEVA 40 MG/ML</t>
  </si>
  <si>
    <t>INF CNC SOL 1X5ML/200MG</t>
  </si>
  <si>
    <t>INF CNC SOL 1X25ML/1000MG</t>
  </si>
  <si>
    <t>INF CNC SOL 1X50ML/2000MG</t>
  </si>
  <si>
    <t>RYTMONORM 150MG</t>
  </si>
  <si>
    <t>TBL 50X150MG</t>
  </si>
  <si>
    <t>CONCOR</t>
  </si>
  <si>
    <t>TBL FC 30X5MG</t>
  </si>
  <si>
    <t>MODURETIC</t>
  </si>
  <si>
    <t>POR TBL NOB 30</t>
  </si>
  <si>
    <t>RANISAN</t>
  </si>
  <si>
    <t>TBL OBD 30X150MG</t>
  </si>
  <si>
    <t>Dacarbazin Medac</t>
  </si>
  <si>
    <t>inj. sicc. 10x200mg</t>
  </si>
  <si>
    <t>DOXORUBICIN-TEVA 0.2%</t>
  </si>
  <si>
    <t>INJ SOL 1X50MG/25ML</t>
  </si>
  <si>
    <t>DOXORUBICIN-TEVA 0,2%</t>
  </si>
  <si>
    <t>INJ SOL 1X200MG/100ML</t>
  </si>
  <si>
    <t>ZARZIO 48 MU/0,5 ML</t>
  </si>
  <si>
    <t>INJ+INF SOL 5X0.5ML</t>
  </si>
  <si>
    <t>INJ SOL 1X10MG/5ML</t>
  </si>
  <si>
    <t>Cisplatin Accord 1mg/ml</t>
  </si>
  <si>
    <t>inf. konc. sol. 1x100ml</t>
  </si>
  <si>
    <t>PRESTARIUM NEO</t>
  </si>
  <si>
    <t>NOLPAZA 40 MG ENTEROSOLVENTNÍ TABLETY</t>
  </si>
  <si>
    <t>POR TBL ENT 14X40MG</t>
  </si>
  <si>
    <t>MIRTAZAPIN ORION 15 MG</t>
  </si>
  <si>
    <t>POR TBL DIS 30X15MG</t>
  </si>
  <si>
    <t>APO-CITAL 20 MG</t>
  </si>
  <si>
    <t>POR TBL FLM 30X20MG</t>
  </si>
  <si>
    <t>PRESTARIUM NEO COMBI</t>
  </si>
  <si>
    <t>POR TBL FLM 30</t>
  </si>
  <si>
    <t>PRESTANCE 10 MG/10 MG</t>
  </si>
  <si>
    <t>CALCIUMFOLINAT EBEWE 10 MG/ML</t>
  </si>
  <si>
    <t>INJ SOL 1X10ML/100MG</t>
  </si>
  <si>
    <t>VASOCARDIN 50</t>
  </si>
  <si>
    <t>POR TBL NOB 50X50MG</t>
  </si>
  <si>
    <t>ZYLLT 75 MG</t>
  </si>
  <si>
    <t>POR TBL FLM 28X75MG</t>
  </si>
  <si>
    <t>CISPLATIN HOSPIRA 0,5 MG/ML</t>
  </si>
  <si>
    <t>INF CNC SOL 1X100ML/50MG</t>
  </si>
  <si>
    <t>O</t>
  </si>
  <si>
    <t>INVANZ 1 G</t>
  </si>
  <si>
    <t>INF PLV SOL 1X1GM</t>
  </si>
  <si>
    <t>GLUKÓZA 10 BRAUN</t>
  </si>
  <si>
    <t>INF SOL 10X500ML-PE</t>
  </si>
  <si>
    <t>GLUKÓZA 5 BRAUN</t>
  </si>
  <si>
    <t>CHLORID SODNÝ 0,9% BRAUN</t>
  </si>
  <si>
    <t>INF SOL 20X100MLPELAH</t>
  </si>
  <si>
    <t>INF SOL 10X250MLPELAH</t>
  </si>
  <si>
    <t>INF SOL 10X500MLPELAH</t>
  </si>
  <si>
    <t>INF SOL 10X1000MLPLAH</t>
  </si>
  <si>
    <t>GENTAMICIN LEK 80 MG/2 ML</t>
  </si>
  <si>
    <t>INJ SOL 10X2ML/80MG</t>
  </si>
  <si>
    <t>HYDROCHLOROTHIAZID LECIVA</t>
  </si>
  <si>
    <t>TBL 20X25MG</t>
  </si>
  <si>
    <t>PREDNISON 5 LECIVA</t>
  </si>
  <si>
    <t>TBL 20X5MG</t>
  </si>
  <si>
    <t>ADRENALIN LECIVA</t>
  </si>
  <si>
    <t>INJ 5X1ML/1MG</t>
  </si>
  <si>
    <t>ATROPIN BIOTIKA 1MG</t>
  </si>
  <si>
    <t>INJ 10X1ML/1MG</t>
  </si>
  <si>
    <t>CALCIUM BIOTIKA</t>
  </si>
  <si>
    <t>INJ 10X10ML/1GM</t>
  </si>
  <si>
    <t>KANAVIT</t>
  </si>
  <si>
    <t>INJ 5X1ML/10MG</t>
  </si>
  <si>
    <t>MAGNESIUM SULFURICUM BIOTIKA</t>
  </si>
  <si>
    <t>INJ 5X10ML 10%</t>
  </si>
  <si>
    <t>INJ 5X10ML 20%</t>
  </si>
  <si>
    <t>MESOCAIN</t>
  </si>
  <si>
    <t>INJ 10X10ML 1%</t>
  </si>
  <si>
    <t>NATRIUM CHLORATUM BIOTIKA 10%</t>
  </si>
  <si>
    <t>INJ 10X5ML 10%</t>
  </si>
  <si>
    <t>NORADRENALIN LECIVA</t>
  </si>
  <si>
    <t>PYRIDOXIN LECIVA</t>
  </si>
  <si>
    <t>INJ 5X1ML 50MG</t>
  </si>
  <si>
    <t>SYNTOPHYLLIN</t>
  </si>
  <si>
    <t>INJ 5X10ML/240MG</t>
  </si>
  <si>
    <t>SYNTOSTIGMIN</t>
  </si>
  <si>
    <t>INJ 10X1ML/0.5MG</t>
  </si>
  <si>
    <t>GTT 1X5ML 20MG/ML</t>
  </si>
  <si>
    <t>OPHTHALMO-SEPTONEX</t>
  </si>
  <si>
    <t>GTT OPH 1X10ML</t>
  </si>
  <si>
    <t>SANORIN-ANALERGIN</t>
  </si>
  <si>
    <t>LIQ 1X10ML</t>
  </si>
  <si>
    <t>SANORIN EMULSIO</t>
  </si>
  <si>
    <t>GTT NAS 10ML 0.1%</t>
  </si>
  <si>
    <t>SANORIN</t>
  </si>
  <si>
    <t>LIQ 10ML 0.1%</t>
  </si>
  <si>
    <t>CALCIUM PANTHOTEN. SLOVAKOFARMA</t>
  </si>
  <si>
    <t>UNG 1X30GM</t>
  </si>
  <si>
    <t>DERMAZULEN</t>
  </si>
  <si>
    <t>HYDROCORTISON M LECIVA</t>
  </si>
  <si>
    <t>UNG 10GM 1%</t>
  </si>
  <si>
    <t>UNG OPH 1X5GM</t>
  </si>
  <si>
    <t>SPECIES PECTORALES PLANTA</t>
  </si>
  <si>
    <t>SPC 1X100GM</t>
  </si>
  <si>
    <t>SPECIES UROLOGICAE PLANTA</t>
  </si>
  <si>
    <t>MORPHIN BIOTIKA 1%</t>
  </si>
  <si>
    <t>INJ 10X1ML/10MG</t>
  </si>
  <si>
    <t>DIAPREL MR</t>
  </si>
  <si>
    <t>TBL RET 60X30MG</t>
  </si>
  <si>
    <t>MILURIT 300</t>
  </si>
  <si>
    <t>TBL 30X300MG</t>
  </si>
  <si>
    <t>DICYNONE</t>
  </si>
  <si>
    <t>TBL 30x 500 mg</t>
  </si>
  <si>
    <t>OXAZEPAM TBL.20X10MG</t>
  </si>
  <si>
    <t>TBL 20X10MG(BLISTR)</t>
  </si>
  <si>
    <t>PAMBA</t>
  </si>
  <si>
    <t>TBL 10X250MG</t>
  </si>
  <si>
    <t>FUROSEMID BIOTIKA</t>
  </si>
  <si>
    <t>INJ 5X2ML/20MG</t>
  </si>
  <si>
    <t>DIAZEPAM SLOVAKOFARMA</t>
  </si>
  <si>
    <t>TBL 20X10MG</t>
  </si>
  <si>
    <t>DITHIADEN</t>
  </si>
  <si>
    <t>TBL 20X2MG</t>
  </si>
  <si>
    <t>KALIUM CHLORATUM LECIVA 7.5%</t>
  </si>
  <si>
    <t>INJ 5X10ML 7.5%</t>
  </si>
  <si>
    <t>HALOPERIDOL</t>
  </si>
  <si>
    <t>GTT 1X10ML/20MG</t>
  </si>
  <si>
    <t>GEL 1X20GM</t>
  </si>
  <si>
    <t>FUROSEMID SLOVAKOFARMA FORTE</t>
  </si>
  <si>
    <t>ENDIARON</t>
  </si>
  <si>
    <t>TBL OBD 20X250MG</t>
  </si>
  <si>
    <t>PRESID 5 MG</t>
  </si>
  <si>
    <t>TBL RET 30X5MG</t>
  </si>
  <si>
    <t>PRESID 10 MG</t>
  </si>
  <si>
    <t>TBL RET 30X10MG</t>
  </si>
  <si>
    <t>PREDNISON 20 LECIVA</t>
  </si>
  <si>
    <t>TBL 20X20MG(BLISTR)</t>
  </si>
  <si>
    <t>DIGOXIN 0.250 LECIVA</t>
  </si>
  <si>
    <t>TBL 30X0.25MG</t>
  </si>
  <si>
    <t>VEROSPIRON</t>
  </si>
  <si>
    <t>HEPAROID LECIVA</t>
  </si>
  <si>
    <t>SUPPOSITORIA GLYCERINI LECIVA</t>
  </si>
  <si>
    <t>SUP 10X2.35GM</t>
  </si>
  <si>
    <t>INJ 10X2ML</t>
  </si>
  <si>
    <t>PROTHIADEN</t>
  </si>
  <si>
    <t>DRG 30X25MG</t>
  </si>
  <si>
    <t>UROMITEXAN 400MG</t>
  </si>
  <si>
    <t>INJ 15X4ML/400MG</t>
  </si>
  <si>
    <t>NOVALGIN</t>
  </si>
  <si>
    <t>INJ 10X2ML/1000MG</t>
  </si>
  <si>
    <t>HYLAK FORTE</t>
  </si>
  <si>
    <t>GTT 1X100ML</t>
  </si>
  <si>
    <t>TORECAN</t>
  </si>
  <si>
    <t>DRG 50X6.5MG</t>
  </si>
  <si>
    <t>SUP 6X6.5MG</t>
  </si>
  <si>
    <t>NEODOLPASSE</t>
  </si>
  <si>
    <t>INF 10X250ML</t>
  </si>
  <si>
    <t>LOPERON CPS</t>
  </si>
  <si>
    <t>POR CPS DUR 10X2MG</t>
  </si>
  <si>
    <t>ENTEROL</t>
  </si>
  <si>
    <t>POR CPS DUR10X250MG</t>
  </si>
  <si>
    <t>AQUA PRO INJECTIONE BRAUN</t>
  </si>
  <si>
    <t>INJ SOL 20X100ML-PE</t>
  </si>
  <si>
    <t>PALLADONE-SR 2 MG</t>
  </si>
  <si>
    <t>POR CPS PRO 30X2MG</t>
  </si>
  <si>
    <t>PALLADONE-SR 8 MG</t>
  </si>
  <si>
    <t>POR CPS PRO 30X8MG</t>
  </si>
  <si>
    <t>OXYCONTIN 80 MG</t>
  </si>
  <si>
    <t>POR TBL PRO 60X80MG</t>
  </si>
  <si>
    <t>OXYCONTIN 20 MG</t>
  </si>
  <si>
    <t>POR TBL PRO 30X20MG</t>
  </si>
  <si>
    <t>OXYCONTIN 10 MG</t>
  </si>
  <si>
    <t>POR TBL PRO 30X10MG</t>
  </si>
  <si>
    <t>OXYCONTIN 40 MG</t>
  </si>
  <si>
    <t>POR TBL PRO 30X40MG</t>
  </si>
  <si>
    <t>VINCRISTINE-TEVA</t>
  </si>
  <si>
    <t>INJ 1X1ML/1MG</t>
  </si>
  <si>
    <t>PLASMALYTE ROZTOK</t>
  </si>
  <si>
    <t>INF SOL 10X1000ML</t>
  </si>
  <si>
    <t>VIGANTOL</t>
  </si>
  <si>
    <t>POR GTT SOL 1x10ML</t>
  </si>
  <si>
    <t>YAL</t>
  </si>
  <si>
    <t>SOL 2X67.5ML</t>
  </si>
  <si>
    <t>PANTHENOL SPRAY</t>
  </si>
  <si>
    <t>DRM SPR SUS 1X130GM</t>
  </si>
  <si>
    <t>SOMATULINE AUTOGEL 120 MG</t>
  </si>
  <si>
    <t>INJSOL1X0.5ML/120MG</t>
  </si>
  <si>
    <t>URSOSAN</t>
  </si>
  <si>
    <t>POR CPSDUR100X250MG</t>
  </si>
  <si>
    <t>DETRALEX</t>
  </si>
  <si>
    <t>POR TBL FLM 60</t>
  </si>
  <si>
    <t>KREON 25 000</t>
  </si>
  <si>
    <t>POR CPS DUR 50</t>
  </si>
  <si>
    <t>KREON 10 000</t>
  </si>
  <si>
    <t>INHIBACE 2.5 MG</t>
  </si>
  <si>
    <t>POR TBL FLM28X2.5MG</t>
  </si>
  <si>
    <t>ROCALTROL 0.25 MCG</t>
  </si>
  <si>
    <t>POR CPSMOL30X0.25RG</t>
  </si>
  <si>
    <t>RIVOTRIL 0.5 MG</t>
  </si>
  <si>
    <t>TBL 50X0.5MG</t>
  </si>
  <si>
    <t>TARKA 240/4 MG TBL.</t>
  </si>
  <si>
    <t>POR TBL RET 28</t>
  </si>
  <si>
    <t>LAXYGAL</t>
  </si>
  <si>
    <t>POR GTT SOL1X25ML</t>
  </si>
  <si>
    <t>ANAFRANIL SR 75</t>
  </si>
  <si>
    <t>TBL RET 20X75MG</t>
  </si>
  <si>
    <t>TRIAMCINOLON-IVAX</t>
  </si>
  <si>
    <t>DRM GTT SOL 1X10ML</t>
  </si>
  <si>
    <t>TEGRETOL CR 400</t>
  </si>
  <si>
    <t>TBL RET 30X400MG</t>
  </si>
  <si>
    <t>EXCIPIAL U LIPOLOTIO</t>
  </si>
  <si>
    <t>DRM EML 1X200ML</t>
  </si>
  <si>
    <t>DICYNONE 250</t>
  </si>
  <si>
    <t>INJ SOL 4X2ML/250MG</t>
  </si>
  <si>
    <t>KALIUM CHLORATUM BIOMEDICA</t>
  </si>
  <si>
    <t>POR TBLFLM100X500MG</t>
  </si>
  <si>
    <t>MAGNESII LACTICI 0.5 TBL.MVM</t>
  </si>
  <si>
    <t>PORTBLNOB100X0.5GM</t>
  </si>
  <si>
    <t>RINGERFUNDIN B.BRAUN</t>
  </si>
  <si>
    <t>INF SOL 10X500ML PE</t>
  </si>
  <si>
    <t>POR TBL RET 120X30MG</t>
  </si>
  <si>
    <t>SIOFOR 1000</t>
  </si>
  <si>
    <t>POR TBLFLM60X1000MG</t>
  </si>
  <si>
    <t>FAKTU</t>
  </si>
  <si>
    <t>RCT SUP 20</t>
  </si>
  <si>
    <t>BELODERM</t>
  </si>
  <si>
    <t>DRM UNG1X30GM 0.05%</t>
  </si>
  <si>
    <t>MONOTAB 20</t>
  </si>
  <si>
    <t>POR TBL NOB 20X20MG</t>
  </si>
  <si>
    <t>PALLADONE-SR 16 MG</t>
  </si>
  <si>
    <t>POR CPS PRO 30X16MG</t>
  </si>
  <si>
    <t>PALLADONE-SR 4 MG</t>
  </si>
  <si>
    <t>POR CPS PRO 30X4MG</t>
  </si>
  <si>
    <t>PERFALGAN 10 MG/ML</t>
  </si>
  <si>
    <t>INFSOL12X50ML/500MG</t>
  </si>
  <si>
    <t>INF SOL12X100ML/1GM</t>
  </si>
  <si>
    <t>HYDROCORTISON VUAB 100 MG</t>
  </si>
  <si>
    <t>INJ PLV SOL 1X100MG</t>
  </si>
  <si>
    <t>HELICID 20 ZENTIVA</t>
  </si>
  <si>
    <t>POR CPS ETD 28X20MG</t>
  </si>
  <si>
    <t>POR CPS ETD 90X20MG</t>
  </si>
  <si>
    <t>AERIUS</t>
  </si>
  <si>
    <t>NEULASTA</t>
  </si>
  <si>
    <t>INJ SOL 1X0.6ML</t>
  </si>
  <si>
    <t>ALOXI</t>
  </si>
  <si>
    <t>IVN INJSOL250RG/5ML</t>
  </si>
  <si>
    <t>AERIUS 5 MG</t>
  </si>
  <si>
    <t>POR TBL DIS 30X5MG</t>
  </si>
  <si>
    <t>TBL 100X25MG</t>
  </si>
  <si>
    <t>NITROMINT 2.6MG</t>
  </si>
  <si>
    <t>TBL RET 60X2.6MG</t>
  </si>
  <si>
    <t>BETALOC ZOK 25 MG</t>
  </si>
  <si>
    <t>TBL RET 28X25MG</t>
  </si>
  <si>
    <t>SPIRIVA</t>
  </si>
  <si>
    <t>INH PLV CPS 30X18RG</t>
  </si>
  <si>
    <t>PREDUCTAL MR</t>
  </si>
  <si>
    <t>POR TBL RET 60X35MG</t>
  </si>
  <si>
    <t>DORETA 37,5 MG/325 MG</t>
  </si>
  <si>
    <t>POR TBL FLM 10</t>
  </si>
  <si>
    <t>HYDROCORTISON VALEANT</t>
  </si>
  <si>
    <t>DHC CONTINUS 60 MG</t>
  </si>
  <si>
    <t>PORTBLRET60X60MG B</t>
  </si>
  <si>
    <t>DHC CONTINUS 90 MG</t>
  </si>
  <si>
    <t>PORTBLRET60X90MG B</t>
  </si>
  <si>
    <t>INJ SOL 5X5ML/50MG</t>
  </si>
  <si>
    <t>REMESTYP 1.0</t>
  </si>
  <si>
    <t>INJ 5X10ML/1MG</t>
  </si>
  <si>
    <t>ISICOM 250MG</t>
  </si>
  <si>
    <t>TBL 100X275MG</t>
  </si>
  <si>
    <t>ANACID</t>
  </si>
  <si>
    <t>SUS 12X5ML(SACKY)</t>
  </si>
  <si>
    <t>BETALOC ZOK 100 MG</t>
  </si>
  <si>
    <t>TBL RET 30X100MG</t>
  </si>
  <si>
    <t>VEROSPIRON 50MG</t>
  </si>
  <si>
    <t>CPS 30X50MG</t>
  </si>
  <si>
    <t>DUROGESIC 100MCG/H</t>
  </si>
  <si>
    <t>EMP 5X10MG(40CM2)</t>
  </si>
  <si>
    <t>HUMULIN R 100 M.J./ML</t>
  </si>
  <si>
    <t>INJ 1X10ML/1KU</t>
  </si>
  <si>
    <t>DUROGESIC 75MCG/H</t>
  </si>
  <si>
    <t>EMP 5X7.5MG(30CM2)</t>
  </si>
  <si>
    <t>CALCICHEW D3</t>
  </si>
  <si>
    <t>CTB 20</t>
  </si>
  <si>
    <t>TIAPRIDAL</t>
  </si>
  <si>
    <t>POR TBLNOB 50X100MG</t>
  </si>
  <si>
    <t>ATARALGIN</t>
  </si>
  <si>
    <t>POR TBL NOB 20</t>
  </si>
  <si>
    <t>SOTAHEXAL 80</t>
  </si>
  <si>
    <t>POR TBL NOB 20X80MG</t>
  </si>
  <si>
    <t>GUTTALAX</t>
  </si>
  <si>
    <t>POR GTT SOL 1X15ML</t>
  </si>
  <si>
    <t>POR GTT SOL 1X30ML</t>
  </si>
  <si>
    <t>MOLSIHEXAL RETARD</t>
  </si>
  <si>
    <t>TBL RET 30X8MG</t>
  </si>
  <si>
    <t>HOLOXAN 500 MG</t>
  </si>
  <si>
    <t>INJ PLV SOL 1X500MG</t>
  </si>
  <si>
    <t>HOLOXAN 1 G</t>
  </si>
  <si>
    <t>INJ PLV SOL 1X1GM</t>
  </si>
  <si>
    <t>HOLOXAN 2 G</t>
  </si>
  <si>
    <t>INJ PLV SOL 1X2GM</t>
  </si>
  <si>
    <t>ALGIFEN NEO</t>
  </si>
  <si>
    <t>POR GTT SOL 1X25ML</t>
  </si>
  <si>
    <t>KYLOTAN 80 MG</t>
  </si>
  <si>
    <t>POR TBL FLM 28X80MG</t>
  </si>
  <si>
    <t>CHLORID SODNÝ 0.9% BRAUN, REF. 395120</t>
  </si>
  <si>
    <t>INFSOL1X100ML-PELAH</t>
  </si>
  <si>
    <t>INFADOLAN</t>
  </si>
  <si>
    <t>DRM UNG 1X30GM</t>
  </si>
  <si>
    <t>FORTECORTIN 4</t>
  </si>
  <si>
    <t>POR TBL NOB 20X4MG</t>
  </si>
  <si>
    <t>MITOMYCIN C KYOWA</t>
  </si>
  <si>
    <t>INJ PLV SOL 5X20MG</t>
  </si>
  <si>
    <t>MEGACE 40MG/ML</t>
  </si>
  <si>
    <t>SUS POR 1X240ML</t>
  </si>
  <si>
    <t>MEDOSTATIN 20MG</t>
  </si>
  <si>
    <t>TBL 100X20MG</t>
  </si>
  <si>
    <t>BICNU(STERILE CARMUSTINE/BCNU/)</t>
  </si>
  <si>
    <t>INJ SIC 1X100MG+SOL</t>
  </si>
  <si>
    <t>ČAJOVÁ SMĚS PŘI NACHLAZENÍ</t>
  </si>
  <si>
    <t>SPC 20X1.5GM(SACKY)</t>
  </si>
  <si>
    <t>DOLMINA INJ.</t>
  </si>
  <si>
    <t>INJ 5X3ML/75MG</t>
  </si>
  <si>
    <t>TBL OBD 20X500MG</t>
  </si>
  <si>
    <t>INJ 5X5ML/2500MG</t>
  </si>
  <si>
    <t>OPHTAL LIQ 2X50ML</t>
  </si>
  <si>
    <t>SIOFOR 850</t>
  </si>
  <si>
    <t>TBL OBD 60X850MG</t>
  </si>
  <si>
    <t>GERATAM 800MG</t>
  </si>
  <si>
    <t>TBL OBD 60X800MG</t>
  </si>
  <si>
    <t>FURORESE 125</t>
  </si>
  <si>
    <t>TBL 50X125MG</t>
  </si>
  <si>
    <t>INJ SOL 20X100ML-sklo</t>
  </si>
  <si>
    <t>CODEIN SLOVAKOFARMA 15MG</t>
  </si>
  <si>
    <t>TBL 10X15MG-BLISTR</t>
  </si>
  <si>
    <t>CODEIN SLOVAKOFARMA 30MG</t>
  </si>
  <si>
    <t>TBL 10X30MG-BLISTR</t>
  </si>
  <si>
    <t>OXANTIL</t>
  </si>
  <si>
    <t>INJ 5X2ML</t>
  </si>
  <si>
    <t>AGGRENOX</t>
  </si>
  <si>
    <t>CPS RET 60</t>
  </si>
  <si>
    <t>ACC LONG</t>
  </si>
  <si>
    <t>TBL EFF 20X600MG</t>
  </si>
  <si>
    <t>CALCIUM RESONIUM</t>
  </si>
  <si>
    <t>PLV 1X300GM</t>
  </si>
  <si>
    <t>ESPUMISAN</t>
  </si>
  <si>
    <t>PORCPSMOL50X40MG-BL</t>
  </si>
  <si>
    <t>BETALOC ZOK 50MG</t>
  </si>
  <si>
    <t>TBL RET 30X50MG</t>
  </si>
  <si>
    <t>BETALOC ZOK 200 MG</t>
  </si>
  <si>
    <t>POR TBL PRO 30X200MG</t>
  </si>
  <si>
    <t>DOLMINA 50</t>
  </si>
  <si>
    <t>TBL OBD 30X50MG</t>
  </si>
  <si>
    <t>ATENOLOL AL 25</t>
  </si>
  <si>
    <t>POR TBL NOB 30X25MG</t>
  </si>
  <si>
    <t>FORTRANS</t>
  </si>
  <si>
    <t>PLV 1X4(SACKY)</t>
  </si>
  <si>
    <t>RINGERUV ROZTOK BRAUN</t>
  </si>
  <si>
    <t>INF 10X500ML(LDPE)</t>
  </si>
  <si>
    <t>DUROGESIC 25MCG/H</t>
  </si>
  <si>
    <t>EMP 5X2.5MG(10CM2)</t>
  </si>
  <si>
    <t>DUROGESIC 50MCG/H</t>
  </si>
  <si>
    <t>EMP 5X5MG(20CM2)</t>
  </si>
  <si>
    <t>HEŘMÁNKOVÝ ČAJ</t>
  </si>
  <si>
    <t>SPC 20X1.5GM(SCCKY)</t>
  </si>
  <si>
    <t>SMECTA</t>
  </si>
  <si>
    <t>PLV POR 1X10SACKU</t>
  </si>
  <si>
    <t>BETADINE</t>
  </si>
  <si>
    <t>LIQ 1X30ML</t>
  </si>
  <si>
    <t>PIRACETAM AL 1200</t>
  </si>
  <si>
    <t>POR TBLFLM60X1200MG</t>
  </si>
  <si>
    <t>ZOLADEX DEPOT</t>
  </si>
  <si>
    <t>INJ 1X3.6MG</t>
  </si>
  <si>
    <t>SEPTONEX</t>
  </si>
  <si>
    <t>DRM SPR SOL 1X30ML</t>
  </si>
  <si>
    <t>MAGNOSOLV</t>
  </si>
  <si>
    <t>GRA 30X6.1GM(SACKY)</t>
  </si>
  <si>
    <t>ALMIRAL</t>
  </si>
  <si>
    <t>INJ 10X3ML/75MG</t>
  </si>
  <si>
    <t>EUTHYROX 50</t>
  </si>
  <si>
    <t>TBL 100X50RG</t>
  </si>
  <si>
    <t>EUTHYROX 150</t>
  </si>
  <si>
    <t>TBL 100X150RG</t>
  </si>
  <si>
    <t>INJECTIO PROCAIN.CHLOR.0.2% ARD</t>
  </si>
  <si>
    <t>INJ 1X500ML 0.2%</t>
  </si>
  <si>
    <t>ACIDUM FOLICUM LECIVA</t>
  </si>
  <si>
    <t>DRG 30X10MG</t>
  </si>
  <si>
    <t>CORVATON FORTE</t>
  </si>
  <si>
    <t>TBL 30X4MG</t>
  </si>
  <si>
    <t>SORBIMON 20MG</t>
  </si>
  <si>
    <t>TBL 20X20MG</t>
  </si>
  <si>
    <t>IBALGIN DUO EFFECT</t>
  </si>
  <si>
    <t>DRM CRM 1X50GM</t>
  </si>
  <si>
    <t>HEŘMÁNKOVÝ KVĚT</t>
  </si>
  <si>
    <t>HER 1X50GM</t>
  </si>
  <si>
    <t>ŠALVĚJOVÁ NAŤ</t>
  </si>
  <si>
    <t>SPC 1X30GM</t>
  </si>
  <si>
    <t>PROTHIADEN 75</t>
  </si>
  <si>
    <t>TBL OBD 30X75MG</t>
  </si>
  <si>
    <t>CARTEOL LP 2%</t>
  </si>
  <si>
    <t>OPH GTT PRO 1X3ML</t>
  </si>
  <si>
    <t>SECTRAL 400</t>
  </si>
  <si>
    <t>TBL OBD 30X400MG</t>
  </si>
  <si>
    <t>INJ+INF PLV SOL 5X20MG</t>
  </si>
  <si>
    <t>GELOFUSINE 20x500 ml</t>
  </si>
  <si>
    <t>INF SOL20X500ML</t>
  </si>
  <si>
    <t>DIGOXIN 0.125 LECIVA</t>
  </si>
  <si>
    <t>TBL 30X0.125MG</t>
  </si>
  <si>
    <t>DEXAMED</t>
  </si>
  <si>
    <t>INJ 10X2ML/8MG</t>
  </si>
  <si>
    <t>ENDOXAN 200 MG</t>
  </si>
  <si>
    <t>INJ PLV SOL10X200MG</t>
  </si>
  <si>
    <t>ENDOXAN 1 G</t>
  </si>
  <si>
    <t>CONCOR COMBI 10 MG/5 MG</t>
  </si>
  <si>
    <t>TENAXUM</t>
  </si>
  <si>
    <t>TBL 30X1MG</t>
  </si>
  <si>
    <t>ADVANTAN KRÉM</t>
  </si>
  <si>
    <t>DRM CRM 1X15GM</t>
  </si>
  <si>
    <t>DORSIFLEX</t>
  </si>
  <si>
    <t>TBL 30X200MG</t>
  </si>
  <si>
    <t>TALVOSILEN</t>
  </si>
  <si>
    <t>TBL 20</t>
  </si>
  <si>
    <t>ARDEAOSMOSOL MA 15 (Mannitol)</t>
  </si>
  <si>
    <t>INF 1X200ML</t>
  </si>
  <si>
    <t>ERDOMED 300MG</t>
  </si>
  <si>
    <t>CPS 20X300MG</t>
  </si>
  <si>
    <t>KORYLAN</t>
  </si>
  <si>
    <t>TBL 10</t>
  </si>
  <si>
    <t>LEXAURIN</t>
  </si>
  <si>
    <t>TBL 30X1.5MG</t>
  </si>
  <si>
    <t>TBL 30X3MG</t>
  </si>
  <si>
    <t>CARDILAN</t>
  </si>
  <si>
    <t>TBL 100X175MG</t>
  </si>
  <si>
    <t>TBL.MAGNESII LACTICI 0.5 GLO</t>
  </si>
  <si>
    <t>TBL 100X500MG</t>
  </si>
  <si>
    <t>STOPTUSSIN</t>
  </si>
  <si>
    <t>BROMHEXIN 8</t>
  </si>
  <si>
    <t>GTT 20ML 8MG/ML</t>
  </si>
  <si>
    <t>INJ 5X1ML/6.5MG</t>
  </si>
  <si>
    <t>ROWATINEX</t>
  </si>
  <si>
    <t>GTT 1X10ML</t>
  </si>
  <si>
    <t>ACIDUM ASCORBICUM</t>
  </si>
  <si>
    <t>INJ 5X5ML</t>
  </si>
  <si>
    <t>INJ 50X5ML</t>
  </si>
  <si>
    <t>POR CPS DUR 20X2MG</t>
  </si>
  <si>
    <t>DEGAN</t>
  </si>
  <si>
    <t>TBL 40X10MG</t>
  </si>
  <si>
    <t>INJ 50X2ML/10MG</t>
  </si>
  <si>
    <t>UNG 1X20GM</t>
  </si>
  <si>
    <t>LIST SENNY</t>
  </si>
  <si>
    <t>SPC 20X1.5GM(SÁČKY)</t>
  </si>
  <si>
    <t>ANACID 5ML</t>
  </si>
  <si>
    <t>SUS 30X5ML</t>
  </si>
  <si>
    <t>INDOMETACIN 50 BERLIN-CHEMIE</t>
  </si>
  <si>
    <t>SUP 10X50MG</t>
  </si>
  <si>
    <t>INDOMETACIN 100 BERLIN-CHEMIE</t>
  </si>
  <si>
    <t>SUP 10X100MG</t>
  </si>
  <si>
    <t>HEPARIN LECIVA</t>
  </si>
  <si>
    <t>INJ 1X10ML/50KU</t>
  </si>
  <si>
    <t>PLENDIL</t>
  </si>
  <si>
    <t>TBL FC 30X10MG</t>
  </si>
  <si>
    <t>ZOLPIDEM-RATIOPHARM 10 MG</t>
  </si>
  <si>
    <t>POR TBL FLM 10X10MG</t>
  </si>
  <si>
    <t>POR TBL FLM 20X10MG</t>
  </si>
  <si>
    <t>AKTIFERRIN</t>
  </si>
  <si>
    <t>CPS 50</t>
  </si>
  <si>
    <t>HYPOTYLIN</t>
  </si>
  <si>
    <t>TBL 30X2.5MG</t>
  </si>
  <si>
    <t>AMBROBENE</t>
  </si>
  <si>
    <t>TBL 20X30MG</t>
  </si>
  <si>
    <t>AMBROBENE 7.5MG/ML</t>
  </si>
  <si>
    <t>SOL 1X100ML</t>
  </si>
  <si>
    <t>ASCORUTIN (BLISTR)</t>
  </si>
  <si>
    <t>TBL OBD 50</t>
  </si>
  <si>
    <t>APAURIN</t>
  </si>
  <si>
    <t>INJ 10X2ML/10MG</t>
  </si>
  <si>
    <t>MAGNE B6</t>
  </si>
  <si>
    <t>DRG 50</t>
  </si>
  <si>
    <t>INDAP</t>
  </si>
  <si>
    <t>CPS 30X2.5MG</t>
  </si>
  <si>
    <t>CERUCAL</t>
  </si>
  <si>
    <t>INJ SOL10X2ML/10MG</t>
  </si>
  <si>
    <t>GLUKÓZA 5 BRAUN, REF.349130</t>
  </si>
  <si>
    <t>INF 1X250ML-PE</t>
  </si>
  <si>
    <t>GLUCOSE 5 BRAUN (PLASCO LAHV.), REF. 3600010</t>
  </si>
  <si>
    <t>INF 1X500ML 5%</t>
  </si>
  <si>
    <t>0.9% W/V SODIUM CHLORIDE I.V. REF.3500390</t>
  </si>
  <si>
    <t>INF 1X500ML(PE)</t>
  </si>
  <si>
    <t>0.9% W/V SODIUM CHLORIDE I.V.   REF. 3500403</t>
  </si>
  <si>
    <t>INF 1X1000ML(PE)</t>
  </si>
  <si>
    <t>POR TBL NOB 50X10MG</t>
  </si>
  <si>
    <t>EUTHYROX 100</t>
  </si>
  <si>
    <t>TBL 100X100RG</t>
  </si>
  <si>
    <t>TBL OBD 30</t>
  </si>
  <si>
    <t>CHLORID SODNY 0.9% BRAUN, REF.3500381</t>
  </si>
  <si>
    <t>INFSOL1X250ML-PELAH</t>
  </si>
  <si>
    <t>PENTOMER RETARD 400MG</t>
  </si>
  <si>
    <t>TBL OBD 20X400MG</t>
  </si>
  <si>
    <t>FURON</t>
  </si>
  <si>
    <t>TBL 50X40MG</t>
  </si>
  <si>
    <t>ANOPYRIN 100MG</t>
  </si>
  <si>
    <t>TBL 20X100MG</t>
  </si>
  <si>
    <t>KRYTÍ GELOVÉ HEMAGEL 5G</t>
  </si>
  <si>
    <t>HEMAGEL V TUBĚ O OBSAHU 5G</t>
  </si>
  <si>
    <t>KL CHLADIVE MAZANI 450 g FAGRON</t>
  </si>
  <si>
    <t>DPH 15%</t>
  </si>
  <si>
    <t>Aqua Touch Jelly 25x11ml</t>
  </si>
  <si>
    <t>TANTUM VERDE</t>
  </si>
  <si>
    <t>LIQ 1X240ML-PET TR</t>
  </si>
  <si>
    <t>DZ SOFTASEPT N BEZBARVÝ 250 ml</t>
  </si>
  <si>
    <t>KL TBL MAGNESII LACTAS 500mg, 100TBL</t>
  </si>
  <si>
    <t>magistraliter</t>
  </si>
  <si>
    <t>KL CHLADIVE MAZANI 900 g KULICH</t>
  </si>
  <si>
    <t>LEROS Šalvějový čaj n.s.</t>
  </si>
  <si>
    <t>MENALIND Olejový spray na ochranu kůže</t>
  </si>
  <si>
    <t>Indulona A/64 ung.100ml modrá</t>
  </si>
  <si>
    <t>Emspoma základní 500g/bílá</t>
  </si>
  <si>
    <t>Dermo-chlorophyl spray 30g (Dr.Muller)</t>
  </si>
  <si>
    <t>Emspoma M 500g/chladivá</t>
  </si>
  <si>
    <t>Emspoma O 500g/hřejivá</t>
  </si>
  <si>
    <t>Dermo-chlorophyl gel 50ml (Dr.Muller)</t>
  </si>
  <si>
    <t>Heřmánek Spofa her.20x1g nálev.sáčky LEROS</t>
  </si>
  <si>
    <t>Heřmánek her.50g LEROS</t>
  </si>
  <si>
    <t>neleč.</t>
  </si>
  <si>
    <t>Dubová kůra her.1x75g LEROS</t>
  </si>
  <si>
    <t>Carbosorb tbl.20-blistr</t>
  </si>
  <si>
    <t>MENALIND Kožní ochranný krém 200 ml</t>
  </si>
  <si>
    <t>MENALIND Mycí emulze 500ml</t>
  </si>
  <si>
    <t>MENALIND Ubrousky 50ks náhradní náplň</t>
  </si>
  <si>
    <t>Leros Šalvěj  lékařská nať 40g</t>
  </si>
  <si>
    <t>Refresh oční kapky 15ml</t>
  </si>
  <si>
    <t>CHAMOMILLA</t>
  </si>
  <si>
    <t>LIQ 25ML</t>
  </si>
  <si>
    <t>Náplast Fixaplast</t>
  </si>
  <si>
    <t>AVIRIL Dětský zásyp s azulenem sypačka</t>
  </si>
  <si>
    <t>MUCOSOLVAN</t>
  </si>
  <si>
    <t>POR GTT SOL+INH SOL 60ML</t>
  </si>
  <si>
    <t>MUCOSOLVAN PRO DOSPĚLÉ</t>
  </si>
  <si>
    <t>POR SIR 1X100ML</t>
  </si>
  <si>
    <t>ROSALGIN</t>
  </si>
  <si>
    <t>VAG PLV SOL10X0.5GM</t>
  </si>
  <si>
    <t>AESCIN-TEVA</t>
  </si>
  <si>
    <t>VALSACOR 160 MG</t>
  </si>
  <si>
    <t>POR TBL FLM 28X160MG</t>
  </si>
  <si>
    <t>VAG PLV SOL 6X0.5GM</t>
  </si>
  <si>
    <t>Dr.Muller PantheDerm spray</t>
  </si>
  <si>
    <t>VALSACOR 80 MG</t>
  </si>
  <si>
    <t>Biopron9 tob.60</t>
  </si>
  <si>
    <t>MEGACE 160 MG</t>
  </si>
  <si>
    <t>POR TBL NOB 30X160MG</t>
  </si>
  <si>
    <t>ANALGIN</t>
  </si>
  <si>
    <t>INJ SOL 5X5ML</t>
  </si>
  <si>
    <t>KALNORMIN</t>
  </si>
  <si>
    <t>POR TBL PRO 30X1GM</t>
  </si>
  <si>
    <t>PYRIDOXIN LÉČIVA TBL</t>
  </si>
  <si>
    <t xml:space="preserve">POR TBL NOB 20X20MG </t>
  </si>
  <si>
    <t>GLOSAL spray 25ml</t>
  </si>
  <si>
    <t>NORETHISTERON ZENTIVA</t>
  </si>
  <si>
    <t>POR TBL NOB 30X5MG</t>
  </si>
  <si>
    <t>DICLOFENAC DUO PHARMASWISS 75 MG</t>
  </si>
  <si>
    <t>POR CPS RDR 30X75MG</t>
  </si>
  <si>
    <t>IBALGIN 400 TBL 24</t>
  </si>
  <si>
    <t xml:space="preserve">POR TBL FLM 24X400MG </t>
  </si>
  <si>
    <t>ACC INJEKT</t>
  </si>
  <si>
    <t>INJ SOL 5X3ML/300MG</t>
  </si>
  <si>
    <t>Calcium pantothenicum 100g</t>
  </si>
  <si>
    <t>Biopron9    PREMIUM tob.120</t>
  </si>
  <si>
    <t>VIATROMB FORTE SPRAY GEL</t>
  </si>
  <si>
    <t>DRM GEL 1X25GM/60KU</t>
  </si>
  <si>
    <t>APO-IBUPROFEN 400 MG</t>
  </si>
  <si>
    <t>POR TBL FLM 30X400MG</t>
  </si>
  <si>
    <t>GODASAL 100</t>
  </si>
  <si>
    <t>POR TBL NOB 100</t>
  </si>
  <si>
    <t>LIPOBASE</t>
  </si>
  <si>
    <t>DRM CRM 1X100GM</t>
  </si>
  <si>
    <t>ESSENTIALE FORTE N</t>
  </si>
  <si>
    <t>MUSCORIL INJ</t>
  </si>
  <si>
    <t>INJ SOL 6X2ML/4MG</t>
  </si>
  <si>
    <t>INJ SOL 12X2ML/100MG</t>
  </si>
  <si>
    <t>FLAVOBION</t>
  </si>
  <si>
    <t>POR TBL FLM 50X70MG</t>
  </si>
  <si>
    <t>PARALEN 500</t>
  </si>
  <si>
    <t>POR TBL NOB 12X500MG</t>
  </si>
  <si>
    <t>MEGAFYT Dubová kůra</t>
  </si>
  <si>
    <t>100g</t>
  </si>
  <si>
    <t>Emspoma M 200ml/chladivá tuba</t>
  </si>
  <si>
    <t>POR TBL FLM 20</t>
  </si>
  <si>
    <t>R 1 - Chladící gel s Laktokine</t>
  </si>
  <si>
    <t>R 2- Zklidňující emulze s Laktokine</t>
  </si>
  <si>
    <t>LUNALDIN 100 MIKROGRAMŮ SUBLINGVÁLNÍ TABLETY</t>
  </si>
  <si>
    <t>ORM TBL SLG 30X100RG</t>
  </si>
  <si>
    <t>POR TBL NOB 24X500MG</t>
  </si>
  <si>
    <t>TRIAMCINOLON TEVA</t>
  </si>
  <si>
    <t>DRM EML 1X30GM</t>
  </si>
  <si>
    <t>MONO MACK DEPOT</t>
  </si>
  <si>
    <t>POR TBL PRO 28X100MG</t>
  </si>
  <si>
    <t>Menalind professional tělové mléko 500ml</t>
  </si>
  <si>
    <t>KL SOL.HYD.PEROX.3% 1000G</t>
  </si>
  <si>
    <t>KL SOL.HYD.PEROX.3% 300 G</t>
  </si>
  <si>
    <t>DZ TRIXO LIND 500ML</t>
  </si>
  <si>
    <t>KL PRIPRAVEK</t>
  </si>
  <si>
    <t>KL CPS KOLITICKA  SMES, 50 CPS</t>
  </si>
  <si>
    <t>KL ETHANOL.C.BENZINO 1 l</t>
  </si>
  <si>
    <t>KL POLYSAN, OL.HELIANTHI AA AD 500G</t>
  </si>
  <si>
    <t>KL BALS.VISNEVSKI 100G</t>
  </si>
  <si>
    <t>CYTO-Ringerův roztok BRAUN 1000 ML, REF.3600300</t>
  </si>
  <si>
    <t>1X1000ML</t>
  </si>
  <si>
    <t>CYTO-Ringerův roztok BRAUN 500 ML, REF.3600297</t>
  </si>
  <si>
    <t>1X500ML</t>
  </si>
  <si>
    <t>DZ OCTENISEPT 250 ml</t>
  </si>
  <si>
    <t>DZ TRIXO 500 ML</t>
  </si>
  <si>
    <t>KL SOL.BORGLYCEROLI 3% 200 G v sroubovacim kelimku</t>
  </si>
  <si>
    <t>DZ PRONTOSAN ROZTOK 350ml</t>
  </si>
  <si>
    <t>KL ETHANOLUM BENZ.DENAT. 900 ml / 720g/</t>
  </si>
  <si>
    <t>UN 1170</t>
  </si>
  <si>
    <t>Menalind Professional čistící pěna 400ml</t>
  </si>
  <si>
    <t>Menalind vlhké ošetř.ubrousky 50ks náhradní náplň</t>
  </si>
  <si>
    <t>FLAMIGEL 250 ML     FLAM250</t>
  </si>
  <si>
    <t>HYDROKOLOIDNÍ GEL P</t>
  </si>
  <si>
    <t>ROZTOK K VÝPLACHŮM ÚSTNÍ DUTINY CAPHOSOL, MAXIMÁLN</t>
  </si>
  <si>
    <t>AMPULE 15 ML X 60 ..... na kliniky</t>
  </si>
  <si>
    <t>KRYTÍ GELOVÉ HEMAGEL 30G</t>
  </si>
  <si>
    <t>HEMAGEL V TUBĚ O OBSAHU 30G</t>
  </si>
  <si>
    <t>P</t>
  </si>
  <si>
    <t>ETOPOSIDE-TEVA</t>
  </si>
  <si>
    <t>INF CNC SOL 1X5ML/100MG</t>
  </si>
  <si>
    <t>TRITACE 2,5 MG</t>
  </si>
  <si>
    <t>POR TBL NOB 20X2.5MG</t>
  </si>
  <si>
    <t>SOLU-MEDROL</t>
  </si>
  <si>
    <t>INJ SIC 1X40MG+1ML</t>
  </si>
  <si>
    <t>ZOFRAN</t>
  </si>
  <si>
    <t>INJ SOL 5X4ML/8MG</t>
  </si>
  <si>
    <t>INF CNC1X10ML/200MG</t>
  </si>
  <si>
    <t>AULIN</t>
  </si>
  <si>
    <t>TBL 15X100MG</t>
  </si>
  <si>
    <t>TBL 30X100MG</t>
  </si>
  <si>
    <t>FOKUSIN</t>
  </si>
  <si>
    <t>POR CPS RDR30X0.4MG</t>
  </si>
  <si>
    <t>DORMICUM 15 MG</t>
  </si>
  <si>
    <t>TBL OBD 10X15MG</t>
  </si>
  <si>
    <t>LOZAP H</t>
  </si>
  <si>
    <t>MOXOSTAD 0.3 MG</t>
  </si>
  <si>
    <t>POR TBL FLM30X0.3MG</t>
  </si>
  <si>
    <t>MOXOSTAD 0,3 MG</t>
  </si>
  <si>
    <t>POR TBL FLM 100X0.3MG</t>
  </si>
  <si>
    <t>MOXOSTAD 0.4 MG</t>
  </si>
  <si>
    <t>POR TBL FLM30X0.4MG</t>
  </si>
  <si>
    <t>LANZUL</t>
  </si>
  <si>
    <t>CPS 28X30MG</t>
  </si>
  <si>
    <t>CPS 56X30MG</t>
  </si>
  <si>
    <t>CITALEC 10 ZENTIVA</t>
  </si>
  <si>
    <t>POR TBL FLM30X10MG</t>
  </si>
  <si>
    <t>CITALEC 20 ZENTIVA</t>
  </si>
  <si>
    <t>POR TBL FLM30X20MG</t>
  </si>
  <si>
    <t>ACTRAPID PENFILL 100IU/ML</t>
  </si>
  <si>
    <t>INJ SOL 5X3ML</t>
  </si>
  <si>
    <t>ZOMETA 4 MG</t>
  </si>
  <si>
    <t>INF CNC SOL 1X4MG</t>
  </si>
  <si>
    <t>OXALIPLATIN KABI 5 MG/ML KONCENTRÁT PRO PŘÍPRAVU I</t>
  </si>
  <si>
    <t>INF CNC SOL 1X10ML</t>
  </si>
  <si>
    <t>LYRICA 75 MG</t>
  </si>
  <si>
    <t>POR CPSDUR14X75MG</t>
  </si>
  <si>
    <t>IMIPENEM/CILASTATIN KABI 500 MG/500 MG</t>
  </si>
  <si>
    <t>INF PLV SOL 10LAH/20ML</t>
  </si>
  <si>
    <t>LETROX 75</t>
  </si>
  <si>
    <t>POR TBL NOB 100X75MCG</t>
  </si>
  <si>
    <t>LETROX 125</t>
  </si>
  <si>
    <t>POR TBL NOB 100X125MCG</t>
  </si>
  <si>
    <t>CADUET 5MG/10MG</t>
  </si>
  <si>
    <t>REASEC</t>
  </si>
  <si>
    <t>TBL 20X2.5MG</t>
  </si>
  <si>
    <t>VENTOLIN INHALER N</t>
  </si>
  <si>
    <t>INHSUSPSS200X100RG</t>
  </si>
  <si>
    <t>FRAXIPARINE</t>
  </si>
  <si>
    <t>INJ SOL 10X0.3ML</t>
  </si>
  <si>
    <t>INJ SOL 10X0.4ML</t>
  </si>
  <si>
    <t>TRALGIT GTT.</t>
  </si>
  <si>
    <t>TRALGIT</t>
  </si>
  <si>
    <t>POR CPS DUR 20X50MG</t>
  </si>
  <si>
    <t>TRALGIT 100 INJ</t>
  </si>
  <si>
    <t>INJ SOL 5X2ML/100MG</t>
  </si>
  <si>
    <t>TRALGIT 50 INJ</t>
  </si>
  <si>
    <t>INJ SOL 5X1ML/50MG</t>
  </si>
  <si>
    <t>NUTRISON POWDER</t>
  </si>
  <si>
    <t>POR PLV SOL 1X430GM</t>
  </si>
  <si>
    <t>CUBITAN S PŘÍCHUTÍ JAHODOVOU (SOL)</t>
  </si>
  <si>
    <t>POR SOL 1X200ML</t>
  </si>
  <si>
    <t>LACTULOSE AL SIRUP</t>
  </si>
  <si>
    <t>POR SIR 1X200ML</t>
  </si>
  <si>
    <t>TRALGIT SR 200</t>
  </si>
  <si>
    <t>POR TBL RET30X200MG</t>
  </si>
  <si>
    <t>LETROX 150</t>
  </si>
  <si>
    <t>LETROX 50</t>
  </si>
  <si>
    <t>LETROX 100</t>
  </si>
  <si>
    <t>RIVOCOR 5</t>
  </si>
  <si>
    <t>RIVOCOR 10</t>
  </si>
  <si>
    <t>CONTROLOC I.V.</t>
  </si>
  <si>
    <t>INJ PLV SOL 1X40MG</t>
  </si>
  <si>
    <t>LOKREN 20 MG</t>
  </si>
  <si>
    <t>POR TBL FLM 28X20MG</t>
  </si>
  <si>
    <t>POR TBL FLM 98X20MG</t>
  </si>
  <si>
    <t>TEVAGRASTIM 48 MU/0,8 ML</t>
  </si>
  <si>
    <t>INJ+INF SOL 5X0.8ML</t>
  </si>
  <si>
    <t>ZOLOFT 50MG</t>
  </si>
  <si>
    <t>TBL OBD 28X50MG</t>
  </si>
  <si>
    <t>FRAXIPARIN MULTI</t>
  </si>
  <si>
    <t>INJ 10X5ML/47.5KU</t>
  </si>
  <si>
    <t>SIOFOR 500</t>
  </si>
  <si>
    <t>TBL OBD 60X500MG</t>
  </si>
  <si>
    <t>TRITACE 5</t>
  </si>
  <si>
    <t>TRALGIT SR 100</t>
  </si>
  <si>
    <t>POR TBL RET10X100MG</t>
  </si>
  <si>
    <t>POR TBL RET30X100MG</t>
  </si>
  <si>
    <t>POR TBL RET50X100MG</t>
  </si>
  <si>
    <t>FRAXIPARINE FORTE</t>
  </si>
  <si>
    <t>INJ 10X0.6ML/11.4KU</t>
  </si>
  <si>
    <t>INJ 10X0.8ML/15.2KU</t>
  </si>
  <si>
    <t>INJ SOL 10X1.0ML</t>
  </si>
  <si>
    <t>Gemcitabin Ebewe 40mg/ml</t>
  </si>
  <si>
    <t>1x5ml/200mg</t>
  </si>
  <si>
    <t>DACARBAZIN TEVA 200 MG</t>
  </si>
  <si>
    <t>INJ PLV SOL 10X200MG</t>
  </si>
  <si>
    <t>FLUOROURACIL HOSPIRA 50 MG/ML INJEKČNÍ ROZTOK</t>
  </si>
  <si>
    <t>INJ SOL 1X10ML/500MG</t>
  </si>
  <si>
    <t>INJ SOL 1X20ML/1000MG</t>
  </si>
  <si>
    <t>INJ SOL 1X100ML/5GM</t>
  </si>
  <si>
    <t>PLATIDIAM 10</t>
  </si>
  <si>
    <t>INF CNC SOL 10X20ML</t>
  </si>
  <si>
    <t>PLATIDIAM 25</t>
  </si>
  <si>
    <t>INF CNC SOL 5X50ML</t>
  </si>
  <si>
    <t>PLATIDIAM 50</t>
  </si>
  <si>
    <t>INF CNC SOL 1X100ML</t>
  </si>
  <si>
    <t>CALCIUM FOLINATE HOSPIRA 10 MG/ML</t>
  </si>
  <si>
    <t>INJ SOL 1X30ML/300MG</t>
  </si>
  <si>
    <t>CYCLOPLATIN 50</t>
  </si>
  <si>
    <t>INF CNC SOL 1X5ML</t>
  </si>
  <si>
    <t>CYCLOPLATIN 450</t>
  </si>
  <si>
    <t>INF CNC SOL 1X45ML</t>
  </si>
  <si>
    <t>ZODAC</t>
  </si>
  <si>
    <t>TBL OBD 10X10MG</t>
  </si>
  <si>
    <t>TBL OBD 30X10MG</t>
  </si>
  <si>
    <t>DOCETAXEL TEVA 80 MG KONCENTRÁT PRO PŘÍPRAVU INF.</t>
  </si>
  <si>
    <t>INF CSL LQF 1X2ML+1X6ML</t>
  </si>
  <si>
    <t>BREVITAX 6 MG/ML</t>
  </si>
  <si>
    <t>INF CNC SOL 5ML/30MG</t>
  </si>
  <si>
    <t>INF CNC SOL 16.7ML/100MG</t>
  </si>
  <si>
    <t>INF CNC SOL 50ML/300MG</t>
  </si>
  <si>
    <t>GEMCITABIN TEVA 200 MG</t>
  </si>
  <si>
    <t>INF PLV SOL 1X200MG</t>
  </si>
  <si>
    <t>GEMCITABIN TEVA 1 G</t>
  </si>
  <si>
    <t>INF PLV SOL 1X1000MG</t>
  </si>
  <si>
    <t>1x50ml/2000mg</t>
  </si>
  <si>
    <t>BETAHISTIN ACTAVIS 24 MG</t>
  </si>
  <si>
    <t>POR TBL NOB 60X24MG</t>
  </si>
  <si>
    <t>QUAMATEL</t>
  </si>
  <si>
    <t>INJ SIC 5X20MG+SOLV</t>
  </si>
  <si>
    <t>POR GTT SOL 1X96ML</t>
  </si>
  <si>
    <t>NEURONTIN 100MG</t>
  </si>
  <si>
    <t>CPS 20X100MG</t>
  </si>
  <si>
    <t>NEURONTIN 300MG</t>
  </si>
  <si>
    <t>CPS 50X300MG</t>
  </si>
  <si>
    <t>TONARSSA 8 MG/10 MG</t>
  </si>
  <si>
    <t>XANAX</t>
  </si>
  <si>
    <t>TBL 30X0.5MG</t>
  </si>
  <si>
    <t>DEPAKINE CHRONO 500MG(PULENE)</t>
  </si>
  <si>
    <t>TBL RET 30X500MG</t>
  </si>
  <si>
    <t>SORTIS 10MG</t>
  </si>
  <si>
    <t>SORTIS 20MG</t>
  </si>
  <si>
    <t>TBL OBD 30X20MG</t>
  </si>
  <si>
    <t>SORTIS 40MG</t>
  </si>
  <si>
    <t>TBL OBD 30X40MG</t>
  </si>
  <si>
    <t>RANITAL</t>
  </si>
  <si>
    <t>INJ 5X2ML/50MG</t>
  </si>
  <si>
    <t>WARFARIN</t>
  </si>
  <si>
    <t>TBL 100X3MG</t>
  </si>
  <si>
    <t>GOPTEN 4 MG</t>
  </si>
  <si>
    <t>POR CPS DUR 28X4MG</t>
  </si>
  <si>
    <t>ZOFRAN ZYDIS 8 MG</t>
  </si>
  <si>
    <t>TBL SOL 10X8MG</t>
  </si>
  <si>
    <t>ZOFRAN ZYDIS 4 MG</t>
  </si>
  <si>
    <t>TBL SOL 10X4MG</t>
  </si>
  <si>
    <t>1x25ml/1000mg</t>
  </si>
  <si>
    <t>LOZAP 50 ZENTIVA</t>
  </si>
  <si>
    <t>POR TBL FLM 30X50MG</t>
  </si>
  <si>
    <t>PRENEWEL 4 MG/1,25 MG</t>
  </si>
  <si>
    <t>CEZERA 5 MG</t>
  </si>
  <si>
    <t>REQUIP-MODUTAB 8 MG</t>
  </si>
  <si>
    <t>POR TBL PRO 28X8MG</t>
  </si>
  <si>
    <t>APO-ALLOPURINOL</t>
  </si>
  <si>
    <t>POR TBL NOB 100X100MG</t>
  </si>
  <si>
    <t>APO-AMILZIDE 5/50 MG</t>
  </si>
  <si>
    <t>POR TBL NOB 100X5MG/50MG</t>
  </si>
  <si>
    <t>APO-VENLAFAXIN PROLONG 75 MG</t>
  </si>
  <si>
    <t>POR CPS PRO 30X75MG</t>
  </si>
  <si>
    <t>CAMPTO 100mg</t>
  </si>
  <si>
    <t>CAMPTO 300mg</t>
  </si>
  <si>
    <t>INF CNC SOL 1X15ML/300MG</t>
  </si>
  <si>
    <t>ESOPREX 10 MG</t>
  </si>
  <si>
    <t>APO-SERTRAL 50</t>
  </si>
  <si>
    <t>POR CPS DUR 30X50MG</t>
  </si>
  <si>
    <t>APO-FENO</t>
  </si>
  <si>
    <t>OXALIPLATIN KABI 5MG/ML KONCENT</t>
  </si>
  <si>
    <t>INF CNC SOL 1X20ML</t>
  </si>
  <si>
    <t>CAMPTO 40mg</t>
  </si>
  <si>
    <t>INF CNC SOL 1X2ML/40MG</t>
  </si>
  <si>
    <t>APO-ENALAPRIL 5 MG</t>
  </si>
  <si>
    <t>POR TBL NOB 100X5MG</t>
  </si>
  <si>
    <t>AMARYL 2 MG</t>
  </si>
  <si>
    <t>POR TBL NOB 30X2MG</t>
  </si>
  <si>
    <t>APO-PERINDO 8 MG</t>
  </si>
  <si>
    <t>POR TBL NOB 30X8MG</t>
  </si>
  <si>
    <t>APO-AMLO 5</t>
  </si>
  <si>
    <t>APO-AMLO 10</t>
  </si>
  <si>
    <t>POR TBL NOB 100X10MG</t>
  </si>
  <si>
    <t>POR TBL NOB 30X10MG</t>
  </si>
  <si>
    <t>GRANISETRON KABI 1 MG/ML</t>
  </si>
  <si>
    <t>INJ+INF CNC SOL 5X3ML/3MG</t>
  </si>
  <si>
    <t>APO-PERINDO 4 MG</t>
  </si>
  <si>
    <t>POR TBL NOB 30X4MG</t>
  </si>
  <si>
    <t>CYCLOPLATIN 150</t>
  </si>
  <si>
    <t>INF CNC SOL 1X15ML</t>
  </si>
  <si>
    <t>MOXOSTAD 0,2 MG</t>
  </si>
  <si>
    <t>POR TBL FLM 30X0.2MG</t>
  </si>
  <si>
    <t>NUTRIFLEX PERI</t>
  </si>
  <si>
    <t>INF 5X2000ML</t>
  </si>
  <si>
    <t>AMINOPLASMAL B.BRAUN 5% E</t>
  </si>
  <si>
    <t>INF SOL 10X500ML</t>
  </si>
  <si>
    <t>NUTRISON</t>
  </si>
  <si>
    <t>POR SOL 1X1000ML</t>
  </si>
  <si>
    <t>PROTIFAR</t>
  </si>
  <si>
    <t>POR PLV SOL 1X225GM</t>
  </si>
  <si>
    <t>DIASIP S PŘÍCHUTÍ JAHODOVOU (SOL)</t>
  </si>
  <si>
    <t>DIASIP S PŘÍCHUTÍ VANILKOVOU (SOL)</t>
  </si>
  <si>
    <t>CUBITAN S PŘÍCHUTÍ VANILKOVOU (SOL)</t>
  </si>
  <si>
    <t>CUBITAN S PŘÍCHUTÍ ČOKOLÁDOVOU (SOL)</t>
  </si>
  <si>
    <t>DIASIP S PŘÍCHUTÍ CAPPUCHINO</t>
  </si>
  <si>
    <t>Nutrison Advanced DIASON LOW ENERGY</t>
  </si>
  <si>
    <t>por.sol.1000ml</t>
  </si>
  <si>
    <t>FRAMYKOIN</t>
  </si>
  <si>
    <t>UNG 1X10GM</t>
  </si>
  <si>
    <t>OPHTHALMO-FRAMYKOIN</t>
  </si>
  <si>
    <t>DOXYBENE 200 MG TABLETY</t>
  </si>
  <si>
    <t>POR TBL NOB10X200MG</t>
  </si>
  <si>
    <t>SUMETROLIM</t>
  </si>
  <si>
    <t>TBL 20X480MG</t>
  </si>
  <si>
    <t>AMIKIN</t>
  </si>
  <si>
    <t>INJ 1X4ML/1GM</t>
  </si>
  <si>
    <t>DUOMOX 1000</t>
  </si>
  <si>
    <t>POR TBLNOB14X1000MG</t>
  </si>
  <si>
    <t>NORMIX</t>
  </si>
  <si>
    <t>TBL OBD 12X200MG</t>
  </si>
  <si>
    <t>PAMYCON NA PRIPRAVU KAPEK</t>
  </si>
  <si>
    <t>PLV 1X1LAHV</t>
  </si>
  <si>
    <t>POR TBL SUS 20X1000MG</t>
  </si>
  <si>
    <t xml:space="preserve">GENTAMICIN B.BRAUN 3 MG/ML INFUZNÍ ROZTOK </t>
  </si>
  <si>
    <t>INF SOL 20X80ML</t>
  </si>
  <si>
    <t>CIPROFLOXACIN KABI 400 MG/200 ML INFUZNÍ ROZTOK</t>
  </si>
  <si>
    <t>INF SOL 10X400MG/200ML</t>
  </si>
  <si>
    <t>AMOKSIKLAV 1G</t>
  </si>
  <si>
    <t>TBL OBD 14X1GM</t>
  </si>
  <si>
    <t>DALACIN C PHOSPHATE</t>
  </si>
  <si>
    <t>INJ 1X4ML 600MG</t>
  </si>
  <si>
    <t>SULPERAZON 2 G IM/IV</t>
  </si>
  <si>
    <t>INJ 1X(1GM+1GM)</t>
  </si>
  <si>
    <t>UNASYN</t>
  </si>
  <si>
    <t>INJ PLV SOL 1X1.5GM</t>
  </si>
  <si>
    <t>TAZOCIN 4.5 G</t>
  </si>
  <si>
    <t>INJ PLV SOL12X4.5GM</t>
  </si>
  <si>
    <t>ZINNAT 500 MG</t>
  </si>
  <si>
    <t>TBL OBD 10X500MG</t>
  </si>
  <si>
    <t>CIPHIN 500</t>
  </si>
  <si>
    <t>KLACID 500</t>
  </si>
  <si>
    <t>TBL OBD 14X500MG</t>
  </si>
  <si>
    <t>OFLOXIN INF</t>
  </si>
  <si>
    <t>INF 1X100ML/200MG</t>
  </si>
  <si>
    <t>AMOKSIKLAV 1.2GM</t>
  </si>
  <si>
    <t>INJ SIC 5X1.2GM</t>
  </si>
  <si>
    <t>ZINACEF AD INJ.</t>
  </si>
  <si>
    <t>INJ SIC 1X1.5GM</t>
  </si>
  <si>
    <t>CANESTEN KRÉM</t>
  </si>
  <si>
    <t>CRM 1X20GM/200MG</t>
  </si>
  <si>
    <t>NIZORAL</t>
  </si>
  <si>
    <t>MYCOMAX « INF. INFUZ</t>
  </si>
  <si>
    <t>GLUCOPHAGE XR 500 MG TABLETY S PRODLOUŽENÝM UVOLŇO</t>
  </si>
  <si>
    <t>POR TBL PRO 60X500MG</t>
  </si>
  <si>
    <t>GLIMEPIRID SANDOZ 4 MG TABLETY</t>
  </si>
  <si>
    <t>EPIRUBICIN ACTAVIS 2 MG/ML INJEKČNÍ ROZTOK</t>
  </si>
  <si>
    <t>INJ SOL 1X5ML</t>
  </si>
  <si>
    <t>BETAHISTIN-RATIOPHARM 8 MG</t>
  </si>
  <si>
    <t>POR TBL NOB 120X8MG</t>
  </si>
  <si>
    <t>ASENTRA 50</t>
  </si>
  <si>
    <t>POR TBL FLM 28X50MG</t>
  </si>
  <si>
    <t>BISOPROLOL-RATIOPHARM 5 MG</t>
  </si>
  <si>
    <t>ENAP 10MG</t>
  </si>
  <si>
    <t>BETALOC SR 200MG</t>
  </si>
  <si>
    <t>TBL RET 100X200MG</t>
  </si>
  <si>
    <t>TBL RET 30X200MG</t>
  </si>
  <si>
    <t>OLTAR 4 MG</t>
  </si>
  <si>
    <t>EPIRUBICIN EBEWE 2MG/ML</t>
  </si>
  <si>
    <t>INF CNC SOL 1X25ML</t>
  </si>
  <si>
    <t>KAMIREN 4</t>
  </si>
  <si>
    <t>TAXOL</t>
  </si>
  <si>
    <t>INJ.1X5ML/30MG</t>
  </si>
  <si>
    <t>ISOPTIN SR 240</t>
  </si>
  <si>
    <t>TBL OBD 100X240MG</t>
  </si>
  <si>
    <t>NAVELBINE</t>
  </si>
  <si>
    <t>INJ 10X5ML/50MG</t>
  </si>
  <si>
    <t>PRESTARIUM NEO FORTE</t>
  </si>
  <si>
    <t>LORISTA H 100 MG/25 MG</t>
  </si>
  <si>
    <t>POR TBL FLM 28X100/25MG</t>
  </si>
  <si>
    <t>MIRTAZAPIN SANDOZ 30 MG</t>
  </si>
  <si>
    <t>POR TBL FLM 30X30MG</t>
  </si>
  <si>
    <t>POR TBL FLM 90</t>
  </si>
  <si>
    <t>PRESTANCE 5 MG/5 MG</t>
  </si>
  <si>
    <t>PRESTANCE 5 MG/10 MG</t>
  </si>
  <si>
    <t>POR TBL NOB 90</t>
  </si>
  <si>
    <t>INF SOL 10X250ML-PE</t>
  </si>
  <si>
    <t>EZETROL 10 MG TABLETY</t>
  </si>
  <si>
    <t>POR TBL NOB 30X10MG B</t>
  </si>
  <si>
    <t>SOTAHEXAL 160</t>
  </si>
  <si>
    <t>POR TBL NOB 50X160MG</t>
  </si>
  <si>
    <t>BETALOC ZOK 50 MG</t>
  </si>
  <si>
    <t>POR TBL PRO 100X50MG</t>
  </si>
  <si>
    <t>HYDROGENUHLIČITAN SODNÝ 4.2%(W/V)-BRAUN</t>
  </si>
  <si>
    <t>INF SOL 1X250ML</t>
  </si>
  <si>
    <t>NITROGLYCERIN SLOVAKOFARMA</t>
  </si>
  <si>
    <t>TBL 20X0.5MG</t>
  </si>
  <si>
    <t>PANTHENOL</t>
  </si>
  <si>
    <t>NATRIUM CHLORATUM BIOTIKA ISOT.</t>
  </si>
  <si>
    <t>INJ 10X10ML</t>
  </si>
  <si>
    <t>NATRIUM SALICYLICUM BIOTIKA</t>
  </si>
  <si>
    <t>INJ 10X10ML 10%</t>
  </si>
  <si>
    <t>LIQ 100ML</t>
  </si>
  <si>
    <t>LIQ 10ML 0.05%</t>
  </si>
  <si>
    <t>TISERCIN</t>
  </si>
  <si>
    <t>INJ 10X1ML/25MG</t>
  </si>
  <si>
    <t>PANCREOLAN FORTE</t>
  </si>
  <si>
    <t>TBL ENT 30X220MG</t>
  </si>
  <si>
    <t>STOPANGIN</t>
  </si>
  <si>
    <t>SPR 1X30ML</t>
  </si>
  <si>
    <t>BISTON</t>
  </si>
  <si>
    <t>TBL 50X200MG</t>
  </si>
  <si>
    <t>CILKANOL</t>
  </si>
  <si>
    <t>CPS 30X300MG</t>
  </si>
  <si>
    <t>ISOPTIN 40</t>
  </si>
  <si>
    <t>TBL OBD 50X40MG</t>
  </si>
  <si>
    <t>LOCOID 0.1%</t>
  </si>
  <si>
    <t>CRM 1X30GM 0.1%</t>
  </si>
  <si>
    <t>PIRACETAM AL 800</t>
  </si>
  <si>
    <t>GERATAM 1200</t>
  </si>
  <si>
    <t>TBL OBD 60X1200MG</t>
  </si>
  <si>
    <t>GLIMEPIRID SANDOZ 1 MG TABLETY</t>
  </si>
  <si>
    <t>POR TBL NOB 30X1MG</t>
  </si>
  <si>
    <t>BROMHEXIN 12 BC</t>
  </si>
  <si>
    <t>SOL 1X30ML</t>
  </si>
  <si>
    <t>GRA 15X100MG(SACKY)</t>
  </si>
  <si>
    <t>POR GRA SOL30SÁČKŮ</t>
  </si>
  <si>
    <t>RINGERŮV ROZTOK VIAFLO</t>
  </si>
  <si>
    <t>ZOVIRAX 800 MG</t>
  </si>
  <si>
    <t>POR TBL NOB35X800MG</t>
  </si>
  <si>
    <t>TARDYFERON</t>
  </si>
  <si>
    <t>TBL RET 30</t>
  </si>
  <si>
    <t>CONDROSULF 800</t>
  </si>
  <si>
    <t>TBL OBD 30X800MG</t>
  </si>
  <si>
    <t>INHIBACE 5 MG</t>
  </si>
  <si>
    <t>POR TBL FLM 28X5MG</t>
  </si>
  <si>
    <t>SIMEPAR</t>
  </si>
  <si>
    <t>POR CPS DUR 40X70MG</t>
  </si>
  <si>
    <t>SPERSALLERG</t>
  </si>
  <si>
    <t>OPH GTT SOL 1X10ML</t>
  </si>
  <si>
    <t>CIPLOX</t>
  </si>
  <si>
    <t>GTT OPH/OTO 5ML</t>
  </si>
  <si>
    <t>LESCOL XL</t>
  </si>
  <si>
    <t>POR TBL PRO 28X80MG</t>
  </si>
  <si>
    <t>IMACORT</t>
  </si>
  <si>
    <t>DRM CRM 1X20GM</t>
  </si>
  <si>
    <t>MALTOFER TABLETY</t>
  </si>
  <si>
    <t>POR TBL MND30X100MG</t>
  </si>
  <si>
    <t>SPASMED 15</t>
  </si>
  <si>
    <t>POR TBL FLM 30X15MG</t>
  </si>
  <si>
    <t>VESICARE 5 MG</t>
  </si>
  <si>
    <t>POR TBL FLM 100X5MG</t>
  </si>
  <si>
    <t>ALKERAN</t>
  </si>
  <si>
    <t>INJ PSO LQF 50MG</t>
  </si>
  <si>
    <t>OFLOXACIN 0.3% UNIMED PHARMA</t>
  </si>
  <si>
    <t>OPH+AUR GTT SOL 30MG/10ML</t>
  </si>
  <si>
    <t>IBALGIN GEL 50G</t>
  </si>
  <si>
    <t>DRM GEL 1X50GM</t>
  </si>
  <si>
    <t>EWOFEX 180 MG POTAHOVANÉ TABLETY</t>
  </si>
  <si>
    <t>POR TBL FLM 30X180MG</t>
  </si>
  <si>
    <t>VALETOL</t>
  </si>
  <si>
    <t>POR TBL NOB 10</t>
  </si>
  <si>
    <t>ALLERGODIL</t>
  </si>
  <si>
    <t>NAS SPR SOL 1X10ML</t>
  </si>
  <si>
    <t>GLUCOPHAGE 1000 MG</t>
  </si>
  <si>
    <t>PROCORALAN 5 MG</t>
  </si>
  <si>
    <t>POR TBL FLM 56X5MG</t>
  </si>
  <si>
    <t>LUMIGAN 0.3 MG/ML</t>
  </si>
  <si>
    <t>OPH GTT SOL 1X3ML</t>
  </si>
  <si>
    <t>POR TBL FLM 90X5MG</t>
  </si>
  <si>
    <t>JANUVIA 100 MG</t>
  </si>
  <si>
    <t>POR TBL FLM 28X100MG</t>
  </si>
  <si>
    <t>POR TBL FLM 98X100MG</t>
  </si>
  <si>
    <t>CEFTAZIDIM KABI 1 GM</t>
  </si>
  <si>
    <t>INJ PLV SOL 10X1GM</t>
  </si>
  <si>
    <t>FANTOMALT</t>
  </si>
  <si>
    <t>POR PLV SOL 1X400GMenterar.</t>
  </si>
  <si>
    <t>BACLOFEN</t>
  </si>
  <si>
    <t>TBL 50X10MG</t>
  </si>
  <si>
    <t>FLUCINAR</t>
  </si>
  <si>
    <t>GEL 15GM 0.025%</t>
  </si>
  <si>
    <t>BROMHEXIN 8 KM KAPKY</t>
  </si>
  <si>
    <t>GTT 1X50ML 8MG/ML</t>
  </si>
  <si>
    <t>GTT 1X100ML 8MG/ML</t>
  </si>
  <si>
    <t>ISICOM 100MG</t>
  </si>
  <si>
    <t>TBL 100X125MG</t>
  </si>
  <si>
    <t>TRITTICO AC 150</t>
  </si>
  <si>
    <t>TBL RET 60X150MG</t>
  </si>
  <si>
    <t>EUTHYROX 75</t>
  </si>
  <si>
    <t>TBL 100X75RG</t>
  </si>
  <si>
    <t>EUTHYROX 125</t>
  </si>
  <si>
    <t>TBL 100X125RG</t>
  </si>
  <si>
    <t>HUMULIN N 100 M.J./ML</t>
  </si>
  <si>
    <t>GLUKÓZA 5 BRAUN, REF.450074</t>
  </si>
  <si>
    <t>INF SOL 1X100ML-PE</t>
  </si>
  <si>
    <t>POR TBL NOB 20X160MG</t>
  </si>
  <si>
    <t>TRIASYN 5/5 MG</t>
  </si>
  <si>
    <t>POR TBL RET 30</t>
  </si>
  <si>
    <t>TRIASYN 2.5/2.5 MG</t>
  </si>
  <si>
    <t>FOSINOPRIL +PHARMA 20 MG</t>
  </si>
  <si>
    <t>TRITTICO AC 75</t>
  </si>
  <si>
    <t>TBL RET 30X75MG</t>
  </si>
  <si>
    <t>EGILOK 25MG</t>
  </si>
  <si>
    <t>TBL 60X25MG</t>
  </si>
  <si>
    <t>PANZYTRAT 25000</t>
  </si>
  <si>
    <t>CPS 50 (SKLO)</t>
  </si>
  <si>
    <t>ENAP-HL</t>
  </si>
  <si>
    <t>KYLOTAN PLUS H 80/12,5 MG</t>
  </si>
  <si>
    <t>POR TBL FLM 28</t>
  </si>
  <si>
    <t>DOBICA</t>
  </si>
  <si>
    <t>CPS 50X250MG</t>
  </si>
  <si>
    <t>TBL EFF 10X600MG</t>
  </si>
  <si>
    <t>STADALAX</t>
  </si>
  <si>
    <t>POR TBL OBD 20X5MG</t>
  </si>
  <si>
    <t>INF 10X1000ML(LDPE)</t>
  </si>
  <si>
    <t>PLV POR 1X30SACKU</t>
  </si>
  <si>
    <t>TIMONIL RETARD</t>
  </si>
  <si>
    <t>TBL 50X300MG</t>
  </si>
  <si>
    <t>NEUROTOP RETARD 300</t>
  </si>
  <si>
    <t>POR TBL PRO 50X300MG</t>
  </si>
  <si>
    <t>CALTRATE 600 MG/400 IU D3 POTAHOVANÁ TABLETA</t>
  </si>
  <si>
    <t>ENAP-H</t>
  </si>
  <si>
    <t>KAPIDIN 10 MG</t>
  </si>
  <si>
    <t>POR TBL FLM 100X10MG</t>
  </si>
  <si>
    <t>ASACOL 400</t>
  </si>
  <si>
    <t>POR TBL ENT 100X400MG</t>
  </si>
  <si>
    <t>MACMIROR</t>
  </si>
  <si>
    <t>TBL OBD 20X200MG</t>
  </si>
  <si>
    <t>CANOCORD 16 MG</t>
  </si>
  <si>
    <t>POR TBL NOB 28X16MG</t>
  </si>
  <si>
    <t>ERYFLUID</t>
  </si>
  <si>
    <t>SALOFALK 500</t>
  </si>
  <si>
    <t>TBLOBD ENT100X500MG</t>
  </si>
  <si>
    <t>SUP 30X500MG</t>
  </si>
  <si>
    <t>DICLOFENAC AL 25</t>
  </si>
  <si>
    <t>TBL OBD 20X25MG</t>
  </si>
  <si>
    <t>DICLOFENAC AL RETARD</t>
  </si>
  <si>
    <t>TBL OBD 20X100MG</t>
  </si>
  <si>
    <t>UROLOGICKÁ ČAJOVÁ SMĚS</t>
  </si>
  <si>
    <t>BERODUAL</t>
  </si>
  <si>
    <t>INH LIQ 1X20ML</t>
  </si>
  <si>
    <t>AFONILUM SR 250MG</t>
  </si>
  <si>
    <t>KETONAL</t>
  </si>
  <si>
    <t>CPS 25X50MG</t>
  </si>
  <si>
    <t>TENORETIC</t>
  </si>
  <si>
    <t>TBL OBD 28</t>
  </si>
  <si>
    <t>ELOCOM</t>
  </si>
  <si>
    <t>DRM UNG 1X30GM 0.1%</t>
  </si>
  <si>
    <t>EGIRAMLON 5 MG/5 MG</t>
  </si>
  <si>
    <t>POR CPS DUR 30</t>
  </si>
  <si>
    <t>EBRANTIL 30 RETARD</t>
  </si>
  <si>
    <t>POR CPS PRO 50X30MG</t>
  </si>
  <si>
    <t>ENDOXAN 500 MG</t>
  </si>
  <si>
    <t>CONCOR COMBI 5 MG/5 MG</t>
  </si>
  <si>
    <t>OTOBACID N</t>
  </si>
  <si>
    <t>AUR GTT SOL 1X5ML</t>
  </si>
  <si>
    <t>BROMHEXIN 8-SIRUP KM</t>
  </si>
  <si>
    <t>SIR 1X100ML</t>
  </si>
  <si>
    <t>POR GTT SOL 1X50ML</t>
  </si>
  <si>
    <t>BLEOMEDAC 15000 IU</t>
  </si>
  <si>
    <t>INJ PLV SOL 1X15000UT</t>
  </si>
  <si>
    <t>OLICARD 40 MG RETARD</t>
  </si>
  <si>
    <t>CPS RET 50X40MG</t>
  </si>
  <si>
    <t>ALPICORT F</t>
  </si>
  <si>
    <t>FLORSALMIN</t>
  </si>
  <si>
    <t>GTT 1X50ML</t>
  </si>
  <si>
    <t>SOL 1X40ML</t>
  </si>
  <si>
    <t>VESSEL DUE F</t>
  </si>
  <si>
    <t>CPS 50X250LSU</t>
  </si>
  <si>
    <t>INF 1X1000ML-PE</t>
  </si>
  <si>
    <t>ENELBIN RETARD</t>
  </si>
  <si>
    <t>TBL OBD 50X100MG</t>
  </si>
  <si>
    <t>SORBIFER DURULES</t>
  </si>
  <si>
    <t>TBL FC 50X100MG</t>
  </si>
  <si>
    <t>CYCLO 3 FORT</t>
  </si>
  <si>
    <t>CPS 30</t>
  </si>
  <si>
    <t>FUROSEMID BIOTIKA FORTE</t>
  </si>
  <si>
    <t>INJ 10X10ML/125MG</t>
  </si>
  <si>
    <t>KRYTÍ S HYALURONANEM A STŘÍBREM BIONECT SILVERSPRA</t>
  </si>
  <si>
    <t>50G, 1KS</t>
  </si>
  <si>
    <t>Parodontax Extra 300ml ústní voda</t>
  </si>
  <si>
    <t xml:space="preserve">Essentiale Forte N </t>
  </si>
  <si>
    <t>por.cps.dur.100</t>
  </si>
  <si>
    <t>AZARGA 10 MG/ML + 5 MG/ML</t>
  </si>
  <si>
    <t>OPH GTT SUS 3X5ML</t>
  </si>
  <si>
    <t>BOROZAN ung.</t>
  </si>
  <si>
    <t>10g</t>
  </si>
  <si>
    <t>Indulona Rakytníková</t>
  </si>
  <si>
    <t>Emspoma Z 500g/proti bolesti</t>
  </si>
  <si>
    <t>MENALIND Sprchový olej</t>
  </si>
  <si>
    <t>SANORIN 0.5 PM</t>
  </si>
  <si>
    <t>SPR NAS SOL 1X10ML</t>
  </si>
  <si>
    <t>Indulona  Nechtíková 100g</t>
  </si>
  <si>
    <t>Indulona Dez 100ml</t>
  </si>
  <si>
    <t>Vitar Soda tbl.150</t>
  </si>
  <si>
    <t>Indulona olivová ung.100g</t>
  </si>
  <si>
    <t>MENALIND Professional olej.přís. 500ml</t>
  </si>
  <si>
    <t>FENOLAX</t>
  </si>
  <si>
    <t>POR TBL ENT 30X5MG</t>
  </si>
  <si>
    <t>Stopangin sol. 250ml</t>
  </si>
  <si>
    <t>ALTERMED Dubová kůra gel</t>
  </si>
  <si>
    <t>TBL 60X100 MG</t>
  </si>
  <si>
    <t>GLYVENOL 400</t>
  </si>
  <si>
    <t>POR CPS MOL 60X400MG</t>
  </si>
  <si>
    <t>CIRCADIN 2MG</t>
  </si>
  <si>
    <t>POR TBL PRO 21X2MG</t>
  </si>
  <si>
    <t>NEBIVOLOL SANDOZ 5 MG</t>
  </si>
  <si>
    <t>POR TBL NOB 14X5MG</t>
  </si>
  <si>
    <t>DZ PRONTODERM ROZTOK 500 ml</t>
  </si>
  <si>
    <t>POR TBL FLM 100X400MG</t>
  </si>
  <si>
    <t>JANUMET 50 MG/1000 MG</t>
  </si>
  <si>
    <t>POR TBL FLM 56X50MG/1000MG</t>
  </si>
  <si>
    <t>AESCIN 30mg tbl.60 VULM</t>
  </si>
  <si>
    <t>ZOLPIDEM-RATHIOPHARM tbl. 100x10mg</t>
  </si>
  <si>
    <t>BLEOMYCIN TEVA 15 000 IU</t>
  </si>
  <si>
    <t>INJ PLV SOL 1X15000IU</t>
  </si>
  <si>
    <t>KALIUMCHLORID 7.45% BRAUN</t>
  </si>
  <si>
    <t>INF CNC SOL 20X100ML</t>
  </si>
  <si>
    <t>BLEOMEDAC 30 mg</t>
  </si>
  <si>
    <t>TRENTAL 400</t>
  </si>
  <si>
    <t>POR TBL RET 100X400MG</t>
  </si>
  <si>
    <t>VINBLASTIN TEVA 1 MG/ML</t>
  </si>
  <si>
    <t>INJ SOL 1X10ML/10MG</t>
  </si>
  <si>
    <t>VALSACOMBI 80 MG/12,5 MG</t>
  </si>
  <si>
    <t>Borová mast</t>
  </si>
  <si>
    <t>VALZAP COMBI 80 MG/12,5 MG POTAHOVANÉ TABLETY</t>
  </si>
  <si>
    <t>POR TBL FLM 28X80MG/12.5MG</t>
  </si>
  <si>
    <t>PROTHAZIN</t>
  </si>
  <si>
    <t>POR TBL FLM 20X25MG</t>
  </si>
  <si>
    <t>CALTRATE PLUS</t>
  </si>
  <si>
    <t>KL SOL.HYD.PEROX.3% 500G</t>
  </si>
  <si>
    <t>KL UNG.FLUCINAR 45G,LENIENS AD 500G</t>
  </si>
  <si>
    <t>KL PATEOL GEL, 100G</t>
  </si>
  <si>
    <t>KL SOL.BORGLYCEROLI  3% 100 G</t>
  </si>
  <si>
    <t>KL UNG.HYDROC.0,1G,LENIENS AD 100G</t>
  </si>
  <si>
    <t>KL BALS.PERUVIANUM, 50g</t>
  </si>
  <si>
    <t>ROSALGIN IRIGÁTOR</t>
  </si>
  <si>
    <t>SUPP.GLYCERINI SANOVA Glycerín.čípky Extra 3g 10ks</t>
  </si>
  <si>
    <t>NO-SPA</t>
  </si>
  <si>
    <t>POR TBL NOB 24X40MG</t>
  </si>
  <si>
    <t>DHC CONTINUS 120 MG</t>
  </si>
  <si>
    <t>PORTBLRET60X120MG B</t>
  </si>
  <si>
    <t>PRADAXA 110 MG</t>
  </si>
  <si>
    <t>POR CPS DUR 60X1X110MG</t>
  </si>
  <si>
    <t>TRITACE 1,25 MG</t>
  </si>
  <si>
    <t>POR TBL NOB 20X1.25MG</t>
  </si>
  <si>
    <t>CAVINTON</t>
  </si>
  <si>
    <t>TBL 50X5MG</t>
  </si>
  <si>
    <t>TBL OBD 60X10MG</t>
  </si>
  <si>
    <t>CAVINTON FORTE</t>
  </si>
  <si>
    <t>POR TBL FLM 120X500MG</t>
  </si>
  <si>
    <t>LODOZ 5 MG</t>
  </si>
  <si>
    <t>CORDARONE</t>
  </si>
  <si>
    <t>POR TBL NOB30X200MG</t>
  </si>
  <si>
    <t>FLONIDAN 10MG TABLETY</t>
  </si>
  <si>
    <t>POR TBL NOB 90X10MG</t>
  </si>
  <si>
    <t>DORMICUM 7.5 MG</t>
  </si>
  <si>
    <t>TBL OBD 10X7.5MG</t>
  </si>
  <si>
    <t>TRITACE 10</t>
  </si>
  <si>
    <t>DORMICUM</t>
  </si>
  <si>
    <t>INJ SOL 10X1ML/5MG</t>
  </si>
  <si>
    <t>FASLODEX 250MG/5ML</t>
  </si>
  <si>
    <t>INJ SOL 250MG/5ML</t>
  </si>
  <si>
    <t>POR CPSDUR56X75MG</t>
  </si>
  <si>
    <t>LYRICA 150 MG</t>
  </si>
  <si>
    <t>POR CPSDUR14X150MG</t>
  </si>
  <si>
    <t>EPIRUBICIN TEVA 2 MG/ML</t>
  </si>
  <si>
    <t>INJ+INF SOL 1X5ML/10MG</t>
  </si>
  <si>
    <t>INJ SOL 10X0.6ML</t>
  </si>
  <si>
    <t>INJ SOL 10X0.8ML</t>
  </si>
  <si>
    <t>INJ SOL 10X1ML</t>
  </si>
  <si>
    <t>ADRIBLASTINA CS</t>
  </si>
  <si>
    <t>INJ SOL 1X5ML/10MG</t>
  </si>
  <si>
    <t>INJ SOL 1X25ML/50MG</t>
  </si>
  <si>
    <t>POR SIR 1X500ML</t>
  </si>
  <si>
    <t>TRALGIT SR 150</t>
  </si>
  <si>
    <t>POR TBL RET30X150MG</t>
  </si>
  <si>
    <t>DEPAKINE CHRONO 500MG SECABLE</t>
  </si>
  <si>
    <t>TBL RET 100X500MG</t>
  </si>
  <si>
    <t>ZOXON 2</t>
  </si>
  <si>
    <t>SERETIDE DISKUS 50/250</t>
  </si>
  <si>
    <t>INH PLV 60X50/250RG</t>
  </si>
  <si>
    <t>CONTROLOC 40 MG</t>
  </si>
  <si>
    <t>POR TBL ENT 28X40MG</t>
  </si>
  <si>
    <t>FLONIDAN</t>
  </si>
  <si>
    <t>DIROTON 10MG</t>
  </si>
  <si>
    <t>TBL 28X10MG</t>
  </si>
  <si>
    <t>ZODAC GTT</t>
  </si>
  <si>
    <t>GTT 1X20ML/0.2GM</t>
  </si>
  <si>
    <t>DOCETAXEL TEVA 20 MG KONCENTRÁT PRO PŘÍPRAVU INF.</t>
  </si>
  <si>
    <t>INF CSL LQF 1X0.5ML+1X1.5ML</t>
  </si>
  <si>
    <t>DRETACEN 500 MG</t>
  </si>
  <si>
    <t>POR TBL FLM 50X500MG</t>
  </si>
  <si>
    <t>GOPTEN 2MG</t>
  </si>
  <si>
    <t>CPS 28X2MG</t>
  </si>
  <si>
    <t>CPS 100X100MG</t>
  </si>
  <si>
    <t>NEURONTIN 300 MG</t>
  </si>
  <si>
    <t>POR CPS DUR 100X300MG</t>
  </si>
  <si>
    <t>TONARSSA 4 MG/5 MG</t>
  </si>
  <si>
    <t>TBL 10X10MG</t>
  </si>
  <si>
    <t>TBL 30X150MG</t>
  </si>
  <si>
    <t>LOZAP 12.5 ZENTIVA</t>
  </si>
  <si>
    <t>PORTBLFLM 30X12.5MG</t>
  </si>
  <si>
    <t>POR TBL DIS 90X15MG</t>
  </si>
  <si>
    <t>LOZAP 100 ZENTIVA</t>
  </si>
  <si>
    <t>POR TBL FLM 30X100MG</t>
  </si>
  <si>
    <t>AMESOS 10 MG/5 MG TABLETY</t>
  </si>
  <si>
    <t>POR CPS DUR 100X200MG</t>
  </si>
  <si>
    <t>ROSUCARD 20 MG POTAHOVANÉ TABLETY</t>
  </si>
  <si>
    <t>ROSUCARD 40 MG POTAHOVANÉ TABLETY</t>
  </si>
  <si>
    <t>POR TBL FLM 30X40MG</t>
  </si>
  <si>
    <t>AMARYL 3 MG</t>
  </si>
  <si>
    <t>POR TBL NOB 30X3MG</t>
  </si>
  <si>
    <t>XALATAN</t>
  </si>
  <si>
    <t>OPH GTT SOL 1X2.5ML II</t>
  </si>
  <si>
    <t>CARVESAN 6,25</t>
  </si>
  <si>
    <t>POR TBL NOB 30X6,25MG</t>
  </si>
  <si>
    <t>CLOPIDOGREL APOTEX 75 MG</t>
  </si>
  <si>
    <t>POR TBL FLM 30X75MG</t>
  </si>
  <si>
    <t>APO-ENALAPRIL 10 MG</t>
  </si>
  <si>
    <t>BINABIC 150 MG</t>
  </si>
  <si>
    <t>POR TBL FLM 28X150MG</t>
  </si>
  <si>
    <t>INJ+INF SOL 1X25ML/50MG</t>
  </si>
  <si>
    <t>INTRALIPID 20 %</t>
  </si>
  <si>
    <t>INF EML 12X500ML</t>
  </si>
  <si>
    <t>INF 10X100ML-VAK</t>
  </si>
  <si>
    <t>AMINOPLASMAL B.BRAUN 10%</t>
  </si>
  <si>
    <t>AMINOPLASMAL 15%</t>
  </si>
  <si>
    <t>INF 1X500ML</t>
  </si>
  <si>
    <t>AMINOPLASMAL HEPA-10%</t>
  </si>
  <si>
    <t>NUTRISON ENERGY MULTI FIBRE</t>
  </si>
  <si>
    <t>NUTRISON MULTI FIBRE</t>
  </si>
  <si>
    <t>POR SOL 1X1000ML-VA</t>
  </si>
  <si>
    <t>NUTRISON PROTEIN PLUS MULTI FIB</t>
  </si>
  <si>
    <t>POR SOL 1X500ML-VA</t>
  </si>
  <si>
    <t>NUTRIDRINK S ČOKOL. PŘÍCHUTÍ</t>
  </si>
  <si>
    <t>NUTRIDRINK S KARAMEL. PŘÍCHUTÍ</t>
  </si>
  <si>
    <t>NUTRIDRINK S PŘÍCH. TROP. OVOCE</t>
  </si>
  <si>
    <t>NUTRIDRINK YOGHURT S VAN A CITR</t>
  </si>
  <si>
    <t>NUTRIDRINK BALÍČEK 5+1</t>
  </si>
  <si>
    <t>POR SOL 6X200ML</t>
  </si>
  <si>
    <t>SEFOTAK 1 G</t>
  </si>
  <si>
    <t>DOXYBENE 100MG</t>
  </si>
  <si>
    <t>CPS 10X100MG</t>
  </si>
  <si>
    <t>PLV ADS 1X20GM</t>
  </si>
  <si>
    <t>FUCIDIN</t>
  </si>
  <si>
    <t>UNG 1X15GM 2%</t>
  </si>
  <si>
    <t>BACTROBAN</t>
  </si>
  <si>
    <t>DRM UNG 1X15GM</t>
  </si>
  <si>
    <t>NITROFURANTOIN - RATIOPHARM 100 MG</t>
  </si>
  <si>
    <t>POR CPS PRO 50X100MG</t>
  </si>
  <si>
    <t>CEFOBID 1 G</t>
  </si>
  <si>
    <t>INJ SIC 1X1GM</t>
  </si>
  <si>
    <t>AZITROMYCIN SANDOZ 500 MG</t>
  </si>
  <si>
    <t>POR TBL FLM 3X500MG</t>
  </si>
  <si>
    <t>OFLOXIN 200</t>
  </si>
  <si>
    <t>TBL OBD 10X200MG</t>
  </si>
  <si>
    <t>AMOKSIKLAV</t>
  </si>
  <si>
    <t>TBL OBD 21X625MG</t>
  </si>
  <si>
    <t>DALACIN C 150 MG</t>
  </si>
  <si>
    <t>POR CPS DUR 16x150mg</t>
  </si>
  <si>
    <t>MYKOSEPTIN</t>
  </si>
  <si>
    <t>UNG 30GM</t>
  </si>
  <si>
    <t>LAMISIL</t>
  </si>
  <si>
    <t>IMAZOL KRÉMPASTA</t>
  </si>
  <si>
    <t>DRM PST 1X30GM</t>
  </si>
  <si>
    <t>IMAZOL PLUS</t>
  </si>
  <si>
    <t>DRM CRM 1X30GM</t>
  </si>
  <si>
    <t>BELOGENT KRÉM</t>
  </si>
  <si>
    <t>CRM 1X30GM</t>
  </si>
  <si>
    <t>BELOGENT MAST</t>
  </si>
  <si>
    <t>PIMAFUCORT</t>
  </si>
  <si>
    <t>UNG 1X15GM</t>
  </si>
  <si>
    <t>FUCICORT</t>
  </si>
  <si>
    <t>CRM 1X15GM</t>
  </si>
  <si>
    <t>MYFUNGAR</t>
  </si>
  <si>
    <t>BONDRONAT 6 MG/6 ML</t>
  </si>
  <si>
    <t>INF CNC SOL 1X6ML</t>
  </si>
  <si>
    <t>INF CNC SOL 1X2ML/20MG</t>
  </si>
  <si>
    <t>Gemcitabine Hospira 38 mg/ml konc.</t>
  </si>
  <si>
    <t>INF CNC SOL 1X5.3ML/200MG</t>
  </si>
  <si>
    <t>INF CNC SOL 1X26.3ML/1GM</t>
  </si>
  <si>
    <t>inj. sicc. 10x100mg</t>
  </si>
  <si>
    <t>PACLITAXEL EBEWE 6 MG/ML KONCENTRÁT PRO PŘÍPRAVU I</t>
  </si>
  <si>
    <t>INF CNC SOL 1X16,7ML</t>
  </si>
  <si>
    <t>METHOTREXATE HOSPIRA 25 MG/ML INJEKČNÍ ROZTOK</t>
  </si>
  <si>
    <t>INJ SOL 1X2ML/50MG</t>
  </si>
  <si>
    <t>ATROPIN BIOTIKA 0.5MG</t>
  </si>
  <si>
    <t>INJ 1X2ML/2MG</t>
  </si>
  <si>
    <t>ZOLADEX 10.8 MG</t>
  </si>
  <si>
    <t>INJ 1X10.8MG</t>
  </si>
  <si>
    <t>TENSIOMIN</t>
  </si>
  <si>
    <t>TBL 30X25MG</t>
  </si>
  <si>
    <t>PROLEUKIN 18MIU</t>
  </si>
  <si>
    <t>INJ PLV SOL 1X1MG</t>
  </si>
  <si>
    <t>INJ SOL 20X10ML-PLA</t>
  </si>
  <si>
    <t>XGEVA 120 MG</t>
  </si>
  <si>
    <t>INJ SOL 1X1.7ML/120MG</t>
  </si>
  <si>
    <t>FAYTON 4 MG/5 ML KONCENTRÁT PRO INFUZNÍ ROZTOK</t>
  </si>
  <si>
    <t>INF CNC SOL 1X5ML/4MG</t>
  </si>
  <si>
    <t>SPR 1X45ML</t>
  </si>
  <si>
    <t>MITOXANTRONE HOSPIRA 20mg</t>
  </si>
  <si>
    <t>INJ SOL 20MG/10ML</t>
  </si>
  <si>
    <t>Regorafenib 40 mg  30 tbl</t>
  </si>
  <si>
    <t>30 x 40 mg (pokračování studie)</t>
  </si>
  <si>
    <t>Jevtana 60mg</t>
  </si>
  <si>
    <t>INF CSL LQF 1X1.5ML/60MG+4.5ML</t>
  </si>
  <si>
    <t>CYTO-Aqua pro inj.100ml Braun</t>
  </si>
  <si>
    <t>CYTO-chlorid sodný 0,9% 1x20ml</t>
  </si>
  <si>
    <t>Cyto-chlorid sodný 0,9% 1x 10ml</t>
  </si>
  <si>
    <t>SOMATULINE AUTOGEL 60 MG</t>
  </si>
  <si>
    <t>INJ SOL 1X0.5ML/60MG</t>
  </si>
  <si>
    <t>CYTO-Aqua pro injectione BRAUN 1x10ML</t>
  </si>
  <si>
    <t>HALAVEN</t>
  </si>
  <si>
    <t>INJ SOL 1X2ML</t>
  </si>
  <si>
    <t>INJ SIC 1X125MG+2ML</t>
  </si>
  <si>
    <t>SANDOSTATIN LAR 30 MG</t>
  </si>
  <si>
    <t>INJ PSU LQF 1X30MG</t>
  </si>
  <si>
    <t>SANDOSTATIN LAR 20 MG</t>
  </si>
  <si>
    <t>INJ PSU LQF 1X20MG</t>
  </si>
  <si>
    <t>IRINOTECAN TEVA 20 MG/ML</t>
  </si>
  <si>
    <t>VOTRIENT 400 MG</t>
  </si>
  <si>
    <t>POR TBL FLM 60X400MG</t>
  </si>
  <si>
    <t>TARCEVA 100 MG</t>
  </si>
  <si>
    <t>POR TBL FLM30X100MG</t>
  </si>
  <si>
    <t>Javlor 25mg/ml</t>
  </si>
  <si>
    <t>1x10ml</t>
  </si>
  <si>
    <t>JAVLOR 25 MG/ML</t>
  </si>
  <si>
    <t>INF CNC SOL 1X2ML</t>
  </si>
  <si>
    <t>DIPHERELINE S.R. 11.25 MG</t>
  </si>
  <si>
    <t>INJPSULQF 11.25MG+S</t>
  </si>
  <si>
    <t>ELIGARD 22,5 MG</t>
  </si>
  <si>
    <t>INJ PSO LQF 1X22.5MG VAN</t>
  </si>
  <si>
    <t>Vazelina bílá kosmetic.Valinka 100ml</t>
  </si>
  <si>
    <t>KL BENZINUM 160g</t>
  </si>
  <si>
    <t>KY Jelly lubrikační gel 50ml</t>
  </si>
  <si>
    <t>PEROXID VODÍKU 3% TMD</t>
  </si>
  <si>
    <t>DRM SPR SOL100GM 3%</t>
  </si>
  <si>
    <t>PEROXID VODIKU 3%</t>
  </si>
  <si>
    <t>LIQ  1X100ML</t>
  </si>
  <si>
    <t>LIQ 1X1000ML</t>
  </si>
  <si>
    <t>FYZIOLOGICKÝ ROZTOK VIAFLO</t>
  </si>
  <si>
    <t>INF SOL 50X100ML</t>
  </si>
  <si>
    <t>DZ BRAUNODERM 1 l</t>
  </si>
  <si>
    <t>UN 1993</t>
  </si>
  <si>
    <t>KL UNG.AC.BORICI 1%, 100G</t>
  </si>
  <si>
    <t>Afinitor 5 mg  por.tbl. - studie</t>
  </si>
  <si>
    <t>30 x  5 mg</t>
  </si>
  <si>
    <t>VOTRIENT 200MG</t>
  </si>
  <si>
    <t>POR TBL FLM 30X200MG</t>
  </si>
  <si>
    <t>HERCEPTIN 150 MG</t>
  </si>
  <si>
    <t>INF PLV SOL 1X150MG</t>
  </si>
  <si>
    <t>NEXAVAR 200 MG</t>
  </si>
  <si>
    <t>POR TBL FLM 112X200MG</t>
  </si>
  <si>
    <t>AVASTIN</t>
  </si>
  <si>
    <t>INF CNCSOL100MG/4ML</t>
  </si>
  <si>
    <t>INFCNCSOL400MG/16ML</t>
  </si>
  <si>
    <t>ERBITUX 5 MG/ML</t>
  </si>
  <si>
    <t>INF SOL 1X20ML</t>
  </si>
  <si>
    <t>TORISEL 25 MG/ML</t>
  </si>
  <si>
    <t>INF CSL LQF 1X1.2ML+1X1.8ML</t>
  </si>
  <si>
    <t>VECTIBIX 20 MG/ML</t>
  </si>
  <si>
    <t>IVN INF CNC SOL 1X5ML</t>
  </si>
  <si>
    <t>AFINITOR 10 MG</t>
  </si>
  <si>
    <t>GLIVEC 400 MG</t>
  </si>
  <si>
    <t>POR TBL FLM 90X400MG</t>
  </si>
  <si>
    <t>SUTENT 12,5 MG</t>
  </si>
  <si>
    <t>POR CPS DUR 30X12.5MG</t>
  </si>
  <si>
    <t>SUTENT 25 MG</t>
  </si>
  <si>
    <t>POR CPS DUR 30X25MG</t>
  </si>
  <si>
    <t>SUTENT 50 MG</t>
  </si>
  <si>
    <t>POR TBL FLM30X400MG</t>
  </si>
  <si>
    <t>TYVERB 250 MG</t>
  </si>
  <si>
    <t>POR TBL FLM 70X250MG</t>
  </si>
  <si>
    <t>2194 - Onkologická klinika, centrum  - onkologie</t>
  </si>
  <si>
    <t>2121 - Onkologická klinika, ambulance + mamol. poradna</t>
  </si>
  <si>
    <t>2112 - Onkologická klinika, lůžkové oddělení 42B</t>
  </si>
  <si>
    <t>2111 - Onkologická klinika, lůžkové oddělení 42A</t>
  </si>
  <si>
    <t>2113 - Onkologická klinika, lůžkové oddělení 42C</t>
  </si>
  <si>
    <t>2151 - Onkologická klinika, ozařovny-přístrojové pracoviš</t>
  </si>
  <si>
    <t>Přehled plnění PL - Spotřeba léčivých přípravků dle objemu Kč mimo PL</t>
  </si>
  <si>
    <t>L01XE11 - Pazopanib</t>
  </si>
  <si>
    <t>L01BC02 - Fluorouracil</t>
  </si>
  <si>
    <t>L01BC05 - Gemcitabin</t>
  </si>
  <si>
    <t>L01DB01 - Doxorubicin</t>
  </si>
  <si>
    <t>L01XA02 - Karboplatina</t>
  </si>
  <si>
    <t>L01CD02 - Docetaxel</t>
  </si>
  <si>
    <t>L01CD01 - Paklitaxel</t>
  </si>
  <si>
    <t>L01XA01 - Cisplatina</t>
  </si>
  <si>
    <t>L01CA04 - Vinorelbin</t>
  </si>
  <si>
    <t>V03AF03 - Kalcium-folinát</t>
  </si>
  <si>
    <t>L03AA02 - Filgrastim</t>
  </si>
  <si>
    <t>M05BA06 - Kyselina ibandronová</t>
  </si>
  <si>
    <t>L01DB03 - Epirubicin</t>
  </si>
  <si>
    <t>A06AD11 - Laktulóza</t>
  </si>
  <si>
    <t>N06AB04 - Citalopram</t>
  </si>
  <si>
    <t>C09BB04 - Perindopril a amlodipin</t>
  </si>
  <si>
    <t>M04AA01 - Alopurinol</t>
  </si>
  <si>
    <t>L01BA01 - Methotrexát</t>
  </si>
  <si>
    <t>L02BG03 - Anastrozol</t>
  </si>
  <si>
    <t>C07AB02 - Metoprolol</t>
  </si>
  <si>
    <t>C07AB07 - Bisoprolol</t>
  </si>
  <si>
    <t>N03AX14 - Levetiracetam</t>
  </si>
  <si>
    <t>J01DD01 - Cefotaxim</t>
  </si>
  <si>
    <t>H03AA01 - Levothyroxin, sodná sůl</t>
  </si>
  <si>
    <t>C09AA04 - Perindopril</t>
  </si>
  <si>
    <t>A10AB01 - Inzulin lidský</t>
  </si>
  <si>
    <t>A10BA02 - Metformin</t>
  </si>
  <si>
    <t>C03EA01 - Hydrochlorothiazid a kalium šetřící diuretika</t>
  </si>
  <si>
    <t>C09AA02 - Enalapril</t>
  </si>
  <si>
    <t>C08CA08 - Nitrendipin</t>
  </si>
  <si>
    <t>N06AX11 - Mirtazapin</t>
  </si>
  <si>
    <t>C09BA04 - Perindopril a diuretika</t>
  </si>
  <si>
    <t>C02CA04 - Doxazosin</t>
  </si>
  <si>
    <t>A02BC02 - Pantoprazol</t>
  </si>
  <si>
    <t>A02BA02 - Ranitidin</t>
  </si>
  <si>
    <t>M01AX17 - Nimesulid</t>
  </si>
  <si>
    <t>C01BC03 - Propafenon</t>
  </si>
  <si>
    <t>B01AB11 - Sulodexid</t>
  </si>
  <si>
    <t>A10BB12 - Glimepirid</t>
  </si>
  <si>
    <t>G04CB01 - Finasterid</t>
  </si>
  <si>
    <t>C08DA01 - Verapamil</t>
  </si>
  <si>
    <t>N06AB06 - Sertralin</t>
  </si>
  <si>
    <t>B01AC04 - Klopidogrel</t>
  </si>
  <si>
    <t>C09CA07 - Telmisartan</t>
  </si>
  <si>
    <t>N07CA01 - Betahistin</t>
  </si>
  <si>
    <t>C10AA05 - Atorvastatin</t>
  </si>
  <si>
    <t>N06AB10 - Escitalopram</t>
  </si>
  <si>
    <t>M01AC06 - Meloxikam</t>
  </si>
  <si>
    <t>N02AX02 - Tramadol</t>
  </si>
  <si>
    <t>C09DA01 - Losartan a diuretika</t>
  </si>
  <si>
    <t>A02BA03 - Famotidin</t>
  </si>
  <si>
    <t>C10AB05 - Fenofibrát</t>
  </si>
  <si>
    <t>C09AA03 - Lisinopril</t>
  </si>
  <si>
    <t>C09CA01 - Losartan</t>
  </si>
  <si>
    <t>J01AA02 - Doxycyklin</t>
  </si>
  <si>
    <t>C07AG02 - Karvedilol</t>
  </si>
  <si>
    <t>N02AB03 - Fentanyl</t>
  </si>
  <si>
    <t>J01CR05 - Piperacilin a enzymový inhibitor</t>
  </si>
  <si>
    <t>N06AX16 - Venlafaxin</t>
  </si>
  <si>
    <t>N03AX16 - Pregabalin</t>
  </si>
  <si>
    <t>J01DH51 - Imipenem a enzymový inhibitor</t>
  </si>
  <si>
    <t>L02BB03 - Bikalutamid</t>
  </si>
  <si>
    <t>J01FA09 - Klarithromycin</t>
  </si>
  <si>
    <t>H02AB04 - Methylprednisolon</t>
  </si>
  <si>
    <t>J01FA10 - Azithromycin</t>
  </si>
  <si>
    <t>C09AA05 - Ramipril</t>
  </si>
  <si>
    <t>J01FF01 - Klindamycin</t>
  </si>
  <si>
    <t>L01XX19 - Irinotekan</t>
  </si>
  <si>
    <t>J01MA01 - Ofloxacin</t>
  </si>
  <si>
    <t>C10AA07 - Rosuvastatin</t>
  </si>
  <si>
    <t>J01MA02 - Ciprofloxacin</t>
  </si>
  <si>
    <t>J01DC02 - Cefuroxim</t>
  </si>
  <si>
    <t>J02AC01 - Flukonazol</t>
  </si>
  <si>
    <t>N03AX12 - Gabapentin</t>
  </si>
  <si>
    <t>L01AX04 - Dakarbazin</t>
  </si>
  <si>
    <t>N05BA12 - Alprazolam</t>
  </si>
  <si>
    <t>B01AB06 - Nadroparin</t>
  </si>
  <si>
    <t>J01DD02 - Ceftazidim</t>
  </si>
  <si>
    <t>C01BD01 - Amiodaron</t>
  </si>
  <si>
    <t>C08CA01 - Amlodipin</t>
  </si>
  <si>
    <t>C02AC05 - Moxonidin</t>
  </si>
  <si>
    <t>L02BA03 - Fulvestrant</t>
  </si>
  <si>
    <t>A04AA01 - Ondansetron</t>
  </si>
  <si>
    <t>J01CR01 - Ampicilin a enzymový inhibitor</t>
  </si>
  <si>
    <t>N06BX18 - Vinpocetin</t>
  </si>
  <si>
    <t>J01CR02 - Amoxicilin a enzymový inhibitor</t>
  </si>
  <si>
    <t>R03AC02 - Salbutamol</t>
  </si>
  <si>
    <t>A02BC03 - Lansoprazol</t>
  </si>
  <si>
    <t>R06AE07 - Cetirizin</t>
  </si>
  <si>
    <t>V06XX - Potraviny pro zvláštní lékařské účely (PZLÚ)</t>
  </si>
  <si>
    <t>M05BA08 - Kyselina zoledronová</t>
  </si>
  <si>
    <t>R06AX13 - Loratadin</t>
  </si>
  <si>
    <t>N03AG01 - Kyselina valproová</t>
  </si>
  <si>
    <t>B01AA03 - Warfarin</t>
  </si>
  <si>
    <t>C10BX03 - Atorvastatin a amlodipin</t>
  </si>
  <si>
    <t>H01CB02 - Oktreotid</t>
  </si>
  <si>
    <t>N04BC04 - Ropinirol</t>
  </si>
  <si>
    <t>C07BB07 - Bisoprolol a thiazidy</t>
  </si>
  <si>
    <t>N05CD08 - Midazolam</t>
  </si>
  <si>
    <t>L01XA03 - Oxaliplatin</t>
  </si>
  <si>
    <t>G04CA02 - Tamsulosin</t>
  </si>
  <si>
    <t>L01XE01 - Imatinib</t>
  </si>
  <si>
    <t>C09AA10 - Trandolapril</t>
  </si>
  <si>
    <t>L01XE04 - Sunitinib</t>
  </si>
  <si>
    <t>J01DD12 - Cefoperazon</t>
  </si>
  <si>
    <t>L01XE07 - Lapatinib</t>
  </si>
  <si>
    <t>L01CB01 - Etoposid</t>
  </si>
  <si>
    <t>R03AK06 - Salmeterol a jiná léčiva onem. spojen. s obstrukcí dých. ces</t>
  </si>
  <si>
    <t>A04AA02 - Granisetron</t>
  </si>
  <si>
    <t>R06AE09 - Levocetirizin</t>
  </si>
  <si>
    <t>A02BC01 - Omeprazol</t>
  </si>
  <si>
    <t>S01EE01 - Latanoprost</t>
  </si>
  <si>
    <t>C07AB05 - Betaxolol</t>
  </si>
  <si>
    <t>C09BB03 - Lisinopril a amlodipin</t>
  </si>
  <si>
    <t>A07DA - Antipropulziva</t>
  </si>
  <si>
    <t>J01DD62 - Cefoperazon, kombinace</t>
  </si>
  <si>
    <t>A02BA02</t>
  </si>
  <si>
    <t>93969</t>
  </si>
  <si>
    <t>RANITAL 50 MG/2 ML</t>
  </si>
  <si>
    <t>INJ SOL 5X2ML/50MG</t>
  </si>
  <si>
    <t>96056</t>
  </si>
  <si>
    <t>RANISAN 150 MG</t>
  </si>
  <si>
    <t>POR TBL FLM 30X150MG</t>
  </si>
  <si>
    <t>A02BA03</t>
  </si>
  <si>
    <t>80537</t>
  </si>
  <si>
    <t>QUAMATEL 20 MG</t>
  </si>
  <si>
    <t>82952</t>
  </si>
  <si>
    <t>A02BC01</t>
  </si>
  <si>
    <t>25365</t>
  </si>
  <si>
    <t>25366</t>
  </si>
  <si>
    <t>31739</t>
  </si>
  <si>
    <t>HELICID 40 INF</t>
  </si>
  <si>
    <t>INF PLV SOL 1X40MG</t>
  </si>
  <si>
    <t>A02BC02</t>
  </si>
  <si>
    <t>109409</t>
  </si>
  <si>
    <t>49531</t>
  </si>
  <si>
    <t>A02BC03</t>
  </si>
  <si>
    <t>17121</t>
  </si>
  <si>
    <t>LANZUL 30 MG</t>
  </si>
  <si>
    <t>POR CPS DUR 28X30MG</t>
  </si>
  <si>
    <t>17122</t>
  </si>
  <si>
    <t>POR CPS DUR 56X30MG</t>
  </si>
  <si>
    <t>A04AA01</t>
  </si>
  <si>
    <t>10820</t>
  </si>
  <si>
    <t>97563</t>
  </si>
  <si>
    <t>ORM TBL BUC 10X8MG</t>
  </si>
  <si>
    <t>97776</t>
  </si>
  <si>
    <t>ORM TBL BUC 10X4MG</t>
  </si>
  <si>
    <t>A04AA02</t>
  </si>
  <si>
    <t>135600</t>
  </si>
  <si>
    <t>INJ SOL 5X3ML/3MG</t>
  </si>
  <si>
    <t>A06AD11</t>
  </si>
  <si>
    <t>17190</t>
  </si>
  <si>
    <t>POR SIR 1X250ML 50%</t>
  </si>
  <si>
    <t>42546</t>
  </si>
  <si>
    <t>A07DA</t>
  </si>
  <si>
    <t>30652</t>
  </si>
  <si>
    <t>A10AB01</t>
  </si>
  <si>
    <t>26486</t>
  </si>
  <si>
    <t>ACTRAPID PENFILL 100 IU/ML</t>
  </si>
  <si>
    <t>A10BA02</t>
  </si>
  <si>
    <t>23746</t>
  </si>
  <si>
    <t>GLUCOPHAGE XR 500 MG TABLETY S PRODLOUŽENÝM UVOLŇOVÁNÍM</t>
  </si>
  <si>
    <t>POR TBL PRO 30X500MG</t>
  </si>
  <si>
    <t>56503</t>
  </si>
  <si>
    <t>POR TBL FLM 60X500MG</t>
  </si>
  <si>
    <t>56504</t>
  </si>
  <si>
    <t>POR TBL FLM 60X850MG</t>
  </si>
  <si>
    <t>A10BB12</t>
  </si>
  <si>
    <t>163077</t>
  </si>
  <si>
    <t>51981</t>
  </si>
  <si>
    <t>B01AA03</t>
  </si>
  <si>
    <t>94113</t>
  </si>
  <si>
    <t>WARFARIN ORION 3 MG</t>
  </si>
  <si>
    <t>POR TBL NOB 100X3MG</t>
  </si>
  <si>
    <t>B01AB06</t>
  </si>
  <si>
    <t>32058</t>
  </si>
  <si>
    <t>32059</t>
  </si>
  <si>
    <t>54316</t>
  </si>
  <si>
    <t>INJ SOL 10X5ML/47.5KU</t>
  </si>
  <si>
    <t>59806</t>
  </si>
  <si>
    <t>59808</t>
  </si>
  <si>
    <t>59810</t>
  </si>
  <si>
    <t>B01AC04</t>
  </si>
  <si>
    <t>149480</t>
  </si>
  <si>
    <t>C01BC03</t>
  </si>
  <si>
    <t>59942</t>
  </si>
  <si>
    <t>PROPANORM 150 MG</t>
  </si>
  <si>
    <t>POR TBL FLM 50X150MG</t>
  </si>
  <si>
    <t>91003</t>
  </si>
  <si>
    <t>RYTMONORM 150 MG</t>
  </si>
  <si>
    <t>C02AC05</t>
  </si>
  <si>
    <t>16913</t>
  </si>
  <si>
    <t>16923</t>
  </si>
  <si>
    <t>POR TBL FLM 30X0.3MG</t>
  </si>
  <si>
    <t>16926</t>
  </si>
  <si>
    <t>16932</t>
  </si>
  <si>
    <t>MOXOSTAD 0,4 MG</t>
  </si>
  <si>
    <t>POR TBL FLM 30X0.4MG</t>
  </si>
  <si>
    <t>C02CA04</t>
  </si>
  <si>
    <t>64798</t>
  </si>
  <si>
    <t>C03EA01</t>
  </si>
  <si>
    <t>125524</t>
  </si>
  <si>
    <t>47478</t>
  </si>
  <si>
    <t>76380</t>
  </si>
  <si>
    <t>94804</t>
  </si>
  <si>
    <t>C07AB02</t>
  </si>
  <si>
    <t>163137</t>
  </si>
  <si>
    <t>C07AB05</t>
  </si>
  <si>
    <t>49909</t>
  </si>
  <si>
    <t>49910</t>
  </si>
  <si>
    <t>C07AB07</t>
  </si>
  <si>
    <t>3801</t>
  </si>
  <si>
    <t>CONCOR COR 2,5 MG</t>
  </si>
  <si>
    <t>POR TBL FLM 28X2.5MG</t>
  </si>
  <si>
    <t>47740</t>
  </si>
  <si>
    <t>47741</t>
  </si>
  <si>
    <t>94164</t>
  </si>
  <si>
    <t>CONCOR 5</t>
  </si>
  <si>
    <t>C07AG02</t>
  </si>
  <si>
    <t>10680</t>
  </si>
  <si>
    <t>CORYOL 12,5 MG</t>
  </si>
  <si>
    <t>POR TBL NOB 30X12.5MG</t>
  </si>
  <si>
    <t>42773</t>
  </si>
  <si>
    <t>CORYOL 6,25 MG</t>
  </si>
  <si>
    <t>POR TBL NOB 30X6.25MG</t>
  </si>
  <si>
    <t>C08CA01</t>
  </si>
  <si>
    <t>125046</t>
  </si>
  <si>
    <t>125053</t>
  </si>
  <si>
    <t>125060</t>
  </si>
  <si>
    <t>125066</t>
  </si>
  <si>
    <t>C08CA08</t>
  </si>
  <si>
    <t>13316</t>
  </si>
  <si>
    <t>POR TBL NOB 28X20MG</t>
  </si>
  <si>
    <t>3079</t>
  </si>
  <si>
    <t>C09AA02</t>
  </si>
  <si>
    <t>115479</t>
  </si>
  <si>
    <t>45273</t>
  </si>
  <si>
    <t>ENAP 5 MG</t>
  </si>
  <si>
    <t>C09AA03</t>
  </si>
  <si>
    <t>32504</t>
  </si>
  <si>
    <t>C09AA04</t>
  </si>
  <si>
    <t>101205</t>
  </si>
  <si>
    <t>120791</t>
  </si>
  <si>
    <t>120805</t>
  </si>
  <si>
    <t>C09AA05</t>
  </si>
  <si>
    <t>56976</t>
  </si>
  <si>
    <t>56981</t>
  </si>
  <si>
    <t>TRITACE 5 MG</t>
  </si>
  <si>
    <t>C09AA10</t>
  </si>
  <si>
    <t>95819</t>
  </si>
  <si>
    <t>C09BA04</t>
  </si>
  <si>
    <t>122685</t>
  </si>
  <si>
    <t>PRESTARIUM NEO COMBI 5 MG/1,25 MG</t>
  </si>
  <si>
    <t>126031</t>
  </si>
  <si>
    <t>C09BB04</t>
  </si>
  <si>
    <t>124129</t>
  </si>
  <si>
    <t>187812</t>
  </si>
  <si>
    <t>C09CA01</t>
  </si>
  <si>
    <t>10604</t>
  </si>
  <si>
    <t>LORISTA 50</t>
  </si>
  <si>
    <t>114065</t>
  </si>
  <si>
    <t>C09CA07</t>
  </si>
  <si>
    <t>26554</t>
  </si>
  <si>
    <t>C09DA01</t>
  </si>
  <si>
    <t>15316</t>
  </si>
  <si>
    <t>C10AA05</t>
  </si>
  <si>
    <t>50309</t>
  </si>
  <si>
    <t>93013</t>
  </si>
  <si>
    <t>SORTIS 10 MG</t>
  </si>
  <si>
    <t>93016</t>
  </si>
  <si>
    <t>SORTIS 20 MG</t>
  </si>
  <si>
    <t>93019</t>
  </si>
  <si>
    <t>SORTIS 40 MG</t>
  </si>
  <si>
    <t>C10AB05</t>
  </si>
  <si>
    <t>122210</t>
  </si>
  <si>
    <t>23523</t>
  </si>
  <si>
    <t>C10BX03</t>
  </si>
  <si>
    <t>30543</t>
  </si>
  <si>
    <t>CADUET 5 MG/10 MG</t>
  </si>
  <si>
    <t>G04CA02</t>
  </si>
  <si>
    <t>14439</t>
  </si>
  <si>
    <t>POR CPS RDR 30X0.4MG</t>
  </si>
  <si>
    <t>G04CB01</t>
  </si>
  <si>
    <t>111254</t>
  </si>
  <si>
    <t>H02AB04</t>
  </si>
  <si>
    <t>9709</t>
  </si>
  <si>
    <t>SOLU-MEDROL 40 MG/ML</t>
  </si>
  <si>
    <t>INJ PSO LQF 40MG+1ML</t>
  </si>
  <si>
    <t>H03AA01</t>
  </si>
  <si>
    <t>30018</t>
  </si>
  <si>
    <t>POR TBL NOB 100X75MCG I</t>
  </si>
  <si>
    <t>30021</t>
  </si>
  <si>
    <t>47133</t>
  </si>
  <si>
    <t>POR TBL NOB 100X150RG</t>
  </si>
  <si>
    <t>47141</t>
  </si>
  <si>
    <t>POR TBL NOB 100X50RG I</t>
  </si>
  <si>
    <t>47144</t>
  </si>
  <si>
    <t>POR TBL NOB 100X100RG I</t>
  </si>
  <si>
    <t>69189</t>
  </si>
  <si>
    <t>EUTHYROX 50 MIKROGRAMŮ</t>
  </si>
  <si>
    <t>POR TBL NOB 100X50RG</t>
  </si>
  <si>
    <t>69191</t>
  </si>
  <si>
    <t>EUTHYROX 150 MIKROGRAMŮ</t>
  </si>
  <si>
    <t>97186</t>
  </si>
  <si>
    <t>EUTHYROX 100 MIKROGRAMŮ</t>
  </si>
  <si>
    <t>POR TBL NOB 100X100RG</t>
  </si>
  <si>
    <t>J01CR01</t>
  </si>
  <si>
    <t>16600</t>
  </si>
  <si>
    <t>J01CR02</t>
  </si>
  <si>
    <t>5951</t>
  </si>
  <si>
    <t>AMOKSIKLAV 1 G</t>
  </si>
  <si>
    <t>POR TBL FLM 14X1GM</t>
  </si>
  <si>
    <t>72972</t>
  </si>
  <si>
    <t>AMOKSIKLAV 1,2 G</t>
  </si>
  <si>
    <t>INJ PLV SOL 5X1.2GM</t>
  </si>
  <si>
    <t>J01CR05</t>
  </si>
  <si>
    <t>17810</t>
  </si>
  <si>
    <t>TAZOCIN 4,5 G</t>
  </si>
  <si>
    <t>INJ PLV SOL 12X4.5GM</t>
  </si>
  <si>
    <t>J01DC02</t>
  </si>
  <si>
    <t>47727</t>
  </si>
  <si>
    <t>POR TBL FLM 10X500MG</t>
  </si>
  <si>
    <t>76360</t>
  </si>
  <si>
    <t>ZINACEF 1,5 G</t>
  </si>
  <si>
    <t>J01DD62</t>
  </si>
  <si>
    <t>15273</t>
  </si>
  <si>
    <t>INJ PLV SOL 1X(1GM+1GM)</t>
  </si>
  <si>
    <t>J01DH51</t>
  </si>
  <si>
    <t>129767</t>
  </si>
  <si>
    <t>J01FA09</t>
  </si>
  <si>
    <t>53853</t>
  </si>
  <si>
    <t>POR TBL FLM 14X500MG</t>
  </si>
  <si>
    <t>J01FF01</t>
  </si>
  <si>
    <t>8807</t>
  </si>
  <si>
    <t>DALACIN C</t>
  </si>
  <si>
    <t>INJ SOL 1X4ML/600MG</t>
  </si>
  <si>
    <t>J01MA01</t>
  </si>
  <si>
    <t>66137</t>
  </si>
  <si>
    <t>INF SOL 1X100ML/200MG</t>
  </si>
  <si>
    <t>J01MA02</t>
  </si>
  <si>
    <t>53202</t>
  </si>
  <si>
    <t>J02AC01</t>
  </si>
  <si>
    <t>65989</t>
  </si>
  <si>
    <t>MYCOMAX INF</t>
  </si>
  <si>
    <t>INF SOL 100ML/200MG</t>
  </si>
  <si>
    <t>L01AX04</t>
  </si>
  <si>
    <t>162207</t>
  </si>
  <si>
    <t>L01BC02</t>
  </si>
  <si>
    <t>12665</t>
  </si>
  <si>
    <t>5-FLUOROURACIL 'EBEWE'</t>
  </si>
  <si>
    <t>12666</t>
  </si>
  <si>
    <t>12667</t>
  </si>
  <si>
    <t>INJ SOL 1X100ML/5000MG</t>
  </si>
  <si>
    <t>162384</t>
  </si>
  <si>
    <t>162386</t>
  </si>
  <si>
    <t>162387</t>
  </si>
  <si>
    <t>56055</t>
  </si>
  <si>
    <t>INJ SOL 1X5ML/250MG</t>
  </si>
  <si>
    <t>L01BC05</t>
  </si>
  <si>
    <t>160676</t>
  </si>
  <si>
    <t>GEMCITABIN EBEWE 40 MG/ML</t>
  </si>
  <si>
    <t>169459</t>
  </si>
  <si>
    <t>169460</t>
  </si>
  <si>
    <t>172173</t>
  </si>
  <si>
    <t>INF CNC SOL 1X50ML/2000MG PŘEB</t>
  </si>
  <si>
    <t>172174</t>
  </si>
  <si>
    <t>INF CNC SOL 1X25ML/1000MG PŘEB</t>
  </si>
  <si>
    <t>184316</t>
  </si>
  <si>
    <t>184317</t>
  </si>
  <si>
    <t>184318</t>
  </si>
  <si>
    <t>L01CB01</t>
  </si>
  <si>
    <t>11389</t>
  </si>
  <si>
    <t>11390</t>
  </si>
  <si>
    <t>INF CNC SOL 1X10ML/200MG</t>
  </si>
  <si>
    <t>L01CD01</t>
  </si>
  <si>
    <t>169225</t>
  </si>
  <si>
    <t>169227</t>
  </si>
  <si>
    <t>169228</t>
  </si>
  <si>
    <t>16972</t>
  </si>
  <si>
    <t>16975</t>
  </si>
  <si>
    <t>L01CD02</t>
  </si>
  <si>
    <t>127910</t>
  </si>
  <si>
    <t>DOCETAXEL HOSPIRA 10 MG/ML KONCENTRÁT PRO PŘÍPRAVU INFUZNÍHO ROZTOKU</t>
  </si>
  <si>
    <t>167357</t>
  </si>
  <si>
    <t>DOCETAXEL TEVA 80 MG KONCENTRÁT PRO PŘÍPRAVU INF. ROZTOKU S ROZP.</t>
  </si>
  <si>
    <t>L01DB01</t>
  </si>
  <si>
    <t>139063</t>
  </si>
  <si>
    <t>DOXORUBICIN TEVA 2 MG/ML</t>
  </si>
  <si>
    <t>INF CNC  SOL 1X5ML/10MG</t>
  </si>
  <si>
    <t>139065</t>
  </si>
  <si>
    <t>INF CNC  SOL 1X25ML/50MG</t>
  </si>
  <si>
    <t>139066</t>
  </si>
  <si>
    <t>INF CNC  SOL 1X100ML/200MG</t>
  </si>
  <si>
    <t>32977</t>
  </si>
  <si>
    <t>L01XA01</t>
  </si>
  <si>
    <t>163183</t>
  </si>
  <si>
    <t>163185</t>
  </si>
  <si>
    <t>163187</t>
  </si>
  <si>
    <t>163318</t>
  </si>
  <si>
    <t>L01XA02</t>
  </si>
  <si>
    <t>163196</t>
  </si>
  <si>
    <t>163197</t>
  </si>
  <si>
    <t>163198</t>
  </si>
  <si>
    <t>163199</t>
  </si>
  <si>
    <t>164094</t>
  </si>
  <si>
    <t>164095</t>
  </si>
  <si>
    <t>164096</t>
  </si>
  <si>
    <t>L01XA03</t>
  </si>
  <si>
    <t>128132</t>
  </si>
  <si>
    <t>OXALIPLATIN KABI 5 MG/ML KONCENTRÁT PRO PŘÍPRAVU INFUZNÍHO ROZTOKU</t>
  </si>
  <si>
    <t>128133</t>
  </si>
  <si>
    <t>L01XX19</t>
  </si>
  <si>
    <t>119616</t>
  </si>
  <si>
    <t>CAMPTO</t>
  </si>
  <si>
    <t>119617</t>
  </si>
  <si>
    <t>119618</t>
  </si>
  <si>
    <t>L02BG03</t>
  </si>
  <si>
    <t>132615</t>
  </si>
  <si>
    <t>L03AA02</t>
  </si>
  <si>
    <t>149996</t>
  </si>
  <si>
    <t>500570</t>
  </si>
  <si>
    <t>M01AC06</t>
  </si>
  <si>
    <t>59072</t>
  </si>
  <si>
    <t>MOVALIS 15 MG</t>
  </si>
  <si>
    <t>POR TBL NOB 20X15MG</t>
  </si>
  <si>
    <t>M01AX17</t>
  </si>
  <si>
    <t>12891</t>
  </si>
  <si>
    <t>POR TBL NOB 15X100MG</t>
  </si>
  <si>
    <t>12892</t>
  </si>
  <si>
    <t>POR TBL NOB 30X100MG</t>
  </si>
  <si>
    <t>17187</t>
  </si>
  <si>
    <t>POR GRA SUS 30X100MG</t>
  </si>
  <si>
    <t>M04AA01</t>
  </si>
  <si>
    <t>107869</t>
  </si>
  <si>
    <t>2592</t>
  </si>
  <si>
    <t>MILURIT 100</t>
  </si>
  <si>
    <t>POR TBL NOB 50X100MG</t>
  </si>
  <si>
    <t>M05BA08</t>
  </si>
  <si>
    <t>28007</t>
  </si>
  <si>
    <t>ZOMETA 4 MG/5 ML</t>
  </si>
  <si>
    <t>N02AB03</t>
  </si>
  <si>
    <t>46929</t>
  </si>
  <si>
    <t>DUROGESIC 100 MCG/H</t>
  </si>
  <si>
    <t>DRM EMP TDR 5X16.8MG</t>
  </si>
  <si>
    <t>47285</t>
  </si>
  <si>
    <t>DUROGESIC 75 MCG/H</t>
  </si>
  <si>
    <t>DRM EMP TDR 5X12.6MG</t>
  </si>
  <si>
    <t>59448</t>
  </si>
  <si>
    <t>DUROGESIC 25 MCG/H</t>
  </si>
  <si>
    <t>DRM EMP TDR 5X4.2MG</t>
  </si>
  <si>
    <t>59449</t>
  </si>
  <si>
    <t>DUROGESIC 50 MCG/H</t>
  </si>
  <si>
    <t>DRM EMP TDR 5X8.4MG</t>
  </si>
  <si>
    <t>N02AX02</t>
  </si>
  <si>
    <t>32083</t>
  </si>
  <si>
    <t>POR GTT SOL 1X10ML</t>
  </si>
  <si>
    <t>32086</t>
  </si>
  <si>
    <t>32087</t>
  </si>
  <si>
    <t>32090</t>
  </si>
  <si>
    <t>42780</t>
  </si>
  <si>
    <t>56846</t>
  </si>
  <si>
    <t>TRAMAL RETARD TABLETY 200 MG</t>
  </si>
  <si>
    <t>POR TBL PRO 10X200MG</t>
  </si>
  <si>
    <t>59671</t>
  </si>
  <si>
    <t>POR TBL PRO 10X100MG</t>
  </si>
  <si>
    <t>59672</t>
  </si>
  <si>
    <t>POR TBL PRO 30X100MG</t>
  </si>
  <si>
    <t>59673</t>
  </si>
  <si>
    <t>POR TBL PRO 50X100MG</t>
  </si>
  <si>
    <t>84262</t>
  </si>
  <si>
    <t>N03AG01</t>
  </si>
  <si>
    <t>92587</t>
  </si>
  <si>
    <t>DEPAKINE CHRONO 500 MG SÉCABLE</t>
  </si>
  <si>
    <t>POR TBL RET 30X500MG</t>
  </si>
  <si>
    <t>N03AX12</t>
  </si>
  <si>
    <t>84396</t>
  </si>
  <si>
    <t>NEURONTIN 100 MG</t>
  </si>
  <si>
    <t>POR CPS DUR 20X100MG</t>
  </si>
  <si>
    <t>84399</t>
  </si>
  <si>
    <t>POR CPS DUR 50X300MG</t>
  </si>
  <si>
    <t>N03AX14</t>
  </si>
  <si>
    <t>25835</t>
  </si>
  <si>
    <t>N03AX16</t>
  </si>
  <si>
    <t>28216</t>
  </si>
  <si>
    <t>POR CPS DUR 14X75MG</t>
  </si>
  <si>
    <t>N04BC04</t>
  </si>
  <si>
    <t>103060</t>
  </si>
  <si>
    <t>N05BA12</t>
  </si>
  <si>
    <t>90957</t>
  </si>
  <si>
    <t>XANAX 0,25 MG</t>
  </si>
  <si>
    <t>POR TBL NOB 30X0.25MG</t>
  </si>
  <si>
    <t>90959</t>
  </si>
  <si>
    <t>XANAX 0,5 MG</t>
  </si>
  <si>
    <t>POR TBL NOB 30X0.5MG</t>
  </si>
  <si>
    <t>N05CD08</t>
  </si>
  <si>
    <t>15010</t>
  </si>
  <si>
    <t>POR TBL FLM 10X15MG</t>
  </si>
  <si>
    <t>N06AB04</t>
  </si>
  <si>
    <t>114287</t>
  </si>
  <si>
    <t>17425</t>
  </si>
  <si>
    <t>POR TBL FLM 30X10 MG</t>
  </si>
  <si>
    <t>17431</t>
  </si>
  <si>
    <t>POR TBL FLM 30X20 MG</t>
  </si>
  <si>
    <t>N06AB06</t>
  </si>
  <si>
    <t>107885</t>
  </si>
  <si>
    <t>53950</t>
  </si>
  <si>
    <t>ZOLOFT 50 MG</t>
  </si>
  <si>
    <t>N06AB10</t>
  </si>
  <si>
    <t>135928</t>
  </si>
  <si>
    <t>20132</t>
  </si>
  <si>
    <t>POR TBL FLM 28X10MG I</t>
  </si>
  <si>
    <t>N06AX11</t>
  </si>
  <si>
    <t>105844</t>
  </si>
  <si>
    <t>N06AX16</t>
  </si>
  <si>
    <t>130172</t>
  </si>
  <si>
    <t>N07CA01</t>
  </si>
  <si>
    <t>176690</t>
  </si>
  <si>
    <t>R03AC02</t>
  </si>
  <si>
    <t>31934</t>
  </si>
  <si>
    <t>INH SUS PSS 200X100RG</t>
  </si>
  <si>
    <t>R06AE07</t>
  </si>
  <si>
    <t>66029</t>
  </si>
  <si>
    <t>66030</t>
  </si>
  <si>
    <t>R06AE09</t>
  </si>
  <si>
    <t>124343</t>
  </si>
  <si>
    <t>V03AF03</t>
  </si>
  <si>
    <t>125298</t>
  </si>
  <si>
    <t>CALCIUMFOLINAT 'EBEWE' 10 MG/ML</t>
  </si>
  <si>
    <t>163306</t>
  </si>
  <si>
    <t>163307</t>
  </si>
  <si>
    <t>163310</t>
  </si>
  <si>
    <t>V06XX</t>
  </si>
  <si>
    <t>33147</t>
  </si>
  <si>
    <t>POR SOL 1X430GM</t>
  </si>
  <si>
    <t>33220</t>
  </si>
  <si>
    <t>33339</t>
  </si>
  <si>
    <t>DIASIP S PŘÍCHUTÍ JAHODOVOU</t>
  </si>
  <si>
    <t>33340</t>
  </si>
  <si>
    <t>DIASIP S PŘÍCHUTÍ VANILKOVOU</t>
  </si>
  <si>
    <t>33341</t>
  </si>
  <si>
    <t>CUBITAN S PŘÍCHUTÍ VANILKOVOU</t>
  </si>
  <si>
    <t>33342</t>
  </si>
  <si>
    <t>CUBITAN S PŘÍCHUTÍ ČOKOLÁDOVOU</t>
  </si>
  <si>
    <t>33343</t>
  </si>
  <si>
    <t>CUBITAN S PŘÍCHUTÍ JAHODOVOU</t>
  </si>
  <si>
    <t>33422</t>
  </si>
  <si>
    <t>NUTRISON ADVANCED DIASON LOW ENERGY</t>
  </si>
  <si>
    <t>33526</t>
  </si>
  <si>
    <t>33704</t>
  </si>
  <si>
    <t>DIASIP S PŘÍCHUTÍ CAPPUCCINO</t>
  </si>
  <si>
    <t>91280</t>
  </si>
  <si>
    <t>RANITAL 150 MG POTAHOVANÉ TABLETY</t>
  </si>
  <si>
    <t>49123</t>
  </si>
  <si>
    <t>POR TBL ENT 28X40MG I</t>
  </si>
  <si>
    <t>42547</t>
  </si>
  <si>
    <t>47193</t>
  </si>
  <si>
    <t>INJ SOL 1X10ML/1KU</t>
  </si>
  <si>
    <t>12354</t>
  </si>
  <si>
    <t>18630</t>
  </si>
  <si>
    <t>POR TBL FLM 60X1000MG</t>
  </si>
  <si>
    <t>23747</t>
  </si>
  <si>
    <t>12181</t>
  </si>
  <si>
    <t>163085</t>
  </si>
  <si>
    <t>51754</t>
  </si>
  <si>
    <t>32061</t>
  </si>
  <si>
    <t>32063</t>
  </si>
  <si>
    <t>32064</t>
  </si>
  <si>
    <t>B01AB11</t>
  </si>
  <si>
    <t>96118</t>
  </si>
  <si>
    <t>POR CPS MOL 50X250LSU</t>
  </si>
  <si>
    <t>149543</t>
  </si>
  <si>
    <t>C01BD01</t>
  </si>
  <si>
    <t>13767</t>
  </si>
  <si>
    <t>POR TBL NOB 30X200MG</t>
  </si>
  <si>
    <t>45214</t>
  </si>
  <si>
    <t>64797</t>
  </si>
  <si>
    <t>46980</t>
  </si>
  <si>
    <t>BETALOC SR 200 MG</t>
  </si>
  <si>
    <t>POR TBL PRO 100X200MG</t>
  </si>
  <si>
    <t>46981</t>
  </si>
  <si>
    <t>32963</t>
  </si>
  <si>
    <t>102596</t>
  </si>
  <si>
    <t>C07BB07</t>
  </si>
  <si>
    <t>13603</t>
  </si>
  <si>
    <t>C08DA01</t>
  </si>
  <si>
    <t>91995</t>
  </si>
  <si>
    <t>ISOPTIN SR 240 MG</t>
  </si>
  <si>
    <t>POR TBL PRO 100X240MG</t>
  </si>
  <si>
    <t>115480</t>
  </si>
  <si>
    <t>45274</t>
  </si>
  <si>
    <t>ENAP 10 MG</t>
  </si>
  <si>
    <t>53642</t>
  </si>
  <si>
    <t>DIROTON 10 MG</t>
  </si>
  <si>
    <t>POR TBL NOB 28X10MG</t>
  </si>
  <si>
    <t>101227</t>
  </si>
  <si>
    <t>15864</t>
  </si>
  <si>
    <t>TRITACE 10 MG</t>
  </si>
  <si>
    <t>56972</t>
  </si>
  <si>
    <t>83730</t>
  </si>
  <si>
    <t>GOPTEN 2 MG</t>
  </si>
  <si>
    <t>POR CPS DUR 28X2MG</t>
  </si>
  <si>
    <t>122690</t>
  </si>
  <si>
    <t>C09BB03</t>
  </si>
  <si>
    <t>127546</t>
  </si>
  <si>
    <t>124087</t>
  </si>
  <si>
    <t>124105</t>
  </si>
  <si>
    <t>187788</t>
  </si>
  <si>
    <t>114059</t>
  </si>
  <si>
    <t>LOZAP 12,5 ZENTIVA</t>
  </si>
  <si>
    <t>POR TBL FLM 30X12.5MG</t>
  </si>
  <si>
    <t>114068</t>
  </si>
  <si>
    <t>102382</t>
  </si>
  <si>
    <t>C10AA07</t>
  </si>
  <si>
    <t>148072</t>
  </si>
  <si>
    <t>148076</t>
  </si>
  <si>
    <t>122212</t>
  </si>
  <si>
    <t>46692</t>
  </si>
  <si>
    <t>EUTHYROX 75 MIKROGRAMŮ</t>
  </si>
  <si>
    <t>POR TBL NOB 100X75RG</t>
  </si>
  <si>
    <t>46694</t>
  </si>
  <si>
    <t>EUTHYROX 125 MIKROGRAMŮ</t>
  </si>
  <si>
    <t>POR TBL NOB 100X125RG</t>
  </si>
  <si>
    <t>J01AA02</t>
  </si>
  <si>
    <t>97654</t>
  </si>
  <si>
    <t>DOXYBENE 100 MG</t>
  </si>
  <si>
    <t>POR CPS MOL 10X100MG</t>
  </si>
  <si>
    <t>85525</t>
  </si>
  <si>
    <t>AMOKSIKLAV 625 MG</t>
  </si>
  <si>
    <t>POR TBL FLM 21X625MG</t>
  </si>
  <si>
    <t>J01DD01</t>
  </si>
  <si>
    <t>198192</t>
  </si>
  <si>
    <t>J01DD02</t>
  </si>
  <si>
    <t>131654</t>
  </si>
  <si>
    <t>J01DD12</t>
  </si>
  <si>
    <t>17041</t>
  </si>
  <si>
    <t>J01FA10</t>
  </si>
  <si>
    <t>45010</t>
  </si>
  <si>
    <t>107135</t>
  </si>
  <si>
    <t>POR CPS DUR 16X150MG</t>
  </si>
  <si>
    <t>55636</t>
  </si>
  <si>
    <t>POR TBL FLM 10X200MG</t>
  </si>
  <si>
    <t>L01CA04</t>
  </si>
  <si>
    <t>98197</t>
  </si>
  <si>
    <t>INF CNC SOL 10X1ML/10MG</t>
  </si>
  <si>
    <t>98203</t>
  </si>
  <si>
    <t>INF CNC SOL 10X5ML/50MG</t>
  </si>
  <si>
    <t>76204</t>
  </si>
  <si>
    <t>TAXOL PRO INJ.</t>
  </si>
  <si>
    <t>167356</t>
  </si>
  <si>
    <t>DOCETAXEL TEVA 20 MG KONCENTRÁT PRO PŘÍPRAVU INF. ROZTOKU S ROZP.</t>
  </si>
  <si>
    <t>32975</t>
  </si>
  <si>
    <t>42267</t>
  </si>
  <si>
    <t>42270</t>
  </si>
  <si>
    <t>L01DB03</t>
  </si>
  <si>
    <t>116147</t>
  </si>
  <si>
    <t>130199</t>
  </si>
  <si>
    <t>130201</t>
  </si>
  <si>
    <t>58983</t>
  </si>
  <si>
    <t>EPIRUBICIN 'EBEWE' 2 MG/ML</t>
  </si>
  <si>
    <t>L02BA03</t>
  </si>
  <si>
    <t>28059</t>
  </si>
  <si>
    <t>FASLODEX 250 MG/5 ML</t>
  </si>
  <si>
    <t>INJ SOL 1X250MG/5ML</t>
  </si>
  <si>
    <t>L02BB03</t>
  </si>
  <si>
    <t>128125</t>
  </si>
  <si>
    <t>155383</t>
  </si>
  <si>
    <t>42776</t>
  </si>
  <si>
    <t>POR TBL PRO 30X150MG</t>
  </si>
  <si>
    <t>44997</t>
  </si>
  <si>
    <t>POR TBL RET 100X500MG</t>
  </si>
  <si>
    <t>84398</t>
  </si>
  <si>
    <t>POR CPS DUR 100X100MG</t>
  </si>
  <si>
    <t>84400</t>
  </si>
  <si>
    <t>175089</t>
  </si>
  <si>
    <t>28217</t>
  </si>
  <si>
    <t>POR CPS DUR 56X75MG</t>
  </si>
  <si>
    <t>28222</t>
  </si>
  <si>
    <t>POR CPS DUR 14X150MG</t>
  </si>
  <si>
    <t>96977</t>
  </si>
  <si>
    <t>XANAX 1 MG</t>
  </si>
  <si>
    <t>15013</t>
  </si>
  <si>
    <t>DORMICUM 7,5 MG</t>
  </si>
  <si>
    <t>POR TBL FLM 10X7.5MG</t>
  </si>
  <si>
    <t>25034</t>
  </si>
  <si>
    <t>31866</t>
  </si>
  <si>
    <t>105845</t>
  </si>
  <si>
    <t>107641</t>
  </si>
  <si>
    <t>N06BX18</t>
  </si>
  <si>
    <t>10252</t>
  </si>
  <si>
    <t>4063</t>
  </si>
  <si>
    <t>POR TBL NOB 50X5MG</t>
  </si>
  <si>
    <t>126614</t>
  </si>
  <si>
    <t>R03AK06</t>
  </si>
  <si>
    <t>45964</t>
  </si>
  <si>
    <t>INH PLV 1X60X50/250RG</t>
  </si>
  <si>
    <t>5496</t>
  </si>
  <si>
    <t>POR TBL FLM 60X10MG</t>
  </si>
  <si>
    <t>58834</t>
  </si>
  <si>
    <t>POR GTT SOL 1X20ML</t>
  </si>
  <si>
    <t>124346</t>
  </si>
  <si>
    <t>R06AX13</t>
  </si>
  <si>
    <t>14910</t>
  </si>
  <si>
    <t>FLONIDAN 10 MG TABLETY</t>
  </si>
  <si>
    <t>53639</t>
  </si>
  <si>
    <t>88734</t>
  </si>
  <si>
    <t>POR TBL NOB 10X10MG</t>
  </si>
  <si>
    <t>S01EE01</t>
  </si>
  <si>
    <t>151827</t>
  </si>
  <si>
    <t>33146</t>
  </si>
  <si>
    <t>33148</t>
  </si>
  <si>
    <t>NUTRISON PROTEIN PLUS MULTI FIBRE</t>
  </si>
  <si>
    <t>POR SOL 1X500ML</t>
  </si>
  <si>
    <t>33322</t>
  </si>
  <si>
    <t>NUTRIDRINK S PŘÍCHUTÍ ČOKOLÁDOVOU</t>
  </si>
  <si>
    <t>33323</t>
  </si>
  <si>
    <t>NUTRIDRINK S PŘÍCHUTÍ KARAMELOVOU</t>
  </si>
  <si>
    <t>33328</t>
  </si>
  <si>
    <t>NUTRIDRINK S PŘÍCHUTÍ TROPICKÉHO OVOCE</t>
  </si>
  <si>
    <t>33330</t>
  </si>
  <si>
    <t>NUTRIDRINK YOGHURT S PŘÍCHUTÍ VANILKA A CITRÓN</t>
  </si>
  <si>
    <t>33331</t>
  </si>
  <si>
    <t>33531</t>
  </si>
  <si>
    <t>H01CB02</t>
  </si>
  <si>
    <t>15239</t>
  </si>
  <si>
    <t>15243</t>
  </si>
  <si>
    <t>9710</t>
  </si>
  <si>
    <t>SOLU-MEDROL 62,5 MG/ML</t>
  </si>
  <si>
    <t>INJ PSO LQF 125MG+2ML</t>
  </si>
  <si>
    <t>L01BA01</t>
  </si>
  <si>
    <t>163175</t>
  </si>
  <si>
    <t>148679</t>
  </si>
  <si>
    <t>GEMCITABINE HOSPIRA 38 MG/ML KONCENTRÁT PRO PŘÍPRAVU INFUZNÍHO ROZTOKU</t>
  </si>
  <si>
    <t>148680</t>
  </si>
  <si>
    <t>104240</t>
  </si>
  <si>
    <t>PACLITAXEL EBEWE 6 MG/ML KONCENTRÁT PRO INFUZNÍ ROZTOK</t>
  </si>
  <si>
    <t>INF CNC SOL 1X16.7ML/100MG</t>
  </si>
  <si>
    <t>127909</t>
  </si>
  <si>
    <t>L01XE11</t>
  </si>
  <si>
    <t>167728</t>
  </si>
  <si>
    <t>117095</t>
  </si>
  <si>
    <t>M05BA06</t>
  </si>
  <si>
    <t>26244</t>
  </si>
  <si>
    <t>L01XE01</t>
  </si>
  <si>
    <t>28028</t>
  </si>
  <si>
    <t>28386</t>
  </si>
  <si>
    <t>L01XE04</t>
  </si>
  <si>
    <t>27190</t>
  </si>
  <si>
    <t>27191</t>
  </si>
  <si>
    <t>27192</t>
  </si>
  <si>
    <t>L01XE07</t>
  </si>
  <si>
    <t>168322</t>
  </si>
  <si>
    <t>167725</t>
  </si>
  <si>
    <t>VOTRIENT 200 MG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</si>
  <si>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</si>
  <si>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</si>
  <si>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</si>
  <si>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</si>
  <si>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</si>
  <si>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</si>
  <si>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</si>
  <si>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</si>
  <si>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</si>
  <si>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>Onkologická klinika Celkem</t>
  </si>
  <si>
    <t>Beneš Petr</t>
  </si>
  <si>
    <t>Cincibuch Jan</t>
  </si>
  <si>
    <t>Cwiertka Karel</t>
  </si>
  <si>
    <t>Čecháček Miroslav</t>
  </si>
  <si>
    <t>Čížková Magdalena</t>
  </si>
  <si>
    <t>Hudínková Lucia</t>
  </si>
  <si>
    <t>Javořík Dušan</t>
  </si>
  <si>
    <t>Jiný</t>
  </si>
  <si>
    <t>Kalábová Hana</t>
  </si>
  <si>
    <t>Klementová Yvona</t>
  </si>
  <si>
    <t>Krejčí Eva</t>
  </si>
  <si>
    <t>Lemstrová Radmila</t>
  </si>
  <si>
    <t>Lukešová Lucie</t>
  </si>
  <si>
    <t>Macháček Jindřich</t>
  </si>
  <si>
    <t>Melichar Bohuslav</t>
  </si>
  <si>
    <t>Minařík Jiří</t>
  </si>
  <si>
    <t>Mohelníková Duchoňová Beatrice</t>
  </si>
  <si>
    <t>Palčák Ján</t>
  </si>
  <si>
    <t>Pejpková Ivana</t>
  </si>
  <si>
    <t>Procházková Hana</t>
  </si>
  <si>
    <t>Strážnická Jana</t>
  </si>
  <si>
    <t>Šrámek Vlastislav</t>
  </si>
  <si>
    <t>Švébišová Hana</t>
  </si>
  <si>
    <t>Vitásková Denisa</t>
  </si>
  <si>
    <t>Vlachová Zuzana</t>
  </si>
  <si>
    <t>Vrána David</t>
  </si>
  <si>
    <t>Zezulová Michaela</t>
  </si>
  <si>
    <t>Zlevorová Miloslava</t>
  </si>
  <si>
    <t>Guy Čížková Magdalena</t>
  </si>
  <si>
    <t>Oxykodon</t>
  </si>
  <si>
    <t>11076</t>
  </si>
  <si>
    <t>POR TBL PRO 60X20MG</t>
  </si>
  <si>
    <t>11110</t>
  </si>
  <si>
    <t>POR TBL PRO 60X40MG</t>
  </si>
  <si>
    <t>Sodná sůl metamizolu</t>
  </si>
  <si>
    <t>55823</t>
  </si>
  <si>
    <t>NOVALGIN TABLETY</t>
  </si>
  <si>
    <t>POR TBL FLM 20X500MG</t>
  </si>
  <si>
    <t>Alopurinol</t>
  </si>
  <si>
    <t>Alprazolam</t>
  </si>
  <si>
    <t>Bromazepam</t>
  </si>
  <si>
    <t>88217</t>
  </si>
  <si>
    <t>LEXAURIN 1,5</t>
  </si>
  <si>
    <t>POR TBL NOB 30X1.5MG</t>
  </si>
  <si>
    <t>Citalopram</t>
  </si>
  <si>
    <t>Hydrochlorothiazid a kalium šetřící diuretika</t>
  </si>
  <si>
    <t>Léčiva k terapii onemocnění jater</t>
  </si>
  <si>
    <t>125752</t>
  </si>
  <si>
    <t>Metoprolol</t>
  </si>
  <si>
    <t>49934</t>
  </si>
  <si>
    <t>POR TBL PRO 30X25MG</t>
  </si>
  <si>
    <t>Nitrofurantoin</t>
  </si>
  <si>
    <t>154748</t>
  </si>
  <si>
    <t>Omeprazol</t>
  </si>
  <si>
    <t>25364</t>
  </si>
  <si>
    <t>POR CPS ETD 14X20MG</t>
  </si>
  <si>
    <t>Ondansetron</t>
  </si>
  <si>
    <t>99589</t>
  </si>
  <si>
    <t>ZOFRAN 8 MG</t>
  </si>
  <si>
    <t>POR TBL FLM 10X8MG</t>
  </si>
  <si>
    <t>Sertralin</t>
  </si>
  <si>
    <t>Amoxicilin a enzymový inhibitor</t>
  </si>
  <si>
    <t>Diklofenak</t>
  </si>
  <si>
    <t>58880</t>
  </si>
  <si>
    <t>DOLMINA 100 SR</t>
  </si>
  <si>
    <t>POR TBL PRO 20X100MG</t>
  </si>
  <si>
    <t>Fentanyl</t>
  </si>
  <si>
    <t>Jiná kapiláry stabilizující látky</t>
  </si>
  <si>
    <t>107806</t>
  </si>
  <si>
    <t>Ketoprofen</t>
  </si>
  <si>
    <t>76654</t>
  </si>
  <si>
    <t>KETONAL RETARD</t>
  </si>
  <si>
    <t>POR TBL RET 20X150MG</t>
  </si>
  <si>
    <t>Kodein</t>
  </si>
  <si>
    <t>56992</t>
  </si>
  <si>
    <t>CODEIN SLOVAKOFARMA 15 MG</t>
  </si>
  <si>
    <t>POR TBL NOB 10X15MG</t>
  </si>
  <si>
    <t>Loperamid</t>
  </si>
  <si>
    <t>10151</t>
  </si>
  <si>
    <t>Nimesulid</t>
  </si>
  <si>
    <t>Prednison</t>
  </si>
  <si>
    <t>2963</t>
  </si>
  <si>
    <t>PREDNISON 20 LÉČIVA</t>
  </si>
  <si>
    <t>Sulfamethoxazol a trimethoprim</t>
  </si>
  <si>
    <t>3377</t>
  </si>
  <si>
    <t>BISEPTOL 480</t>
  </si>
  <si>
    <t>POR TBL NOB 20X480MG</t>
  </si>
  <si>
    <t>Zolpidem</t>
  </si>
  <si>
    <t>135900</t>
  </si>
  <si>
    <t>ZOLPIDEM ORION 10 MG</t>
  </si>
  <si>
    <t>146894</t>
  </si>
  <si>
    <t>ZOLPIDEM MYLAN</t>
  </si>
  <si>
    <t>192853</t>
  </si>
  <si>
    <t>Acetylcystein</t>
  </si>
  <si>
    <t>57396</t>
  </si>
  <si>
    <t>POR TBL EFF 20X600MG</t>
  </si>
  <si>
    <t>1710</t>
  </si>
  <si>
    <t>POR TBL NOB 30X300MG</t>
  </si>
  <si>
    <t>1711</t>
  </si>
  <si>
    <t>POR TBL NOB 100X300MG</t>
  </si>
  <si>
    <t>83099</t>
  </si>
  <si>
    <t>XANAX SR 0,5 MG</t>
  </si>
  <si>
    <t>POR TBL PRO 30X0.5MG</t>
  </si>
  <si>
    <t>83100</t>
  </si>
  <si>
    <t>XANAX SR 1 MG</t>
  </si>
  <si>
    <t>POR TBL PRO 30X1MG</t>
  </si>
  <si>
    <t>91788</t>
  </si>
  <si>
    <t>NEUROL 0,25</t>
  </si>
  <si>
    <t>Ambroxol</t>
  </si>
  <si>
    <t>104694</t>
  </si>
  <si>
    <t>45333</t>
  </si>
  <si>
    <t>POR GTT SOL+INH SOL 50ML</t>
  </si>
  <si>
    <t>94918</t>
  </si>
  <si>
    <t>AMBROBENE 30 MG</t>
  </si>
  <si>
    <t>POR TBL NOB 20X30MG</t>
  </si>
  <si>
    <t>Amlodipin</t>
  </si>
  <si>
    <t>125059</t>
  </si>
  <si>
    <t>Aprepitant</t>
  </si>
  <si>
    <t>26637</t>
  </si>
  <si>
    <t>EMEND 125 MG + 80 MG</t>
  </si>
  <si>
    <t>POR CPS DUR 1(125MG)+2(80MG)</t>
  </si>
  <si>
    <t>Benzydamin</t>
  </si>
  <si>
    <t>100234</t>
  </si>
  <si>
    <t>VAG GRA SOL 10X0.5GM</t>
  </si>
  <si>
    <t>Bikalutamid</t>
  </si>
  <si>
    <t>Cinchokain</t>
  </si>
  <si>
    <t>19378</t>
  </si>
  <si>
    <t>93124</t>
  </si>
  <si>
    <t>RCT UNG 1X20GM</t>
  </si>
  <si>
    <t>Ciprofloxacin</t>
  </si>
  <si>
    <t>Cyproteron</t>
  </si>
  <si>
    <t>59354</t>
  </si>
  <si>
    <t>ANDROCUR 100</t>
  </si>
  <si>
    <t>Desloratadin</t>
  </si>
  <si>
    <t>26327</t>
  </si>
  <si>
    <t>POR TBL FLM 20X5MG</t>
  </si>
  <si>
    <t>26329</t>
  </si>
  <si>
    <t>Dexamethason</t>
  </si>
  <si>
    <t>52334</t>
  </si>
  <si>
    <t>52336</t>
  </si>
  <si>
    <t>POR TBL NOB 100X4MG</t>
  </si>
  <si>
    <t>Digoxin</t>
  </si>
  <si>
    <t>83318</t>
  </si>
  <si>
    <t>DIGOXIN 0,125 LÉČIVA</t>
  </si>
  <si>
    <t>POR TBL NOB 30X0.125MG</t>
  </si>
  <si>
    <t>Dihydrokodein</t>
  </si>
  <si>
    <t>41790</t>
  </si>
  <si>
    <t>POR TBL RET 20X60MG</t>
  </si>
  <si>
    <t>58425</t>
  </si>
  <si>
    <t>Dosulepin</t>
  </si>
  <si>
    <t>4207</t>
  </si>
  <si>
    <t>PROTHIADEN 25</t>
  </si>
  <si>
    <t>POR TBL OBD 30X25MG</t>
  </si>
  <si>
    <t>Escitalopram</t>
  </si>
  <si>
    <t>Flukonazol</t>
  </si>
  <si>
    <t>66036</t>
  </si>
  <si>
    <t>MYCOMAX 100</t>
  </si>
  <si>
    <t>POR CPS DUR 28X100MG</t>
  </si>
  <si>
    <t>Furosemid</t>
  </si>
  <si>
    <t>56802</t>
  </si>
  <si>
    <t>FURORESE 40</t>
  </si>
  <si>
    <t>POR TBL NOB 20X40MG</t>
  </si>
  <si>
    <t>56804</t>
  </si>
  <si>
    <t>POR TBL NOB 50X40MG</t>
  </si>
  <si>
    <t>98218</t>
  </si>
  <si>
    <t>FURON 40 MG</t>
  </si>
  <si>
    <t>Fytomenadion</t>
  </si>
  <si>
    <t>720</t>
  </si>
  <si>
    <t>POR GTT EML 1X5ML/100MG</t>
  </si>
  <si>
    <t>Hydromorfon</t>
  </si>
  <si>
    <t>10848</t>
  </si>
  <si>
    <t>POR CPS PRO 60X8MG</t>
  </si>
  <si>
    <t>Chlorid draselný</t>
  </si>
  <si>
    <t>17188</t>
  </si>
  <si>
    <t>17189</t>
  </si>
  <si>
    <t>POR TBL FLM 100X500MG</t>
  </si>
  <si>
    <t>Klarithromycin</t>
  </si>
  <si>
    <t>90</t>
  </si>
  <si>
    <t>CODEIN SLOVAKOFARMA 30 MG</t>
  </si>
  <si>
    <t>POR TBL NOB 10X30MG</t>
  </si>
  <si>
    <t>Kyselina acetylsalicylová</t>
  </si>
  <si>
    <t>1288</t>
  </si>
  <si>
    <t>99295</t>
  </si>
  <si>
    <t>ANOPYRIN 100 MG</t>
  </si>
  <si>
    <t>POR TBL NOB 2X10X100MG</t>
  </si>
  <si>
    <t>Kyselina ursodeoxycholová</t>
  </si>
  <si>
    <t>13808</t>
  </si>
  <si>
    <t>POR CPS DUR 100X250MG</t>
  </si>
  <si>
    <t>97864</t>
  </si>
  <si>
    <t>POR CPS DUR 50X250MG</t>
  </si>
  <si>
    <t>Metformin</t>
  </si>
  <si>
    <t>Metoklopramid</t>
  </si>
  <si>
    <t>93104</t>
  </si>
  <si>
    <t>DEGAN 10 MG TABLETY</t>
  </si>
  <si>
    <t>POR TBL NOB 40X10MG</t>
  </si>
  <si>
    <t>125519</t>
  </si>
  <si>
    <t>APO-METOPROLOL 100</t>
  </si>
  <si>
    <t>32225</t>
  </si>
  <si>
    <t>POR TBL PRO 28X25MG</t>
  </si>
  <si>
    <t>Midazolam</t>
  </si>
  <si>
    <t>Morfin</t>
  </si>
  <si>
    <t>80408</t>
  </si>
  <si>
    <t>VENDAL RETARD 100 MG</t>
  </si>
  <si>
    <t>Multienzymové přípravky (lipáza, proteáza apod.)</t>
  </si>
  <si>
    <t>14811</t>
  </si>
  <si>
    <t>POR CPS ETD 50</t>
  </si>
  <si>
    <t>Nadroparin</t>
  </si>
  <si>
    <t>Ofloxacin</t>
  </si>
  <si>
    <t>132530</t>
  </si>
  <si>
    <t>HELICID 20</t>
  </si>
  <si>
    <t>11106</t>
  </si>
  <si>
    <t>Pantoprazol</t>
  </si>
  <si>
    <t>109411</t>
  </si>
  <si>
    <t>Perindopril</t>
  </si>
  <si>
    <t>Pitofenon a analgetika</t>
  </si>
  <si>
    <t>50335</t>
  </si>
  <si>
    <t>57860</t>
  </si>
  <si>
    <t>88708</t>
  </si>
  <si>
    <t>ALGIFEN</t>
  </si>
  <si>
    <t>Prokinetika</t>
  </si>
  <si>
    <t>166759</t>
  </si>
  <si>
    <t>KINITO 50 MG, POTAHOVANÉ TABLETY</t>
  </si>
  <si>
    <t>POR TBL FLM 40X50MG</t>
  </si>
  <si>
    <t>Ramipril</t>
  </si>
  <si>
    <t>Ranitidin</t>
  </si>
  <si>
    <t>Spironolakton</t>
  </si>
  <si>
    <t>30434</t>
  </si>
  <si>
    <t>POR TBL NOB 100X25MG</t>
  </si>
  <si>
    <t>3550</t>
  </si>
  <si>
    <t>POR TBL NOB 20X25MG</t>
  </si>
  <si>
    <t>Theofylin</t>
  </si>
  <si>
    <t>44303</t>
  </si>
  <si>
    <t>EUPHYLLIN CR N 100</t>
  </si>
  <si>
    <t>Thiethylperazin</t>
  </si>
  <si>
    <t>9844</t>
  </si>
  <si>
    <t>POR TBL OBD 50X6.5MG</t>
  </si>
  <si>
    <t>Tramadol</t>
  </si>
  <si>
    <t>Tramadol, kombinace</t>
  </si>
  <si>
    <t>179325</t>
  </si>
  <si>
    <t>DORETA 75 MG/650 MG</t>
  </si>
  <si>
    <t>Trandolapril</t>
  </si>
  <si>
    <t>45875</t>
  </si>
  <si>
    <t>POR CPS DUR 98X2MG</t>
  </si>
  <si>
    <t>Warfarin</t>
  </si>
  <si>
    <t>146893</t>
  </si>
  <si>
    <t>146895</t>
  </si>
  <si>
    <t>94292</t>
  </si>
  <si>
    <t>Amiodaron</t>
  </si>
  <si>
    <t>Bisoprolol</t>
  </si>
  <si>
    <t>Dexpanthenol</t>
  </si>
  <si>
    <t>13803</t>
  </si>
  <si>
    <t>41823</t>
  </si>
  <si>
    <t>POR TBL RET 60X60MG</t>
  </si>
  <si>
    <t>Erdostein</t>
  </si>
  <si>
    <t>87076</t>
  </si>
  <si>
    <t>ERDOMED</t>
  </si>
  <si>
    <t>POR CPS DUR 20X300MG</t>
  </si>
  <si>
    <t>155382</t>
  </si>
  <si>
    <t>ORM TBL SLG 10X100RG</t>
  </si>
  <si>
    <t>2079</t>
  </si>
  <si>
    <t>FUROSEMID-SLOVAKOFARMA</t>
  </si>
  <si>
    <t>2785</t>
  </si>
  <si>
    <t>FUROSEMID - SLOVAKOFARMA FORTE</t>
  </si>
  <si>
    <t>POR TBL NOB 10X250MG</t>
  </si>
  <si>
    <t>98219</t>
  </si>
  <si>
    <t>Glycerol</t>
  </si>
  <si>
    <t>3688</t>
  </si>
  <si>
    <t>SUPPOSITORIA GLYCERINI LÉČIVA</t>
  </si>
  <si>
    <t>RCT SUP 10X2.06GM</t>
  </si>
  <si>
    <t>Ibuprofen</t>
  </si>
  <si>
    <t>11063</t>
  </si>
  <si>
    <t>IBALGIN 600</t>
  </si>
  <si>
    <t>POR TBL FLM 30X600MG</t>
  </si>
  <si>
    <t>Indometacin</t>
  </si>
  <si>
    <t>93724</t>
  </si>
  <si>
    <t>RCT SUP 10X100MG</t>
  </si>
  <si>
    <t>56993</t>
  </si>
  <si>
    <t>Laktulóza</t>
  </si>
  <si>
    <t>Levocetirizin</t>
  </si>
  <si>
    <t>145171</t>
  </si>
  <si>
    <t>ZENARO 5 MG</t>
  </si>
  <si>
    <t>POR TBL FLM 7X5MG I</t>
  </si>
  <si>
    <t>Levothyroxin, sodná sůl</t>
  </si>
  <si>
    <t>Magnesium-laktát</t>
  </si>
  <si>
    <t>86393</t>
  </si>
  <si>
    <t>MAGNESII LACTICI 0,5 TBL. MEDICAMENTA</t>
  </si>
  <si>
    <t>POR TBL NOB 50X0.5GM</t>
  </si>
  <si>
    <t>Megestrol</t>
  </si>
  <si>
    <t>100027</t>
  </si>
  <si>
    <t>122136</t>
  </si>
  <si>
    <t>METFIREX 1 G</t>
  </si>
  <si>
    <t>Pikosíran sodný</t>
  </si>
  <si>
    <t>49016</t>
  </si>
  <si>
    <t>269</t>
  </si>
  <si>
    <t>PREDNISON 5 LÉČIVA</t>
  </si>
  <si>
    <t>POR TBL NOB 20X5MG</t>
  </si>
  <si>
    <t>Rutosid, kombinace</t>
  </si>
  <si>
    <t>96303</t>
  </si>
  <si>
    <t>ASCORUTIN</t>
  </si>
  <si>
    <t>POR TBL FLM 50</t>
  </si>
  <si>
    <t>Sodná sůl dokusátu, včetně kombinací</t>
  </si>
  <si>
    <t>12770</t>
  </si>
  <si>
    <t>RCT SOL 2X67.5ML</t>
  </si>
  <si>
    <t>Tamoxifen</t>
  </si>
  <si>
    <t>44056</t>
  </si>
  <si>
    <t>TAMOXIFEN 'EBEWE' 10 MG</t>
  </si>
  <si>
    <t>44057</t>
  </si>
  <si>
    <t>TAMOXIFEN 'EBEWE' 20 MG</t>
  </si>
  <si>
    <t>9847</t>
  </si>
  <si>
    <t>RCT SUP 6X6.5MG</t>
  </si>
  <si>
    <t>Tiaprid</t>
  </si>
  <si>
    <t>99926</t>
  </si>
  <si>
    <t>TIAPRA</t>
  </si>
  <si>
    <t>POR TBL FLM 50X100MG</t>
  </si>
  <si>
    <t>138840</t>
  </si>
  <si>
    <t>135896</t>
  </si>
  <si>
    <t>Antiagregancia kromě heparinu, kombinace</t>
  </si>
  <si>
    <t>57364</t>
  </si>
  <si>
    <t>POR CPS RDR 60</t>
  </si>
  <si>
    <t>Antitusika a expektorancia</t>
  </si>
  <si>
    <t>88967</t>
  </si>
  <si>
    <t>28814</t>
  </si>
  <si>
    <t>POR TBL DIS 60X5MG</t>
  </si>
  <si>
    <t>41805</t>
  </si>
  <si>
    <t>POR TBL RET 40X60MG</t>
  </si>
  <si>
    <t>Hořčík (různé sole v kombinaci)</t>
  </si>
  <si>
    <t>66555</t>
  </si>
  <si>
    <t>POR GRA SOL 30</t>
  </si>
  <si>
    <t>125599</t>
  </si>
  <si>
    <t>12754</t>
  </si>
  <si>
    <t>TABULETTA MAGNESII LACTICI 0,5 CSC</t>
  </si>
  <si>
    <t>POR TBL NOB 50X500MG</t>
  </si>
  <si>
    <t>17992</t>
  </si>
  <si>
    <t>POR TBL NOB 100X0.5GM</t>
  </si>
  <si>
    <t>11035</t>
  </si>
  <si>
    <t>POR TBL PRO 30X80MG</t>
  </si>
  <si>
    <t>56978</t>
  </si>
  <si>
    <t>POR TBL NOB 50X2.5MG</t>
  </si>
  <si>
    <t>Různé jiné kombinace železa</t>
  </si>
  <si>
    <t>3424</t>
  </si>
  <si>
    <t>AKTIFERRIN COMPOSITUM</t>
  </si>
  <si>
    <t>POR CPS MOL 100</t>
  </si>
  <si>
    <t>17924</t>
  </si>
  <si>
    <t>ZALDIAR</t>
  </si>
  <si>
    <t>Obvazový materiál</t>
  </si>
  <si>
    <t>80573</t>
  </si>
  <si>
    <t>KRYTÍ ABSORPČNÍ MEPILEX</t>
  </si>
  <si>
    <t>10X10CM SE SILIKONOVOU VRSTVOU SAFETAC, 5KS</t>
  </si>
  <si>
    <t>52335</t>
  </si>
  <si>
    <t>132531</t>
  </si>
  <si>
    <t>Betamethason</t>
  </si>
  <si>
    <t>98032</t>
  </si>
  <si>
    <t>DIPROSONE</t>
  </si>
  <si>
    <t>Betaxolol</t>
  </si>
  <si>
    <t>Buprenorfin</t>
  </si>
  <si>
    <t>42755</t>
  </si>
  <si>
    <t>TRANSTEC 35 MCG/H</t>
  </si>
  <si>
    <t>DRM EMP TDR 5X20MG</t>
  </si>
  <si>
    <t>Cetirizin</t>
  </si>
  <si>
    <t>17433</t>
  </si>
  <si>
    <t>POR TBL FLM 60X20 MG</t>
  </si>
  <si>
    <t>119672</t>
  </si>
  <si>
    <t>Exemestan</t>
  </si>
  <si>
    <t>1258</t>
  </si>
  <si>
    <t>AROMASIN</t>
  </si>
  <si>
    <t>POR TBL FLM 30X25MG</t>
  </si>
  <si>
    <t>Gabapentin</t>
  </si>
  <si>
    <t>10843</t>
  </si>
  <si>
    <t>10842</t>
  </si>
  <si>
    <t>POR CPS PRO 20X8MG</t>
  </si>
  <si>
    <t>Jiná antihistaminika pro systémovou aplikaci</t>
  </si>
  <si>
    <t>2479</t>
  </si>
  <si>
    <t>POR TBL NOB 20X2MG</t>
  </si>
  <si>
    <t>Kombinace a komplexy sloučenin hliníku, vápníku a hořčíku</t>
  </si>
  <si>
    <t>93582</t>
  </si>
  <si>
    <t>POR SUS 30X5ML</t>
  </si>
  <si>
    <t>Kyselina klodronová</t>
  </si>
  <si>
    <t>191666</t>
  </si>
  <si>
    <t>LODRONAT 520</t>
  </si>
  <si>
    <t>POR TBL FLM 60X520MG</t>
  </si>
  <si>
    <t>Kyselina valproová</t>
  </si>
  <si>
    <t>92034</t>
  </si>
  <si>
    <t>DEPAKINE CHRONO 300 MG SÉCABLE</t>
  </si>
  <si>
    <t>POR TBL RET 100X300MG</t>
  </si>
  <si>
    <t>Lansoprazol</t>
  </si>
  <si>
    <t>70535</t>
  </si>
  <si>
    <t>POR TBL NOB 1000X0.5GM</t>
  </si>
  <si>
    <t>Mefenoxalon</t>
  </si>
  <si>
    <t>85656</t>
  </si>
  <si>
    <t>DORSIFLEX 200 MG</t>
  </si>
  <si>
    <t>Mirtazapin</t>
  </si>
  <si>
    <t>80407</t>
  </si>
  <si>
    <t>VENDAL RETARD 60 MG</t>
  </si>
  <si>
    <t>POR TBL PRO 30X60MG</t>
  </si>
  <si>
    <t>80409</t>
  </si>
  <si>
    <t>VENDAL RETARD 200 MG</t>
  </si>
  <si>
    <t>12893</t>
  </si>
  <si>
    <t>POR TBL NOB 60X100MG</t>
  </si>
  <si>
    <t>115396</t>
  </si>
  <si>
    <t>HELICID 10 ZENTIVA</t>
  </si>
  <si>
    <t>POR CPS ETD 90X10MG</t>
  </si>
  <si>
    <t>11094</t>
  </si>
  <si>
    <t>POR TBL PRO 60X10MG</t>
  </si>
  <si>
    <t>Palonosetron</t>
  </si>
  <si>
    <t>28441</t>
  </si>
  <si>
    <t>ALOXI 250 MCG</t>
  </si>
  <si>
    <t>IVN INJ SOL 250RG/5ML</t>
  </si>
  <si>
    <t>Paracetamol, kombinace kromě psycholeptik</t>
  </si>
  <si>
    <t>30229</t>
  </si>
  <si>
    <t>PARALEN PLUS</t>
  </si>
  <si>
    <t>POR TBL FLM 24</t>
  </si>
  <si>
    <t>Permethrin</t>
  </si>
  <si>
    <t>85346</t>
  </si>
  <si>
    <t>INFECTOSCAB 5% KRÉM</t>
  </si>
  <si>
    <t>Pregabalin</t>
  </si>
  <si>
    <t>98194</t>
  </si>
  <si>
    <t>11706</t>
  </si>
  <si>
    <t>INF CNC SOL 10X5ML</t>
  </si>
  <si>
    <t>Tolperison</t>
  </si>
  <si>
    <t>57525</t>
  </si>
  <si>
    <t>MYDOCALM 150 MG</t>
  </si>
  <si>
    <t>17926</t>
  </si>
  <si>
    <t>179333</t>
  </si>
  <si>
    <t>Trazodon</t>
  </si>
  <si>
    <t>54094</t>
  </si>
  <si>
    <t>POR TBL RET 30X75MG</t>
  </si>
  <si>
    <t>Vápník, kombinace s vitaminem D a/nebo jinými léčivy</t>
  </si>
  <si>
    <t>169673</t>
  </si>
  <si>
    <t>20622</t>
  </si>
  <si>
    <t>Pomůcky dále nespecifikované,paruky</t>
  </si>
  <si>
    <t>140409</t>
  </si>
  <si>
    <t>ROZTOK K VÝPLACHŮM ÚSTNí DUTINY CAPHOSOL, MAXIMÁLN</t>
  </si>
  <si>
    <t>AMPULE 15 ML X 60</t>
  </si>
  <si>
    <t>Acebutolol</t>
  </si>
  <si>
    <t>80058</t>
  </si>
  <si>
    <t>SECTRAL 400 MG</t>
  </si>
  <si>
    <t>Betamethason a antibiotika</t>
  </si>
  <si>
    <t>17171</t>
  </si>
  <si>
    <t>Diazepam</t>
  </si>
  <si>
    <t>2478</t>
  </si>
  <si>
    <t>DIAZEPAM SLOVAKOFARMA 10 MG</t>
  </si>
  <si>
    <t>POR TBL NOB 20X10MG</t>
  </si>
  <si>
    <t>Erythromycin</t>
  </si>
  <si>
    <t>75285</t>
  </si>
  <si>
    <t>DRM SOL 1X100ML</t>
  </si>
  <si>
    <t>Etamsylát</t>
  </si>
  <si>
    <t>40538</t>
  </si>
  <si>
    <t>DICYNONE 500</t>
  </si>
  <si>
    <t>POR CPS DUR 30X500MG</t>
  </si>
  <si>
    <t>21579</t>
  </si>
  <si>
    <t>Indapamid</t>
  </si>
  <si>
    <t>96696</t>
  </si>
  <si>
    <t>POR CPS DUR 30X2.5MG</t>
  </si>
  <si>
    <t>Klindamycin</t>
  </si>
  <si>
    <t>Letrozol</t>
  </si>
  <si>
    <t>162212</t>
  </si>
  <si>
    <t>LETROZOL MYLAN 2,5 MG POTAHOVANE TABLETY</t>
  </si>
  <si>
    <t>16469</t>
  </si>
  <si>
    <t>FEMARA</t>
  </si>
  <si>
    <t>POR TBL FLM 30X2.5MG</t>
  </si>
  <si>
    <t>122132</t>
  </si>
  <si>
    <t>METFIREX 850 MG</t>
  </si>
  <si>
    <t>80406</t>
  </si>
  <si>
    <t>VENDAL RETARD 30 MG</t>
  </si>
  <si>
    <t>POR TBL PRO 30X30MG</t>
  </si>
  <si>
    <t>192390</t>
  </si>
  <si>
    <t>POR TBL ENT 60X220MG</t>
  </si>
  <si>
    <t>115318</t>
  </si>
  <si>
    <t>11045</t>
  </si>
  <si>
    <t>119688</t>
  </si>
  <si>
    <t>POR TBL ENT 100X40MG I</t>
  </si>
  <si>
    <t>Perindopril a amlodipin</t>
  </si>
  <si>
    <t>176954</t>
  </si>
  <si>
    <t>Prednisolon a antiseptika</t>
  </si>
  <si>
    <t>16467</t>
  </si>
  <si>
    <t>132551</t>
  </si>
  <si>
    <t>ASENTRA 100</t>
  </si>
  <si>
    <t>Silikony</t>
  </si>
  <si>
    <t>20583</t>
  </si>
  <si>
    <t>POR CPS MOL 50X40MG</t>
  </si>
  <si>
    <t>6264</t>
  </si>
  <si>
    <t>20614</t>
  </si>
  <si>
    <t>Jiná</t>
  </si>
  <si>
    <t>*2007</t>
  </si>
  <si>
    <t>*2009</t>
  </si>
  <si>
    <t>Amoxicilin</t>
  </si>
  <si>
    <t>19751</t>
  </si>
  <si>
    <t>POR TBL SUS 14X1000MG</t>
  </si>
  <si>
    <t>Antipropulziva</t>
  </si>
  <si>
    <t>Azithromycin</t>
  </si>
  <si>
    <t>14870</t>
  </si>
  <si>
    <t>SUMAMED 500 MG</t>
  </si>
  <si>
    <t>151832</t>
  </si>
  <si>
    <t>RCT UNG 1X30GM</t>
  </si>
  <si>
    <t>41824</t>
  </si>
  <si>
    <t>POR TBL RET 60X60MG B</t>
  </si>
  <si>
    <t>10825</t>
  </si>
  <si>
    <t>21583</t>
  </si>
  <si>
    <t>POR CPS PRO 60X16MG</t>
  </si>
  <si>
    <t>151949</t>
  </si>
  <si>
    <t>POR CPS DUR 100X2.5MG</t>
  </si>
  <si>
    <t>Kalcium-pantothenát</t>
  </si>
  <si>
    <t>150535</t>
  </si>
  <si>
    <t>CALCIUM PANTOTHENICUM ZENTIVA</t>
  </si>
  <si>
    <t>96635</t>
  </si>
  <si>
    <t>POR TBL OBD 50</t>
  </si>
  <si>
    <t>45592</t>
  </si>
  <si>
    <t>VASOCARDIN 100</t>
  </si>
  <si>
    <t>Organismy produkující kyselinu mléčnou</t>
  </si>
  <si>
    <t>10554</t>
  </si>
  <si>
    <t>LACIDOFIL</t>
  </si>
  <si>
    <t>POR CPS DUR 45</t>
  </si>
  <si>
    <t>Tetrazepam</t>
  </si>
  <si>
    <t>57780</t>
  </si>
  <si>
    <t>MYOLASTAN</t>
  </si>
  <si>
    <t>POR TBL FLM 20X50MG</t>
  </si>
  <si>
    <t>16286</t>
  </si>
  <si>
    <t>STILNOX</t>
  </si>
  <si>
    <t>278</t>
  </si>
  <si>
    <t>PARUKA</t>
  </si>
  <si>
    <t>PŘÍSPĚVEK POJIŠŤOVNY DO VÝŠE</t>
  </si>
  <si>
    <t>94920</t>
  </si>
  <si>
    <t>AMBROBENE 7,5 MG/ML</t>
  </si>
  <si>
    <t>POR SOL 1X100ML</t>
  </si>
  <si>
    <t>Cefuroxim</t>
  </si>
  <si>
    <t>93127</t>
  </si>
  <si>
    <t>RCT SUP 10</t>
  </si>
  <si>
    <t>2477</t>
  </si>
  <si>
    <t>DIAZEPAM SLOVAKOFARMA 5 MG</t>
  </si>
  <si>
    <t>41826</t>
  </si>
  <si>
    <t>POR TBL RET 60X90MG B</t>
  </si>
  <si>
    <t>Diosmin, kombinace</t>
  </si>
  <si>
    <t>97522</t>
  </si>
  <si>
    <t>POR TBL FLM 30X500MG</t>
  </si>
  <si>
    <t>Heparin</t>
  </si>
  <si>
    <t>83106</t>
  </si>
  <si>
    <t>LIOTON 100 000 GEL</t>
  </si>
  <si>
    <t>Ketokonazol</t>
  </si>
  <si>
    <t>31109</t>
  </si>
  <si>
    <t>POR TBL NOB 10X200MG</t>
  </si>
  <si>
    <t>Kyselina aminomethylbenzoová</t>
  </si>
  <si>
    <t>2123</t>
  </si>
  <si>
    <t>Mesalazin</t>
  </si>
  <si>
    <t>169722</t>
  </si>
  <si>
    <t>ASACOL</t>
  </si>
  <si>
    <t>RCT SUP 20X500MG</t>
  </si>
  <si>
    <t>11084</t>
  </si>
  <si>
    <t>48578</t>
  </si>
  <si>
    <t>Valsartan</t>
  </si>
  <si>
    <t>125595</t>
  </si>
  <si>
    <t>146896</t>
  </si>
  <si>
    <t>Atorvastatin</t>
  </si>
  <si>
    <t>41807</t>
  </si>
  <si>
    <t>POR TBL RET 40X90MG</t>
  </si>
  <si>
    <t>191867</t>
  </si>
  <si>
    <t>CIPRALEX OROTAB 20 MG</t>
  </si>
  <si>
    <t>POR TBL DIS 30X20MG</t>
  </si>
  <si>
    <t>Esomeprazol</t>
  </si>
  <si>
    <t>180047</t>
  </si>
  <si>
    <t>HELIDES 20 MG ENTEROSOLVENTNÍ TVRDÉ TOBOLKY</t>
  </si>
  <si>
    <t>21597</t>
  </si>
  <si>
    <t>32292</t>
  </si>
  <si>
    <t>POR CPS PRO 56X4MG</t>
  </si>
  <si>
    <t>21588</t>
  </si>
  <si>
    <t>POR CPS PRO 40X4MG</t>
  </si>
  <si>
    <t>Isosorbid-dinitrát</t>
  </si>
  <si>
    <t>91592</t>
  </si>
  <si>
    <t>CARDIKET RETARD 120</t>
  </si>
  <si>
    <t>POR CPS PRO 50X120MG</t>
  </si>
  <si>
    <t>Kapecitabin</t>
  </si>
  <si>
    <t>27024</t>
  </si>
  <si>
    <t>XELODA 500 MG</t>
  </si>
  <si>
    <t>Karbamazepin</t>
  </si>
  <si>
    <t>16445</t>
  </si>
  <si>
    <t>POR TBL PRO 30X400MG</t>
  </si>
  <si>
    <t>Karvedilol</t>
  </si>
  <si>
    <t>Klonazepam</t>
  </si>
  <si>
    <t>14957</t>
  </si>
  <si>
    <t>RIVOTRIL 0,5 MG</t>
  </si>
  <si>
    <t>POR TBL NOB 50X0.5MG</t>
  </si>
  <si>
    <t>70533</t>
  </si>
  <si>
    <t>RCT SUP 1X16MG</t>
  </si>
  <si>
    <t>Paracetamol</t>
  </si>
  <si>
    <t>162142</t>
  </si>
  <si>
    <t>56982</t>
  </si>
  <si>
    <t>Rilmenidin</t>
  </si>
  <si>
    <t>84360</t>
  </si>
  <si>
    <t>57585</t>
  </si>
  <si>
    <t>POR CPS MOL 100X40MG</t>
  </si>
  <si>
    <t>Lapatinib</t>
  </si>
  <si>
    <t>119773</t>
  </si>
  <si>
    <t>6618</t>
  </si>
  <si>
    <t>NEUROL 0,5</t>
  </si>
  <si>
    <t>83101</t>
  </si>
  <si>
    <t>XANAX SR 2 MG</t>
  </si>
  <si>
    <t>POR TBL PRO 30X2MG</t>
  </si>
  <si>
    <t>15383</t>
  </si>
  <si>
    <t>HIPRES 5</t>
  </si>
  <si>
    <t>POR TBL NOB 90X5MG</t>
  </si>
  <si>
    <t>42848</t>
  </si>
  <si>
    <t>12494</t>
  </si>
  <si>
    <t>AUGMENTIN 1 G</t>
  </si>
  <si>
    <t>85524</t>
  </si>
  <si>
    <t>AMOKSIKLAV 375 MG</t>
  </si>
  <si>
    <t>POR TBL FLM 21X375MG</t>
  </si>
  <si>
    <t>Anastrozol</t>
  </si>
  <si>
    <t>121375</t>
  </si>
  <si>
    <t>ANASTRAD 1 MG POTAHOVANÁ TABLETA</t>
  </si>
  <si>
    <t>POR TBL FLM 30X1MG</t>
  </si>
  <si>
    <t>163354</t>
  </si>
  <si>
    <t>16474</t>
  </si>
  <si>
    <t>Betahistin</t>
  </si>
  <si>
    <t>2680</t>
  </si>
  <si>
    <t>BETASERC 16</t>
  </si>
  <si>
    <t>POR TBL NOB 60X16MG</t>
  </si>
  <si>
    <t>98072</t>
  </si>
  <si>
    <t>DIPROSALIC</t>
  </si>
  <si>
    <t>17170</t>
  </si>
  <si>
    <t>139479</t>
  </si>
  <si>
    <t>BETAMED 20 MG</t>
  </si>
  <si>
    <t>POR TBL FLM 100X20MG</t>
  </si>
  <si>
    <t>128123</t>
  </si>
  <si>
    <t>BINABIC 50 MG</t>
  </si>
  <si>
    <t>88219</t>
  </si>
  <si>
    <t>LEXAURIN 3</t>
  </si>
  <si>
    <t>Butylskopolaminium</t>
  </si>
  <si>
    <t>41156</t>
  </si>
  <si>
    <t>BUSCOPAN</t>
  </si>
  <si>
    <t>POR TBL OBD 50X10MG</t>
  </si>
  <si>
    <t>27899</t>
  </si>
  <si>
    <t>41822</t>
  </si>
  <si>
    <t>POR TBL RET 60X120MG B</t>
  </si>
  <si>
    <t>54539</t>
  </si>
  <si>
    <t>DOLMINA INJ</t>
  </si>
  <si>
    <t>INJ SOL 5X3ML/75MG</t>
  </si>
  <si>
    <t>14075</t>
  </si>
  <si>
    <t>Doxycyklin</t>
  </si>
  <si>
    <t>143810</t>
  </si>
  <si>
    <t>MIRAKLIDE 10 MG</t>
  </si>
  <si>
    <t>POR TBL FLM 30X10MG I</t>
  </si>
  <si>
    <t>Fenoterol</t>
  </si>
  <si>
    <t>64881</t>
  </si>
  <si>
    <t>BEROTEC N 100 MCG</t>
  </si>
  <si>
    <t>INH SOL PSS 200DAV</t>
  </si>
  <si>
    <t>INH SOL PSS 200DÁV</t>
  </si>
  <si>
    <t>Hydrokortison</t>
  </si>
  <si>
    <t>858</t>
  </si>
  <si>
    <t>HYDROCORTISON LÉČIVA</t>
  </si>
  <si>
    <t>DRM UNG 1X10GM 1%</t>
  </si>
  <si>
    <t>32081</t>
  </si>
  <si>
    <t>IBALGIN 400</t>
  </si>
  <si>
    <t>75289</t>
  </si>
  <si>
    <t>DOLGIT KRÉM</t>
  </si>
  <si>
    <t>Interferon alfa-2a</t>
  </si>
  <si>
    <t>16555</t>
  </si>
  <si>
    <t>ROFERON-A 9 MIU/0,5 ML</t>
  </si>
  <si>
    <t>INJ SOL 5X0.5ML/9MU S</t>
  </si>
  <si>
    <t>16557</t>
  </si>
  <si>
    <t>ROFERON-A 6 MIU/0,5 ML</t>
  </si>
  <si>
    <t>INJ SOL 5X0.5ML/6MU S</t>
  </si>
  <si>
    <t>16558</t>
  </si>
  <si>
    <t>ROFERON-A 3 MIU/0,5ML</t>
  </si>
  <si>
    <t>INJ SOL 5X0.5ML/3MU S</t>
  </si>
  <si>
    <t>999999</t>
  </si>
  <si>
    <t>Jiná léčiva k terapii onemocnění žlučových cest</t>
  </si>
  <si>
    <t>699</t>
  </si>
  <si>
    <t>CHOLAGOL</t>
  </si>
  <si>
    <t>Klomipramin</t>
  </si>
  <si>
    <t>16028</t>
  </si>
  <si>
    <t>POR TBL RET 20X75MG</t>
  </si>
  <si>
    <t>Kombinace různých antibiotik</t>
  </si>
  <si>
    <t>1076</t>
  </si>
  <si>
    <t>OPH UNG 1X5GM</t>
  </si>
  <si>
    <t>Kyanokobalamin</t>
  </si>
  <si>
    <t>643</t>
  </si>
  <si>
    <t>VITAMIN B12 LÉČIVA 1000 MCG</t>
  </si>
  <si>
    <t>INJ SOL 5X1ML/1000RG</t>
  </si>
  <si>
    <t>85324</t>
  </si>
  <si>
    <t>Kyselina listová</t>
  </si>
  <si>
    <t>76064</t>
  </si>
  <si>
    <t>POR TBL OBD 30X10MG</t>
  </si>
  <si>
    <t>Kyselina tiaprofenová</t>
  </si>
  <si>
    <t>96484</t>
  </si>
  <si>
    <t>SURGAM LÉČIVA</t>
  </si>
  <si>
    <t>POR TBL NOB 20X300MG</t>
  </si>
  <si>
    <t>127980</t>
  </si>
  <si>
    <t>DRACENAX 2,5 MG</t>
  </si>
  <si>
    <t>127984</t>
  </si>
  <si>
    <t>POR TBL FLM 90X2.5MG</t>
  </si>
  <si>
    <t>127986</t>
  </si>
  <si>
    <t>POR TBL FLM 100X2.5MG</t>
  </si>
  <si>
    <t>142084</t>
  </si>
  <si>
    <t>LERANA</t>
  </si>
  <si>
    <t>32272</t>
  </si>
  <si>
    <t>IMODIUM</t>
  </si>
  <si>
    <t>POR CPS DUR 8X2MG</t>
  </si>
  <si>
    <t>Losartan</t>
  </si>
  <si>
    <t>114067</t>
  </si>
  <si>
    <t>POR TBL FLM 90X50MG</t>
  </si>
  <si>
    <t>Makrogol</t>
  </si>
  <si>
    <t>58827</t>
  </si>
  <si>
    <t>POR PLV SOL 1X4(SACKY)</t>
  </si>
  <si>
    <t>POR PLV SOL 1X4(SÁČKY)</t>
  </si>
  <si>
    <t>53147</t>
  </si>
  <si>
    <t>MEGACE SUSP.</t>
  </si>
  <si>
    <t>POR SUS 1X480ML</t>
  </si>
  <si>
    <t>119915</t>
  </si>
  <si>
    <t>POR TBL FLM 90X1000MG</t>
  </si>
  <si>
    <t>Metronidazol</t>
  </si>
  <si>
    <t>2427</t>
  </si>
  <si>
    <t>ENTIZOL</t>
  </si>
  <si>
    <t>POR TBL NOB 20X250MG</t>
  </si>
  <si>
    <t>Mianserin</t>
  </si>
  <si>
    <t>45770</t>
  </si>
  <si>
    <t>MIABENE 10 MG</t>
  </si>
  <si>
    <t>Mometason</t>
  </si>
  <si>
    <t>16457</t>
  </si>
  <si>
    <t>NASONEX</t>
  </si>
  <si>
    <t>NAS SPR SUS 140X50RG</t>
  </si>
  <si>
    <t>56167</t>
  </si>
  <si>
    <t>PANGROL 20000</t>
  </si>
  <si>
    <t>POR TBL ENT 50 I</t>
  </si>
  <si>
    <t>12895</t>
  </si>
  <si>
    <t>POR GRA SUS 30SAC I</t>
  </si>
  <si>
    <t>POR GRA SUS 30SÁČ I</t>
  </si>
  <si>
    <t>11635</t>
  </si>
  <si>
    <t>ONDANSETRON SANDOZ 8 MG POTAHOVANÉ TABLETY</t>
  </si>
  <si>
    <t>122298</t>
  </si>
  <si>
    <t>POR TBL FLM 10X1X8MG</t>
  </si>
  <si>
    <t>Oxazepam</t>
  </si>
  <si>
    <t>1940</t>
  </si>
  <si>
    <t>OXAZEPAM LÉČIVA</t>
  </si>
  <si>
    <t>185198</t>
  </si>
  <si>
    <t>49114</t>
  </si>
  <si>
    <t>CONTROLOC 20 MG</t>
  </si>
  <si>
    <t>POR TBL ENT 56X20MG</t>
  </si>
  <si>
    <t>Pikosíran sodný, kombinace</t>
  </si>
  <si>
    <t>160806</t>
  </si>
  <si>
    <t>PICOPREP PRASEK PRO PRIPRAVU PERORALNIHO ROZTOKU</t>
  </si>
  <si>
    <t>POR PLV SOL 2</t>
  </si>
  <si>
    <t>PICOPREP PRÁŠEK PRO PŘÍPRAVU PERORÁLNÍHO ROZTOKU</t>
  </si>
  <si>
    <t>107987</t>
  </si>
  <si>
    <t>Potraviny pro zvláštní lékařské účely (PZLÚ)</t>
  </si>
  <si>
    <t>33324</t>
  </si>
  <si>
    <t>NUTRIDRINK MULTI FIBRE S PRICHUTI JAHODOVOU</t>
  </si>
  <si>
    <t>NUTRIDRINK MULTI FIBRE S PŘÍCHUTÍ JAHODOVOU</t>
  </si>
  <si>
    <t>33325</t>
  </si>
  <si>
    <t>NUTRIDRINK MULTI FIBRE S PRICHUTI POMERANCOVOU</t>
  </si>
  <si>
    <t>33327</t>
  </si>
  <si>
    <t>NUTRIDRINK NEUTRAL</t>
  </si>
  <si>
    <t>NUTRIDRINK S PRICHUTI TROPICKEHO OVOCE</t>
  </si>
  <si>
    <t>33329</t>
  </si>
  <si>
    <t>NUTRIDRINK YOGHURT S PŘÍCHUTÍ MALINA</t>
  </si>
  <si>
    <t>NUTRIDRINK BALICEK 5+1</t>
  </si>
  <si>
    <t>33335</t>
  </si>
  <si>
    <t>NUTRIDRINK MULTI FIBRE S PRICHUTI BANANOVOU</t>
  </si>
  <si>
    <t>33418</t>
  </si>
  <si>
    <t>NUTRIDRINK COMPACT S PŘÍCHUTÍ JAHODOVOU</t>
  </si>
  <si>
    <t>POR SOL 4X125ML</t>
  </si>
  <si>
    <t>33420</t>
  </si>
  <si>
    <t>NUTRIDRINK COMPACT S PŘÍCHUTÍ VANILKOVOU</t>
  </si>
  <si>
    <t>33421</t>
  </si>
  <si>
    <t>NUTRIDRINK COMPACT S PRICHUTI KAVY</t>
  </si>
  <si>
    <t>NUTRIDRINK COMPACT S PŘÍCHUTÍ KÁVY</t>
  </si>
  <si>
    <t>33473</t>
  </si>
  <si>
    <t>NUTRIDRINK JUICE STYLE S PŘÍCHUTÍ JAHODOVOU</t>
  </si>
  <si>
    <t>33474</t>
  </si>
  <si>
    <t>NUTRIDRINK JUICE STYLE S PŘÍCHUTÍ JABLEČNOU</t>
  </si>
  <si>
    <t>33489</t>
  </si>
  <si>
    <t>NUTRIDRINK PROTEIN S PŘÍCHUTÍ ČOKOLÁDOVOU</t>
  </si>
  <si>
    <t>33490</t>
  </si>
  <si>
    <t>NUTRIDRINK PROTEIN S PRICHUTI LESNIHO OVOCE</t>
  </si>
  <si>
    <t>NUTRIDRINK PROTEIN S PŘÍCHUTÍ LESNÍHO OVOCE</t>
  </si>
  <si>
    <t>33527</t>
  </si>
  <si>
    <t>33530</t>
  </si>
  <si>
    <t>33739</t>
  </si>
  <si>
    <t>NUTRIDRINK COMPACT PROTEIN S PRICHUTI VANILKOVOU</t>
  </si>
  <si>
    <t>NUTRIDRINK COMPACT PROTEIN S PŘÍCHUTÍ VANILKOVOU</t>
  </si>
  <si>
    <t>33741</t>
  </si>
  <si>
    <t>NUTRIDRINK COMPACT PROTEIN S PRICHUTI BANANOVOU</t>
  </si>
  <si>
    <t>NUTRIDRINK COMPACT PROTEIN S PŘÍCHUTÍ BANÁNOVOU</t>
  </si>
  <si>
    <t>33742</t>
  </si>
  <si>
    <t>NUTRIDRINK COMPACT PROTEIN S PRICHUTI JAHODOVOU</t>
  </si>
  <si>
    <t>NUTRIDRINK COMPACT PROTEIN S PŘÍCHUTÍ JAHODOVOU</t>
  </si>
  <si>
    <t>33419</t>
  </si>
  <si>
    <t>NUTRIDRINK COMPACT S PŘÍCHUTÍ BANÁNOVOU</t>
  </si>
  <si>
    <t>28223</t>
  </si>
  <si>
    <t>POR CPS DUR 56X150MG</t>
  </si>
  <si>
    <t>RANITAL 150 MG POTAHOVANE TABLETY</t>
  </si>
  <si>
    <t>166421</t>
  </si>
  <si>
    <t>RILMENIDIN TEVA 1 MG TABLETY</t>
  </si>
  <si>
    <t>57586</t>
  </si>
  <si>
    <t>Tadalafil</t>
  </si>
  <si>
    <t>29255</t>
  </si>
  <si>
    <t>CIALIS 10 MG</t>
  </si>
  <si>
    <t>POR TBL FLM 4X10MG</t>
  </si>
  <si>
    <t>29259</t>
  </si>
  <si>
    <t>CIALIS 20 MG</t>
  </si>
  <si>
    <t>POR TBL FLM 4X20MG</t>
  </si>
  <si>
    <t>58702</t>
  </si>
  <si>
    <t>POR TBL NOB 100X20MG</t>
  </si>
  <si>
    <t>Temozolomid</t>
  </si>
  <si>
    <t>167383</t>
  </si>
  <si>
    <t>TEMOMEDAC 250 MG</t>
  </si>
  <si>
    <t>POR CPS DUR 5X250MG</t>
  </si>
  <si>
    <t>57793</t>
  </si>
  <si>
    <t>TRAMAL KAPKY 100 MG/1 ML</t>
  </si>
  <si>
    <t>97444</t>
  </si>
  <si>
    <t>TRAMAL ČÍPKY 100 MG</t>
  </si>
  <si>
    <t>179327</t>
  </si>
  <si>
    <t>Trandolapril a verapamil</t>
  </si>
  <si>
    <t>14695</t>
  </si>
  <si>
    <t>TARKA 180/2 MG TBL.</t>
  </si>
  <si>
    <t>POR TBL RET 98</t>
  </si>
  <si>
    <t>15138</t>
  </si>
  <si>
    <t>Uhličitan vápenatý</t>
  </si>
  <si>
    <t>137119</t>
  </si>
  <si>
    <t>CALCIUM 500 MG PHARMAVIT</t>
  </si>
  <si>
    <t>POR TBL EFF 20X500MG</t>
  </si>
  <si>
    <t>16285</t>
  </si>
  <si>
    <t>163149</t>
  </si>
  <si>
    <t>HYPNOGEN</t>
  </si>
  <si>
    <t>17174</t>
  </si>
  <si>
    <t>46861</t>
  </si>
  <si>
    <t>POR TBL FLM 15X10MG</t>
  </si>
  <si>
    <t>94776</t>
  </si>
  <si>
    <t>ZOLPINOX</t>
  </si>
  <si>
    <t>POR TBL FLM 50X10MG</t>
  </si>
  <si>
    <t>Pomůcky ortopedickoprotetické</t>
  </si>
  <si>
    <t>63855</t>
  </si>
  <si>
    <t>EPITÉZA TRIA AIRE 442</t>
  </si>
  <si>
    <t>ODLEHČENÁ, JEDNOSLOŽKOVÁ, SYM.</t>
  </si>
  <si>
    <t>63858</t>
  </si>
  <si>
    <t>EPITÉZA TRESIA PERSONALLY 643</t>
  </si>
  <si>
    <t>DVOJSLOŽKOVÁ, SOFT CUP, SYM.</t>
  </si>
  <si>
    <t>Dimetinden</t>
  </si>
  <si>
    <t>15520</t>
  </si>
  <si>
    <t>FENISTIL</t>
  </si>
  <si>
    <t>Pseudoefedrin, kombinace</t>
  </si>
  <si>
    <t>29051</t>
  </si>
  <si>
    <t>AERINAZE 2,5 MG/120 MG</t>
  </si>
  <si>
    <t>POR TBL RET 14</t>
  </si>
  <si>
    <t>191318</t>
  </si>
  <si>
    <t>Atenolol</t>
  </si>
  <si>
    <t>125514</t>
  </si>
  <si>
    <t>APO-ATENOL 50 MG</t>
  </si>
  <si>
    <t>POR TBL NOB 100X50MG</t>
  </si>
  <si>
    <t>93015</t>
  </si>
  <si>
    <t>93018</t>
  </si>
  <si>
    <t>47725</t>
  </si>
  <si>
    <t>ZINNAT 250 MG</t>
  </si>
  <si>
    <t>POR TBL FLM 10X250MG</t>
  </si>
  <si>
    <t>Cyklofosfamid</t>
  </si>
  <si>
    <t>94174</t>
  </si>
  <si>
    <t>CYCLOPHOSPHAMIDE ORION</t>
  </si>
  <si>
    <t>POR TBL OBD 50X50MG</t>
  </si>
  <si>
    <t>32095</t>
  </si>
  <si>
    <t>CYPROPLEX</t>
  </si>
  <si>
    <t>Disulfiram</t>
  </si>
  <si>
    <t>58947</t>
  </si>
  <si>
    <t>ANTABUS</t>
  </si>
  <si>
    <t>POR TBL EFF 50X400MG</t>
  </si>
  <si>
    <t>11955</t>
  </si>
  <si>
    <t>DUROGESIC 12 MCG/H</t>
  </si>
  <si>
    <t>DRM EMP TDR 5X2.1MG</t>
  </si>
  <si>
    <t>Formoterol a jiná léčiva onem. spojen. s obstrukcí dých. ces</t>
  </si>
  <si>
    <t>10547</t>
  </si>
  <si>
    <t>SYMBICORT TURBUHALER 100 MIKROGRAMŮ/6 MIKROGRAMŮ/INHALACE</t>
  </si>
  <si>
    <t>INH PLV 1X120DÁV</t>
  </si>
  <si>
    <t>Glycerol-trinitrát</t>
  </si>
  <si>
    <t>85071</t>
  </si>
  <si>
    <t>NITROMINT</t>
  </si>
  <si>
    <t>ORM SPR SLG 1X10GM</t>
  </si>
  <si>
    <t>17165</t>
  </si>
  <si>
    <t>DRM GEL 1X100GM</t>
  </si>
  <si>
    <t>100339</t>
  </si>
  <si>
    <t>DALACIN C 300 MG</t>
  </si>
  <si>
    <t>POR CPS DUR 16X300MG</t>
  </si>
  <si>
    <t>71960</t>
  </si>
  <si>
    <t>POR TBL NOB 5X10X100MG</t>
  </si>
  <si>
    <t>Lomustin</t>
  </si>
  <si>
    <t>64653</t>
  </si>
  <si>
    <t>CEENU LOMUSTINE (CCNU) 100 MG</t>
  </si>
  <si>
    <t>Losartan a diuretika</t>
  </si>
  <si>
    <t>15317</t>
  </si>
  <si>
    <t>Methotrexát (pouze perorální)</t>
  </si>
  <si>
    <t>157121</t>
  </si>
  <si>
    <t>METHOTREXAT EBEWE 5 MG TABLETY</t>
  </si>
  <si>
    <t>50080</t>
  </si>
  <si>
    <t>14814</t>
  </si>
  <si>
    <t>12896</t>
  </si>
  <si>
    <t>POR GRA SUS 60SÁČ</t>
  </si>
  <si>
    <t>17104</t>
  </si>
  <si>
    <t>LOSEPRAZOL 20 MG</t>
  </si>
  <si>
    <t>Paroxetin</t>
  </si>
  <si>
    <t>30805</t>
  </si>
  <si>
    <t>REMOOD 20 MG</t>
  </si>
  <si>
    <t>Piracetam</t>
  </si>
  <si>
    <t>81597</t>
  </si>
  <si>
    <t>PIRABENE 800 MG</t>
  </si>
  <si>
    <t>POR TBL FLM 30X800MG</t>
  </si>
  <si>
    <t>Pyridoxin (vitamin B6)</t>
  </si>
  <si>
    <t>280</t>
  </si>
  <si>
    <t>PYRIDOXIN LÉČIVA</t>
  </si>
  <si>
    <t>94584</t>
  </si>
  <si>
    <t>POR CPS MOL 50</t>
  </si>
  <si>
    <t>Simvastatin</t>
  </si>
  <si>
    <t>125073</t>
  </si>
  <si>
    <t>APO-SIMVA 10</t>
  </si>
  <si>
    <t>125082</t>
  </si>
  <si>
    <t>APO-SIMVA 20</t>
  </si>
  <si>
    <t>Spazmolytika, psycholeptika a analgetika v kombinaci</t>
  </si>
  <si>
    <t>91261</t>
  </si>
  <si>
    <t>SPASMOPAN</t>
  </si>
  <si>
    <t>RCT SUP 5</t>
  </si>
  <si>
    <t>Tamsulosin</t>
  </si>
  <si>
    <t>14498</t>
  </si>
  <si>
    <t>OMNIC TOCAS 0,4</t>
  </si>
  <si>
    <t>POR TBL PRO 100X0.4MG</t>
  </si>
  <si>
    <t>167377</t>
  </si>
  <si>
    <t>TEMOMEDAC 100 MG</t>
  </si>
  <si>
    <t>POR CPS DUR 5X100MG</t>
  </si>
  <si>
    <t>169788</t>
  </si>
  <si>
    <t>TRAMADOL/PARACETAMOL TEVA 37,5 MG/325 MG</t>
  </si>
  <si>
    <t>164888</t>
  </si>
  <si>
    <t>189079</t>
  </si>
  <si>
    <t>CALCICHEW D3 LEMON 400 IU</t>
  </si>
  <si>
    <t>POR TBL MND 60</t>
  </si>
  <si>
    <t>81247</t>
  </si>
  <si>
    <t>KRYTÍ ABSORPČNÍ TENKÉ MEPILEX LITE</t>
  </si>
  <si>
    <t>10X10CM,SE SILIKONOVOU VRSTVOU SAFETAC,5KS</t>
  </si>
  <si>
    <t>81790</t>
  </si>
  <si>
    <t>KRYTÍ ANTIMIKROBIÁLNÍ MEPILEX AG</t>
  </si>
  <si>
    <t>10X10CM SE SILIKONOVOU VRSTVOU SAFETAC,5KS</t>
  </si>
  <si>
    <t>62926</t>
  </si>
  <si>
    <t>EPITÉZA PRSNÍ IMPRESSA</t>
  </si>
  <si>
    <t>SYMETRICKÁ</t>
  </si>
  <si>
    <t>169278</t>
  </si>
  <si>
    <t>32103</t>
  </si>
  <si>
    <t>MEGAPLEX 160 MG</t>
  </si>
  <si>
    <t>Salbutamol</t>
  </si>
  <si>
    <t>Salmeterol a jiná léčiva onem. spojen. s obstrukcí dých. ces</t>
  </si>
  <si>
    <t>Desogestrel a ethinylestradiol</t>
  </si>
  <si>
    <t>180472</t>
  </si>
  <si>
    <t>MERCILON</t>
  </si>
  <si>
    <t>POR TBL NOB 3X21</t>
  </si>
  <si>
    <t>107868</t>
  </si>
  <si>
    <t>86656</t>
  </si>
  <si>
    <t>NEUROL 1,0</t>
  </si>
  <si>
    <t>45324</t>
  </si>
  <si>
    <t>Amitriptylin</t>
  </si>
  <si>
    <t>87167</t>
  </si>
  <si>
    <t>AMITRIPTYLIN-SLOVAKOFARMA</t>
  </si>
  <si>
    <t>POR TBL FLM 50X28.3MG</t>
  </si>
  <si>
    <t>125045</t>
  </si>
  <si>
    <t>125058</t>
  </si>
  <si>
    <t>POR TBL NOB 28X5MG</t>
  </si>
  <si>
    <t>19757</t>
  </si>
  <si>
    <t>DRM UNG 1X30GM 0.05%</t>
  </si>
  <si>
    <t>BELOGENT KREM</t>
  </si>
  <si>
    <t>42756</t>
  </si>
  <si>
    <t>DRM EMP TDR 10X20MG</t>
  </si>
  <si>
    <t>42758</t>
  </si>
  <si>
    <t>TRANSTEC 52,5 MCG/H</t>
  </si>
  <si>
    <t>DRM EMP TDR 5X30MG</t>
  </si>
  <si>
    <t>42761</t>
  </si>
  <si>
    <t>TRANSTEC 70 MCG/H</t>
  </si>
  <si>
    <t>DRM EMP TDR 5X40MG</t>
  </si>
  <si>
    <t>192354</t>
  </si>
  <si>
    <t>Ciklopirox</t>
  </si>
  <si>
    <t>76152</t>
  </si>
  <si>
    <t>BATRAFEN ROZTOK</t>
  </si>
  <si>
    <t>DRM SOL 1X20ML</t>
  </si>
  <si>
    <t>132581</t>
  </si>
  <si>
    <t>28839</t>
  </si>
  <si>
    <t>AERIUS 0,5 MG/ML</t>
  </si>
  <si>
    <t>POR SOL 1X120ML LŽIČKA</t>
  </si>
  <si>
    <t>41799</t>
  </si>
  <si>
    <t>POR TBL RET 30X60MG B</t>
  </si>
  <si>
    <t>2146</t>
  </si>
  <si>
    <t>POR TBL RET 30X100MG</t>
  </si>
  <si>
    <t>21731</t>
  </si>
  <si>
    <t>VERAL 100 RETARD</t>
  </si>
  <si>
    <t>46620</t>
  </si>
  <si>
    <t>UNO</t>
  </si>
  <si>
    <t>POR TBL RET 10X150MG</t>
  </si>
  <si>
    <t>89024</t>
  </si>
  <si>
    <t>DICLOFENAC AL 50</t>
  </si>
  <si>
    <t>46623</t>
  </si>
  <si>
    <t>POR TBL RET 100X150MG</t>
  </si>
  <si>
    <t>67541</t>
  </si>
  <si>
    <t>ALMIRAL 50</t>
  </si>
  <si>
    <t>POR TBL ENT 20X50MG</t>
  </si>
  <si>
    <t>134502</t>
  </si>
  <si>
    <t>ELICEA 10 MG</t>
  </si>
  <si>
    <t>134503</t>
  </si>
  <si>
    <t>1259</t>
  </si>
  <si>
    <t>POR TBL FLM 90X25MG</t>
  </si>
  <si>
    <t>Fenoterol a jiná léčiva onem. spojen. s obstrukcí dých. cest</t>
  </si>
  <si>
    <t>2679</t>
  </si>
  <si>
    <t>BERODUAL N</t>
  </si>
  <si>
    <t>Fenoxymethylpenicilin</t>
  </si>
  <si>
    <t>92435</t>
  </si>
  <si>
    <t>V-PENICILIN 0,8 MEGA BIOTIKA</t>
  </si>
  <si>
    <t>POR TBL NOB 30X800KU</t>
  </si>
  <si>
    <t>124569</t>
  </si>
  <si>
    <t>DOLFORIN 50 MCG/H</t>
  </si>
  <si>
    <t>DRM EMP TDR 5X9.6MG</t>
  </si>
  <si>
    <t>124572</t>
  </si>
  <si>
    <t>DOLFORIN 75 MCG/H</t>
  </si>
  <si>
    <t>DRM EMP TDR 5X14.4MG</t>
  </si>
  <si>
    <t>149298</t>
  </si>
  <si>
    <t>INSTANYL 100 MIKROGRAMŮ/DÁVKU</t>
  </si>
  <si>
    <t>NAS SPR SOL 1X5.0ML/40DÁVEK</t>
  </si>
  <si>
    <t>149303</t>
  </si>
  <si>
    <t>INSTANYL 200 MIKROGRAMŮ/DÁVKU</t>
  </si>
  <si>
    <t>LUNALDIN 100 MIKROGRAMU SUBLINGVALNI TABLETY</t>
  </si>
  <si>
    <t>155386</t>
  </si>
  <si>
    <t>LUNALDIN 300 MIKROGRAMŮ SUBLINGVÁLNÍ TABLETY</t>
  </si>
  <si>
    <t>ORM TBL SLG 10X300RG</t>
  </si>
  <si>
    <t>Fexofenadin</t>
  </si>
  <si>
    <t>120929</t>
  </si>
  <si>
    <t>EWOFEX 120 MG POTAHOVANÉ TABLETY</t>
  </si>
  <si>
    <t>POR TBL FLM 30X120MG</t>
  </si>
  <si>
    <t>Formoterol</t>
  </si>
  <si>
    <t>19147</t>
  </si>
  <si>
    <t>FORMOVENT 12 MCG</t>
  </si>
  <si>
    <t>INH PLV CPS 60X12RG</t>
  </si>
  <si>
    <t>13459</t>
  </si>
  <si>
    <t>Gestoden a ethinylestradiol</t>
  </si>
  <si>
    <t>41633</t>
  </si>
  <si>
    <t>MIRELLE</t>
  </si>
  <si>
    <t>POR TBL FLM 3X28</t>
  </si>
  <si>
    <t>Glimepirid</t>
  </si>
  <si>
    <t>66297</t>
  </si>
  <si>
    <t>OLTAR 3 MG</t>
  </si>
  <si>
    <t>Granisetron</t>
  </si>
  <si>
    <t>102406</t>
  </si>
  <si>
    <t>EMEGAR 2 MG</t>
  </si>
  <si>
    <t>POR TBL FLM 5X2MG</t>
  </si>
  <si>
    <t>15367</t>
  </si>
  <si>
    <t>KYTRIL 2 MG</t>
  </si>
  <si>
    <t>2668</t>
  </si>
  <si>
    <t>OPHTHALMO-HYDROCORTISON LECIVA</t>
  </si>
  <si>
    <t>OPH UNG 1X5GM/25MG</t>
  </si>
  <si>
    <t>93723</t>
  </si>
  <si>
    <t>RCT SUP 10X50MG</t>
  </si>
  <si>
    <t>Ipratropium-bromid</t>
  </si>
  <si>
    <t>32992</t>
  </si>
  <si>
    <t>ATROVENT N</t>
  </si>
  <si>
    <t>INH SOL PSS 200X20 MCG</t>
  </si>
  <si>
    <t>Isosorbid-mononitrát</t>
  </si>
  <si>
    <t>21793</t>
  </si>
  <si>
    <t>MONOTAB SR</t>
  </si>
  <si>
    <t>Jiná antibiotika pro lokální aplikaci</t>
  </si>
  <si>
    <t>1066</t>
  </si>
  <si>
    <t>DRM UNG 1X10GM</t>
  </si>
  <si>
    <t>48261</t>
  </si>
  <si>
    <t>Jiná antiinfektiva</t>
  </si>
  <si>
    <t>876</t>
  </si>
  <si>
    <t>OPH UNG 1X5GM/5MG</t>
  </si>
  <si>
    <t>Jiná léčiva pro lokální léčbu v dutině ústní</t>
  </si>
  <si>
    <t>46899</t>
  </si>
  <si>
    <t>MUNDISAL</t>
  </si>
  <si>
    <t>ORM GEL 1X8GM/697MG</t>
  </si>
  <si>
    <t>155181</t>
  </si>
  <si>
    <t>DRM UNG 1X100GM</t>
  </si>
  <si>
    <t>27023</t>
  </si>
  <si>
    <t>XELODA 150 MG</t>
  </si>
  <si>
    <t>POR TBL FLM 60X150MG</t>
  </si>
  <si>
    <t>10081</t>
  </si>
  <si>
    <t>Klotrimazol</t>
  </si>
  <si>
    <t>13798</t>
  </si>
  <si>
    <t>DRM CRM 1X20GM/200MG</t>
  </si>
  <si>
    <t>65484</t>
  </si>
  <si>
    <t>CLOTRIMAZOL AL 1%</t>
  </si>
  <si>
    <t>DRM CRM 1X20GM 1%</t>
  </si>
  <si>
    <t>88</t>
  </si>
  <si>
    <t>Kyselina fusidová</t>
  </si>
  <si>
    <t>84492</t>
  </si>
  <si>
    <t>DRM CRM 1X15GM 2%</t>
  </si>
  <si>
    <t>Kyselina ibandronová</t>
  </si>
  <si>
    <t>26242</t>
  </si>
  <si>
    <t>BONDRONAT 50 MG</t>
  </si>
  <si>
    <t>26243</t>
  </si>
  <si>
    <t>POR TBL FLM 84X50MG</t>
  </si>
  <si>
    <t>168510</t>
  </si>
  <si>
    <t>IBANDRONIC ACID SANDOZ 50 MG</t>
  </si>
  <si>
    <t>56638</t>
  </si>
  <si>
    <t>BONEFOS 800 MG</t>
  </si>
  <si>
    <t>POR TBL FLM 60X800MG</t>
  </si>
  <si>
    <t>191665</t>
  </si>
  <si>
    <t>POR TBL FLM 120X520MG</t>
  </si>
  <si>
    <t>24423</t>
  </si>
  <si>
    <t>VALPROAT CHRONO SANDOZ 500 MG</t>
  </si>
  <si>
    <t>Levetiracetam</t>
  </si>
  <si>
    <t>175087</t>
  </si>
  <si>
    <t>47139</t>
  </si>
  <si>
    <t>POR TBL NOB 50X50RG I</t>
  </si>
  <si>
    <t>146257</t>
  </si>
  <si>
    <t>132561</t>
  </si>
  <si>
    <t>13892</t>
  </si>
  <si>
    <t>53145</t>
  </si>
  <si>
    <t>POR SUS 1X240ML</t>
  </si>
  <si>
    <t>Měkký parafin a tukové produkty</t>
  </si>
  <si>
    <t>16466</t>
  </si>
  <si>
    <t>EXCIPIAL MAST S MANDLOVYM OLEJEM</t>
  </si>
  <si>
    <t>60079</t>
  </si>
  <si>
    <t>LINOLA-FETT OLBAD</t>
  </si>
  <si>
    <t>DRM BAL 1X500ML</t>
  </si>
  <si>
    <t>41727</t>
  </si>
  <si>
    <t>SEVREDOL 10 MG</t>
  </si>
  <si>
    <t>8504</t>
  </si>
  <si>
    <t>KREON 40 000</t>
  </si>
  <si>
    <t>POR CPS ETD 50X400MG</t>
  </si>
  <si>
    <t>8505</t>
  </si>
  <si>
    <t>POR CPS ETD 100X400MG</t>
  </si>
  <si>
    <t>Mupirocin</t>
  </si>
  <si>
    <t>90778</t>
  </si>
  <si>
    <t>Nifuroxazid</t>
  </si>
  <si>
    <t>46405</t>
  </si>
  <si>
    <t>ERCEFURYL 200 MG CPS.</t>
  </si>
  <si>
    <t>POR CPS DUR 14X200MG</t>
  </si>
  <si>
    <t>17186</t>
  </si>
  <si>
    <t>POR GRA SUS 15X100MG</t>
  </si>
  <si>
    <t>122112</t>
  </si>
  <si>
    <t>APO-OME 20</t>
  </si>
  <si>
    <t>70933</t>
  </si>
  <si>
    <t>ORTANOL 20 MG</t>
  </si>
  <si>
    <t>164979</t>
  </si>
  <si>
    <t>OMEPRAZOL TEVA PHARMA 20 MG</t>
  </si>
  <si>
    <t>POR CPS ETD 100X20MG</t>
  </si>
  <si>
    <t>9159</t>
  </si>
  <si>
    <t>Organo-heparinoid</t>
  </si>
  <si>
    <t>100307</t>
  </si>
  <si>
    <t>HIRUDOID FORTE</t>
  </si>
  <si>
    <t>3575</t>
  </si>
  <si>
    <t>HEPAROID LÉČIVA</t>
  </si>
  <si>
    <t>11062</t>
  </si>
  <si>
    <t>Oxykodon, kombinace</t>
  </si>
  <si>
    <t>138527</t>
  </si>
  <si>
    <t>TARGIN 10/5 MG TABLETY S PRODLOUŽENÝM UVOLŇOVÁNÍM</t>
  </si>
  <si>
    <t>POR TBL PRO 30X10/5MG</t>
  </si>
  <si>
    <t>138538</t>
  </si>
  <si>
    <t>TARGIN 20/10 MG TABLETY S PRODLOUŽENÝM UVOLŇOVÁNÍM</t>
  </si>
  <si>
    <t>POR TBL PRO 30X20/10MG</t>
  </si>
  <si>
    <t>109397</t>
  </si>
  <si>
    <t>NOLPAZA 20 MG ENTEROSOLVENTNÍ TABLETY</t>
  </si>
  <si>
    <t>POR TBL ENT 14X20MG</t>
  </si>
  <si>
    <t>109415</t>
  </si>
  <si>
    <t>POR TBL ENT 84X40MG</t>
  </si>
  <si>
    <t>49113</t>
  </si>
  <si>
    <t>POR TBL ENT 28X20MG I</t>
  </si>
  <si>
    <t>166760</t>
  </si>
  <si>
    <t>KINITO 50 MG, POTAHOVANE TABLETY</t>
  </si>
  <si>
    <t>POR TBL FLM 100X50MG</t>
  </si>
  <si>
    <t>166776</t>
  </si>
  <si>
    <t>ITOPRID PMCS 50 MG</t>
  </si>
  <si>
    <t>POR TBL FLM 100X50MG I</t>
  </si>
  <si>
    <t>Přípravky s deriváty kyseliny salicylové</t>
  </si>
  <si>
    <t>151435</t>
  </si>
  <si>
    <t>ALGESAL</t>
  </si>
  <si>
    <t>84920</t>
  </si>
  <si>
    <t>RAMIL 5</t>
  </si>
  <si>
    <t>47471</t>
  </si>
  <si>
    <t>Rosuvastatin</t>
  </si>
  <si>
    <t>191884</t>
  </si>
  <si>
    <t>92489</t>
  </si>
  <si>
    <t>RCT SOL 10X67.5ML</t>
  </si>
  <si>
    <t>75023</t>
  </si>
  <si>
    <t>COTRIMOXAZOL AL FORTE</t>
  </si>
  <si>
    <t>POR TBL NOB 20X960MG</t>
  </si>
  <si>
    <t>32001</t>
  </si>
  <si>
    <t>POR TBL NOB 40X20MG</t>
  </si>
  <si>
    <t>117520</t>
  </si>
  <si>
    <t>TAFLOSIN 0,4 MG</t>
  </si>
  <si>
    <t>POR CPS RDR 30X0,4MG</t>
  </si>
  <si>
    <t>Telmisartan</t>
  </si>
  <si>
    <t>167667</t>
  </si>
  <si>
    <t>TOLURA 40 MG</t>
  </si>
  <si>
    <t>POR TBL NOB 30X40MG</t>
  </si>
  <si>
    <t>167673</t>
  </si>
  <si>
    <t>TOLURA 80 MG</t>
  </si>
  <si>
    <t>42777</t>
  </si>
  <si>
    <t>POR TBL PRO 50X150MG</t>
  </si>
  <si>
    <t>32069</t>
  </si>
  <si>
    <t>TRAMADOL AL KAPKY</t>
  </si>
  <si>
    <t>POR GTT SOL 1X50ML/5GM</t>
  </si>
  <si>
    <t>179365</t>
  </si>
  <si>
    <t>FOXIS 37,5MG/325 MG</t>
  </si>
  <si>
    <t>192721</t>
  </si>
  <si>
    <t>TRAMYLPA 37,5 MG/325 MG</t>
  </si>
  <si>
    <t>Trospium</t>
  </si>
  <si>
    <t>17162</t>
  </si>
  <si>
    <t>Urea</t>
  </si>
  <si>
    <t>16462</t>
  </si>
  <si>
    <t>189077</t>
  </si>
  <si>
    <t>POR TBL MND 30</t>
  </si>
  <si>
    <t>47515</t>
  </si>
  <si>
    <t>CALCICHEW D3 200 IU</t>
  </si>
  <si>
    <t>47516</t>
  </si>
  <si>
    <t>POR TBL MND 100</t>
  </si>
  <si>
    <t>135898</t>
  </si>
  <si>
    <t>163146</t>
  </si>
  <si>
    <t>163147</t>
  </si>
  <si>
    <t>56609</t>
  </si>
  <si>
    <t>94744</t>
  </si>
  <si>
    <t>94775</t>
  </si>
  <si>
    <t>134227</t>
  </si>
  <si>
    <t>*20011</t>
  </si>
  <si>
    <t>*2058</t>
  </si>
  <si>
    <t>1000</t>
  </si>
  <si>
    <t>93383</t>
  </si>
  <si>
    <t>GEL ORÁLNÍ GELCLAIR, MAXIMÁLNĚ 3 BAL/ROK</t>
  </si>
  <si>
    <t>KONCENTROVANÝ GEL K NAŘEDĚNÍ, 21 SÁČKŮ PO 15 ML</t>
  </si>
  <si>
    <t>11512</t>
  </si>
  <si>
    <t>EPITÉZA PRSNÍ SILIKONOVÁ CLASSIC FLOW</t>
  </si>
  <si>
    <t>DVOJSLOŽKOVÁ, ASYMETRICKÁ, TVÁRNÁ ZADNÍ STRANA</t>
  </si>
  <si>
    <t>Aciklovir</t>
  </si>
  <si>
    <t>13705</t>
  </si>
  <si>
    <t>POR TBL NOB 35X800MG</t>
  </si>
  <si>
    <t>15375</t>
  </si>
  <si>
    <t>ZOVIRAX</t>
  </si>
  <si>
    <t>OPH UNG 1X4.5GM</t>
  </si>
  <si>
    <t>163356</t>
  </si>
  <si>
    <t>POR TBL FLM 100X1MG</t>
  </si>
  <si>
    <t>26324</t>
  </si>
  <si>
    <t>POR TBL FLM 10X5MG</t>
  </si>
  <si>
    <t>26331</t>
  </si>
  <si>
    <t>75631</t>
  </si>
  <si>
    <t>POR TBL RET 20X100MG</t>
  </si>
  <si>
    <t>120937</t>
  </si>
  <si>
    <t>10835</t>
  </si>
  <si>
    <t>POR CPS PRO 60X2MG</t>
  </si>
  <si>
    <t>21592</t>
  </si>
  <si>
    <t>POR CPS PRO 60X4MG</t>
  </si>
  <si>
    <t>91587</t>
  </si>
  <si>
    <t>Itrakonazol</t>
  </si>
  <si>
    <t>42866</t>
  </si>
  <si>
    <t>SPORANOX</t>
  </si>
  <si>
    <t>POR CPS DUR 14X100MG</t>
  </si>
  <si>
    <t>802</t>
  </si>
  <si>
    <t>OPH GTT SOL 1X10ML SKLO</t>
  </si>
  <si>
    <t>125114</t>
  </si>
  <si>
    <t>POR TBL NOB 3X20X100MG</t>
  </si>
  <si>
    <t>151142</t>
  </si>
  <si>
    <t>16464</t>
  </si>
  <si>
    <t>EXCIPIAL MAST</t>
  </si>
  <si>
    <t>EXCIPIAL MAST S MANDLOVÝM OLEJEM</t>
  </si>
  <si>
    <t>132522</t>
  </si>
  <si>
    <t>EGILOK 25 MG</t>
  </si>
  <si>
    <t>POR TBL NOB 60X25MG</t>
  </si>
  <si>
    <t>Olmesartan-medoxomil a diuretika</t>
  </si>
  <si>
    <t>40843</t>
  </si>
  <si>
    <t>SARTEN PLUS H 20/25 MG</t>
  </si>
  <si>
    <t>POR TBL FLM 14</t>
  </si>
  <si>
    <t>10803</t>
  </si>
  <si>
    <t>INJ SOL 5X2ML/4MG</t>
  </si>
  <si>
    <t>Propiverin</t>
  </si>
  <si>
    <t>161522</t>
  </si>
  <si>
    <t>MICTONORM UNO 30 MG</t>
  </si>
  <si>
    <t>POR CPS RDR 28X30MG</t>
  </si>
  <si>
    <t>119654</t>
  </si>
  <si>
    <t>POR TBL FLM 100X100MG</t>
  </si>
  <si>
    <t>97402</t>
  </si>
  <si>
    <t>17929</t>
  </si>
  <si>
    <t>187303</t>
  </si>
  <si>
    <t>TUTUS 37,5 MG/325 MG</t>
  </si>
  <si>
    <t>187306</t>
  </si>
  <si>
    <t>189088</t>
  </si>
  <si>
    <t>189098</t>
  </si>
  <si>
    <t>CALCICHEW D3 LEMON 800 IU</t>
  </si>
  <si>
    <t>198077</t>
  </si>
  <si>
    <t>CALCIUM/VITAMIN D3 SANDOZ 1000 MG/880 IU</t>
  </si>
  <si>
    <t>189080</t>
  </si>
  <si>
    <t>POR TBL MND 90</t>
  </si>
  <si>
    <t>189089</t>
  </si>
  <si>
    <t>Vinpocetin</t>
  </si>
  <si>
    <t>10253</t>
  </si>
  <si>
    <t>47460</t>
  </si>
  <si>
    <t>1201</t>
  </si>
  <si>
    <t>EPITÉZA PRSNÍ POOPERAČNÍ AMOENA PRIFORM</t>
  </si>
  <si>
    <t>BAVLNĚNÁ</t>
  </si>
  <si>
    <t>140551</t>
  </si>
  <si>
    <t>PODPRSENKA KOMPRESIVNÍ EVA</t>
  </si>
  <si>
    <t>0765, 0768</t>
  </si>
  <si>
    <t>140622</t>
  </si>
  <si>
    <t>EPITÉZA MAMÁRNÍ ESSENTIAL LIGHT 2S</t>
  </si>
  <si>
    <t>SILIKONOVÁ ODLEHČENÁ, SYMETRICKÁ, 442</t>
  </si>
  <si>
    <t>140633</t>
  </si>
  <si>
    <t>EPITÉZA MAMÁRNÍ POOPERAČNÍ PRIFORM STANDARD</t>
  </si>
  <si>
    <t>LEHKÁ TEXTILNÍ, 214</t>
  </si>
  <si>
    <t>107235</t>
  </si>
  <si>
    <t>POR TBL EFF 50X600MG</t>
  </si>
  <si>
    <t>5844</t>
  </si>
  <si>
    <t>ACC 200</t>
  </si>
  <si>
    <t>POR CPS DUR 20X200MG</t>
  </si>
  <si>
    <t>45330</t>
  </si>
  <si>
    <t>POR GTT SOL+INH SOL 100ML</t>
  </si>
  <si>
    <t>Amidy</t>
  </si>
  <si>
    <t>502</t>
  </si>
  <si>
    <t>MESOCAIN 1%</t>
  </si>
  <si>
    <t>INJ SOL 10X10ML 1%</t>
  </si>
  <si>
    <t>191320</t>
  </si>
  <si>
    <t>POR TBL FLM 98X1MG</t>
  </si>
  <si>
    <t>191317</t>
  </si>
  <si>
    <t>POR TBL FLM 20X1MG</t>
  </si>
  <si>
    <t>26635</t>
  </si>
  <si>
    <t>EMEND 125 MG</t>
  </si>
  <si>
    <t>POR CPS DUR 1X125MG</t>
  </si>
  <si>
    <t>180305</t>
  </si>
  <si>
    <t>ORM GGR 1X120 ML</t>
  </si>
  <si>
    <t>180306</t>
  </si>
  <si>
    <t>ORM GGR 1X240 ML</t>
  </si>
  <si>
    <t>46095</t>
  </si>
  <si>
    <t>ORM GGR 1X150ML-SKL.DÁV</t>
  </si>
  <si>
    <t>68589</t>
  </si>
  <si>
    <t>ORM GGR 1X150ML-SKL.ŠR</t>
  </si>
  <si>
    <t>20509</t>
  </si>
  <si>
    <t>ORM GGR 1X150ML-PET DÁV</t>
  </si>
  <si>
    <t>Bifonazol</t>
  </si>
  <si>
    <t>137114</t>
  </si>
  <si>
    <t>CANESPOR 1X DENNĚ KRÉM</t>
  </si>
  <si>
    <t>DRM CRM 1X15GM 1%</t>
  </si>
  <si>
    <t>Bifonazol, kombinace</t>
  </si>
  <si>
    <t>137113</t>
  </si>
  <si>
    <t>CANESPOR 1X DENNĚ SADA NA NEHTY</t>
  </si>
  <si>
    <t>DRM UNG UGC 10GM+SADA</t>
  </si>
  <si>
    <t>58142</t>
  </si>
  <si>
    <t>169882</t>
  </si>
  <si>
    <t>DRM GEL 1X50GM/50MG</t>
  </si>
  <si>
    <t>HYDROCORTISON LECIVA</t>
  </si>
  <si>
    <t>Hydrokortison a antibiotika</t>
  </si>
  <si>
    <t>41515</t>
  </si>
  <si>
    <t>61980</t>
  </si>
  <si>
    <t>Chlorhexidin, kombinace</t>
  </si>
  <si>
    <t>98190</t>
  </si>
  <si>
    <t>CYTEAL</t>
  </si>
  <si>
    <t>DRM LIQ 1X250ML</t>
  </si>
  <si>
    <t>98191</t>
  </si>
  <si>
    <t>DRM LIQ 1X500ML</t>
  </si>
  <si>
    <t>158525</t>
  </si>
  <si>
    <t>IBANDRONIC ACID GENTHON 50 MG</t>
  </si>
  <si>
    <t>POR TBL FLM 30X50MG II</t>
  </si>
  <si>
    <t>Loratadin</t>
  </si>
  <si>
    <t>17661</t>
  </si>
  <si>
    <t>MIRZATEN 15 MG</t>
  </si>
  <si>
    <t>POR TBL FLM 14X15MG</t>
  </si>
  <si>
    <t>17664</t>
  </si>
  <si>
    <t>17685</t>
  </si>
  <si>
    <t>MIRZATEN 30 MG</t>
  </si>
  <si>
    <t>14812</t>
  </si>
  <si>
    <t>POR CPS ETD 100</t>
  </si>
  <si>
    <t>40379</t>
  </si>
  <si>
    <t>PANZYNORM FORTE-N</t>
  </si>
  <si>
    <t>POR TBL FLM 100</t>
  </si>
  <si>
    <t>14810</t>
  </si>
  <si>
    <t>POR CPS ETD 20</t>
  </si>
  <si>
    <t>25362</t>
  </si>
  <si>
    <t>POR CPS ETD 28X10MG</t>
  </si>
  <si>
    <t>9158</t>
  </si>
  <si>
    <t>POR SOL 1X30ML</t>
  </si>
  <si>
    <t>101209</t>
  </si>
  <si>
    <t>POR TBL FLM 60X5MG</t>
  </si>
  <si>
    <t>101211</t>
  </si>
  <si>
    <t>23962</t>
  </si>
  <si>
    <t>AMPRILAN 5</t>
  </si>
  <si>
    <t>3423</t>
  </si>
  <si>
    <t>POR CPS MOL 30</t>
  </si>
  <si>
    <t>75022</t>
  </si>
  <si>
    <t>POR TBL NOB 10X960MG</t>
  </si>
  <si>
    <t>44304</t>
  </si>
  <si>
    <t>EUPHYLLIN CR N 200</t>
  </si>
  <si>
    <t>POR CPS PRO 20X200MG</t>
  </si>
  <si>
    <t>Thiokolchikosid</t>
  </si>
  <si>
    <t>107944</t>
  </si>
  <si>
    <t>42775</t>
  </si>
  <si>
    <t>POR TBL PRO 10X150MG</t>
  </si>
  <si>
    <t>Triamcinolon a antiseptika</t>
  </si>
  <si>
    <t>4178</t>
  </si>
  <si>
    <t>TRIAMCINOLON E LÉČIVA</t>
  </si>
  <si>
    <t>DRM UNG 1X20GM</t>
  </si>
  <si>
    <t>189082</t>
  </si>
  <si>
    <t>POR TBL MND 120</t>
  </si>
  <si>
    <t>47514</t>
  </si>
  <si>
    <t>POR TBL MND 20</t>
  </si>
  <si>
    <t>146898</t>
  </si>
  <si>
    <t>51278</t>
  </si>
  <si>
    <t>ZOLSANA 10 MG</t>
  </si>
  <si>
    <t>*3009</t>
  </si>
  <si>
    <t>Kompresivní punčochy a návleky</t>
  </si>
  <si>
    <t>45157</t>
  </si>
  <si>
    <t>PUNČOCHY KOMPRESNÍ LÝTKOVÉ               II.K.T.</t>
  </si>
  <si>
    <t>MEDIVEN PLUS  - OTEVŘENÁ ŠPIČKA  A- D</t>
  </si>
  <si>
    <t>45791</t>
  </si>
  <si>
    <t>RELAXSAN MEDICALE COTTON 2050 A-D BAVLNA /OTEVŘENÁ/UZAVŘENÁ ŠPIČKA/</t>
  </si>
  <si>
    <t>80589</t>
  </si>
  <si>
    <t>OBINADLO ELASTICKÉ CZIDEÁL TEX</t>
  </si>
  <si>
    <t>8CMX5M,DLOUHÝ TAH,1KS</t>
  </si>
  <si>
    <t>80590</t>
  </si>
  <si>
    <t>10CMX5M,DLOUHÝ TAH,1KS</t>
  </si>
  <si>
    <t>53493</t>
  </si>
  <si>
    <t>NOVYNETTE 150 MCG/20 MCG POTAHOVANE TABLETY</t>
  </si>
  <si>
    <t>POR TBL FLM 3X21=63</t>
  </si>
  <si>
    <t>NOVYNETTE 150 MCG/20 MCG POTAHOVANÉ TABLETY</t>
  </si>
  <si>
    <t>4013</t>
  </si>
  <si>
    <t>Erythromycin, kombinace</t>
  </si>
  <si>
    <t>17110</t>
  </si>
  <si>
    <t>ZINERYT</t>
  </si>
  <si>
    <t>DRM SOL 1X70ML(PLV+SO</t>
  </si>
  <si>
    <t>180174</t>
  </si>
  <si>
    <t>CANESTEN GYN 6 DNÍ</t>
  </si>
  <si>
    <t>CRM VAG 1X35GM+APL</t>
  </si>
  <si>
    <t>Mebendazol</t>
  </si>
  <si>
    <t>122198</t>
  </si>
  <si>
    <t>VERMOX</t>
  </si>
  <si>
    <t>POR TBL NOB 6X100MG</t>
  </si>
  <si>
    <t>Nystatin, kombinace</t>
  </si>
  <si>
    <t>191084</t>
  </si>
  <si>
    <t>POLYGYNAX</t>
  </si>
  <si>
    <t>VAG CPS MOL 6 II</t>
  </si>
  <si>
    <t>41146</t>
  </si>
  <si>
    <t>MACMIROR COMPLEX 500</t>
  </si>
  <si>
    <t>VAG GLB 12</t>
  </si>
  <si>
    <t>Sildenafil</t>
  </si>
  <si>
    <t>182004</t>
  </si>
  <si>
    <t>MODRASIL 50 MG</t>
  </si>
  <si>
    <t>POR TBL FLM 4X50MG</t>
  </si>
  <si>
    <t>192283</t>
  </si>
  <si>
    <t>185302</t>
  </si>
  <si>
    <t>47718</t>
  </si>
  <si>
    <t>DOXYCYCLIN AL 100</t>
  </si>
  <si>
    <t>POR TBL NOB 10X100MG</t>
  </si>
  <si>
    <t>Fosinopril</t>
  </si>
  <si>
    <t>84530</t>
  </si>
  <si>
    <t>MONOPRIL 20 MG</t>
  </si>
  <si>
    <t>12597</t>
  </si>
  <si>
    <t>HYDROCORTISON 10 MG JENAPHARM</t>
  </si>
  <si>
    <t>180825</t>
  </si>
  <si>
    <t>76205</t>
  </si>
  <si>
    <t>176381</t>
  </si>
  <si>
    <t>BRUFEN 400</t>
  </si>
  <si>
    <t>32019</t>
  </si>
  <si>
    <t>IBUPROFEN AL 400</t>
  </si>
  <si>
    <t>POR TBL FLM 50X400MG</t>
  </si>
  <si>
    <t>32546</t>
  </si>
  <si>
    <t>KLACID SR</t>
  </si>
  <si>
    <t>POR TBL RET 14X500MG-D</t>
  </si>
  <si>
    <t>146256</t>
  </si>
  <si>
    <t>46991</t>
  </si>
  <si>
    <t>Naproxen</t>
  </si>
  <si>
    <t>192680</t>
  </si>
  <si>
    <t>NALGESIN S</t>
  </si>
  <si>
    <t>POR TBL FLM 30X275MG I</t>
  </si>
  <si>
    <t>166420</t>
  </si>
  <si>
    <t>POR TBL NOB 28X1MG</t>
  </si>
  <si>
    <t>166423</t>
  </si>
  <si>
    <t>POR TBL NOB 90X1MG</t>
  </si>
  <si>
    <t>148074</t>
  </si>
  <si>
    <t>POR TBL FLM 90X20MG</t>
  </si>
  <si>
    <t>160814</t>
  </si>
  <si>
    <t>ZALDIAR RETARD 75 MG/650 MG TABLETY S PRODLOUŽENÝM UVOLŇOVÁNÍM</t>
  </si>
  <si>
    <t>POR TBL PRO 50</t>
  </si>
  <si>
    <t>161439</t>
  </si>
  <si>
    <t>POR TBL PRO 180</t>
  </si>
  <si>
    <t>166984</t>
  </si>
  <si>
    <t>ZALDIAR EFFERVESCENS 37,5 MG/325 MG SUMIVE TABLETY</t>
  </si>
  <si>
    <t>POR TBL EFF 10</t>
  </si>
  <si>
    <t>ZALDIAR EFFERVESCENS 37,5 MG/325 MG ŠUMIVÉ TABLETY</t>
  </si>
  <si>
    <t>EWOFEX 180 MG POTAHOVANE TABLETY</t>
  </si>
  <si>
    <t>181210</t>
  </si>
  <si>
    <t>LOSARTAN KRKA 50 MG</t>
  </si>
  <si>
    <t>62051</t>
  </si>
  <si>
    <t>DUOMOX 750</t>
  </si>
  <si>
    <t>POR TBL SUS 20X750MG</t>
  </si>
  <si>
    <t>26188</t>
  </si>
  <si>
    <t>EMEND 40 MG</t>
  </si>
  <si>
    <t>POR CPS DUR 5X1X40MG</t>
  </si>
  <si>
    <t>87073</t>
  </si>
  <si>
    <t>POR PLV SOL 20X225MG</t>
  </si>
  <si>
    <t>Kortikosteroidy</t>
  </si>
  <si>
    <t>84700</t>
  </si>
  <si>
    <t>15014</t>
  </si>
  <si>
    <t>POR TBL FLM 30X7.5MG</t>
  </si>
  <si>
    <t>Norfloxacin</t>
  </si>
  <si>
    <t>44088</t>
  </si>
  <si>
    <t>GYRABLOCK 400</t>
  </si>
  <si>
    <t>59450</t>
  </si>
  <si>
    <t>VAG CPS MOL 6 I</t>
  </si>
  <si>
    <t>25361</t>
  </si>
  <si>
    <t>POR CPS ETD 14X10MG</t>
  </si>
  <si>
    <t>162245</t>
  </si>
  <si>
    <t>ACC 100 NEO</t>
  </si>
  <si>
    <t>POR TBL EFF 20X100MG</t>
  </si>
  <si>
    <t>13703</t>
  </si>
  <si>
    <t>ZOVIRAX 200 MG</t>
  </si>
  <si>
    <t>POR TBL NOB 25X200MG</t>
  </si>
  <si>
    <t>Ademethionin</t>
  </si>
  <si>
    <t>12317</t>
  </si>
  <si>
    <t>TRANSMETIL 500 MG TABLETY</t>
  </si>
  <si>
    <t>POR TBL ENT 10X500MG</t>
  </si>
  <si>
    <t>43947</t>
  </si>
  <si>
    <t>AMBROXOL AL 75 RETARD</t>
  </si>
  <si>
    <t>POR CPS PRO 20X75MG</t>
  </si>
  <si>
    <t>Aminokyseliny včetně kombinací s polypeptidy</t>
  </si>
  <si>
    <t>88116</t>
  </si>
  <si>
    <t>KETOSTERIL</t>
  </si>
  <si>
    <t>POR TBL FLM 300</t>
  </si>
  <si>
    <t>125052</t>
  </si>
  <si>
    <t>Bilastin</t>
  </si>
  <si>
    <t>148673</t>
  </si>
  <si>
    <t>XADOS 20 MG TABLETY</t>
  </si>
  <si>
    <t>Budesonid</t>
  </si>
  <si>
    <t>134861</t>
  </si>
  <si>
    <t>BUDENOFALK 2 MG REKTALNI PENA</t>
  </si>
  <si>
    <t>RCT SPM 1X14DAVEK</t>
  </si>
  <si>
    <t>99600</t>
  </si>
  <si>
    <t>POR TBL FLM 90X10MG</t>
  </si>
  <si>
    <t>76150</t>
  </si>
  <si>
    <t>BATRAFEN KRÉM</t>
  </si>
  <si>
    <t>132523</t>
  </si>
  <si>
    <t>28812</t>
  </si>
  <si>
    <t>POR TBL DIS 90X5MG</t>
  </si>
  <si>
    <t>28834</t>
  </si>
  <si>
    <t>AERIUS 2,5 MG</t>
  </si>
  <si>
    <t>POR TBL DIS 90X2.5MG</t>
  </si>
  <si>
    <t>83992</t>
  </si>
  <si>
    <t>Dexamethason a antiinfektiva</t>
  </si>
  <si>
    <t>2546</t>
  </si>
  <si>
    <t>MAXITROL</t>
  </si>
  <si>
    <t>OPH GTT SUS 1X5ML</t>
  </si>
  <si>
    <t>2547</t>
  </si>
  <si>
    <t>OPH UNG 1X3.5GM</t>
  </si>
  <si>
    <t>69418</t>
  </si>
  <si>
    <t>DIAZEPAM DESITIN RECTAL TUBE 10 MG</t>
  </si>
  <si>
    <t>RCT SOL 5X2.5ML/10MG</t>
  </si>
  <si>
    <t>107918</t>
  </si>
  <si>
    <t>APO-DICLO 50 MG</t>
  </si>
  <si>
    <t>POR TBL ENT 100X50MG</t>
  </si>
  <si>
    <t>16031</t>
  </si>
  <si>
    <t>VOLTAREN 50</t>
  </si>
  <si>
    <t>75632</t>
  </si>
  <si>
    <t>POR TBL RET 50X100MG</t>
  </si>
  <si>
    <t>89025</t>
  </si>
  <si>
    <t>POR TBL FLM 50X50MG</t>
  </si>
  <si>
    <t>132547</t>
  </si>
  <si>
    <t>Eletriptan</t>
  </si>
  <si>
    <t>59768</t>
  </si>
  <si>
    <t>RELPAX 80 MG</t>
  </si>
  <si>
    <t>POR TBL FLM 2X80MG-ACL</t>
  </si>
  <si>
    <t>98204</t>
  </si>
  <si>
    <t>DRM SOL 1X30ML</t>
  </si>
  <si>
    <t>180050</t>
  </si>
  <si>
    <t>Fenofibrát</t>
  </si>
  <si>
    <t>11014</t>
  </si>
  <si>
    <t>LIPANTHYL 267 M</t>
  </si>
  <si>
    <t>POR CPS DUR 90X267MG</t>
  </si>
  <si>
    <t>58271</t>
  </si>
  <si>
    <t>POR CPS DUR 30X267MG</t>
  </si>
  <si>
    <t>84626</t>
  </si>
  <si>
    <t>V-PENICILIN 250 MG SLOVAKOFARMA</t>
  </si>
  <si>
    <t>POR TBL NOB 30X250MG</t>
  </si>
  <si>
    <t>92805</t>
  </si>
  <si>
    <t>155385</t>
  </si>
  <si>
    <t>LUNALDIN 200 MIKROGRAMŮ SUBLINGVÁLNÍ TABLETY</t>
  </si>
  <si>
    <t>ORM TBL SLG 30X200RG</t>
  </si>
  <si>
    <t>155387</t>
  </si>
  <si>
    <t>LUNALDIN 300 MIKROGRAMU SUBLINGVALNI TABLETY</t>
  </si>
  <si>
    <t>ORM TBL SLG 30X300RG</t>
  </si>
  <si>
    <t>56808</t>
  </si>
  <si>
    <t>POR TBL NOB 50X125MG</t>
  </si>
  <si>
    <t>137120</t>
  </si>
  <si>
    <t>MAGNESIUM 250 MG PHARMAVIT</t>
  </si>
  <si>
    <t>POR TBL EFF 20</t>
  </si>
  <si>
    <t>Hydrochlorothiazid</t>
  </si>
  <si>
    <t>168</t>
  </si>
  <si>
    <t>HYDROCHLOROTHIAZID LÉČIVA</t>
  </si>
  <si>
    <t>Kandesartan</t>
  </si>
  <si>
    <t>171548</t>
  </si>
  <si>
    <t>CARZAP 16 MG</t>
  </si>
  <si>
    <t>POR TBL NOB 30X16MG</t>
  </si>
  <si>
    <t>75490</t>
  </si>
  <si>
    <t>KLACID 250</t>
  </si>
  <si>
    <t>POR TBL FLM 14X250MG</t>
  </si>
  <si>
    <t>125753</t>
  </si>
  <si>
    <t>POR CPS DUR 100</t>
  </si>
  <si>
    <t>LINOLA-FETT ÖLBAD</t>
  </si>
  <si>
    <t>60087</t>
  </si>
  <si>
    <t>LINOLA</t>
  </si>
  <si>
    <t>89997</t>
  </si>
  <si>
    <t>DRM BAL 1X400ML</t>
  </si>
  <si>
    <t>Meloxikam</t>
  </si>
  <si>
    <t>83970</t>
  </si>
  <si>
    <t>POR TBL NOB 30X15MG</t>
  </si>
  <si>
    <t>Methyldopa (levotočivá)</t>
  </si>
  <si>
    <t>1328</t>
  </si>
  <si>
    <t>DOPEGYT</t>
  </si>
  <si>
    <t>POR TBL NOB 50X250MG</t>
  </si>
  <si>
    <t>49937</t>
  </si>
  <si>
    <t>POR TBL PRO 28X50MG</t>
  </si>
  <si>
    <t>Moxonidin</t>
  </si>
  <si>
    <t>128694</t>
  </si>
  <si>
    <t>POR TBL FLM 20X275MG</t>
  </si>
  <si>
    <t>POR TBL FLM 30X275MG</t>
  </si>
  <si>
    <t>138530</t>
  </si>
  <si>
    <t>TARGIN 10/5 MG TABLETY S PRODLOUZENYM UVOLNOVANIM</t>
  </si>
  <si>
    <t>POR TBL PRO 60X10/5MG</t>
  </si>
  <si>
    <t>138541</t>
  </si>
  <si>
    <t>TARGIN 20/10 MG TABLETY S PRODLOUZENYM UVOLNOVANIM</t>
  </si>
  <si>
    <t>POR TBL PRO 60X20/10MG</t>
  </si>
  <si>
    <t>138552</t>
  </si>
  <si>
    <t>TARGIN 40/20 MG TABLETY S PRODLOUŽENÝM UVOLŇOVÁNÍM</t>
  </si>
  <si>
    <t>POR TBL PRO 60X40/20MG</t>
  </si>
  <si>
    <t>49122</t>
  </si>
  <si>
    <t>Perindopril a diuretika</t>
  </si>
  <si>
    <t>4361</t>
  </si>
  <si>
    <t>ANAVENOL</t>
  </si>
  <si>
    <t>POR TBL OBD 60</t>
  </si>
  <si>
    <t>Silymarin</t>
  </si>
  <si>
    <t>19570</t>
  </si>
  <si>
    <t>LAGOSA</t>
  </si>
  <si>
    <t>POR TBL OBD 50X150MG</t>
  </si>
  <si>
    <t>58701</t>
  </si>
  <si>
    <t>Tapentadol</t>
  </si>
  <si>
    <t>153692</t>
  </si>
  <si>
    <t>PALEXIA RETARD 50 MG TABLETY S PRODLOUŽENÝM UVOLŇOVÁNÍM</t>
  </si>
  <si>
    <t>POR TBL PRO 60X50MG</t>
  </si>
  <si>
    <t>184534</t>
  </si>
  <si>
    <t>POR TBL PRO 30X50MG</t>
  </si>
  <si>
    <t>153626</t>
  </si>
  <si>
    <t>PALEXIA 50 MG POTAHOVANÉ TABLETY</t>
  </si>
  <si>
    <t>POR TBL FLM 60X50MG</t>
  </si>
  <si>
    <t>184744</t>
  </si>
  <si>
    <t>POR TBL FLM 60X1X50MG</t>
  </si>
  <si>
    <t>47627</t>
  </si>
  <si>
    <t>138848</t>
  </si>
  <si>
    <t>46444</t>
  </si>
  <si>
    <t>POR TBL RET 60X150MG</t>
  </si>
  <si>
    <t>54093</t>
  </si>
  <si>
    <t>Urea, kombinace</t>
  </si>
  <si>
    <t>16468</t>
  </si>
  <si>
    <t>KERASAL</t>
  </si>
  <si>
    <t>DRM UNG 1X50GM</t>
  </si>
  <si>
    <t>189081</t>
  </si>
  <si>
    <t>146900</t>
  </si>
  <si>
    <t>51274</t>
  </si>
  <si>
    <t>POR TBL FLM 20X10MG B</t>
  </si>
  <si>
    <t>84798</t>
  </si>
  <si>
    <t>163145</t>
  </si>
  <si>
    <t>*1999</t>
  </si>
  <si>
    <t>*2031</t>
  </si>
  <si>
    <t>180550</t>
  </si>
  <si>
    <t>MUCOSOLVAN LONG EFFECT</t>
  </si>
  <si>
    <t>Amidy, kombinace</t>
  </si>
  <si>
    <t>1681</t>
  </si>
  <si>
    <t>EMLA KRÉM 5%</t>
  </si>
  <si>
    <t>19592</t>
  </si>
  <si>
    <t>TORVACARD 20</t>
  </si>
  <si>
    <t>Betamethason a antiinfektiva</t>
  </si>
  <si>
    <t>91712</t>
  </si>
  <si>
    <t>GARASONE</t>
  </si>
  <si>
    <t>OPH+AUR GTT SOL 1X5ML</t>
  </si>
  <si>
    <t>94163</t>
  </si>
  <si>
    <t>CONCOR 10</t>
  </si>
  <si>
    <t>10174</t>
  </si>
  <si>
    <t>ZYRTEC</t>
  </si>
  <si>
    <t>Cilazapril a diuretika</t>
  </si>
  <si>
    <t>14933</t>
  </si>
  <si>
    <t>INHIBACE PLUS</t>
  </si>
  <si>
    <t>17429</t>
  </si>
  <si>
    <t>POR TBL FLM 100X10 MG</t>
  </si>
  <si>
    <t>28833</t>
  </si>
  <si>
    <t>POR TBL DIS 60X2.5MG</t>
  </si>
  <si>
    <t>28837</t>
  </si>
  <si>
    <t>POR SOL 1X60ML LŽIČKA</t>
  </si>
  <si>
    <t>154890</t>
  </si>
  <si>
    <t>77047</t>
  </si>
  <si>
    <t>Draslík</t>
  </si>
  <si>
    <t>88356</t>
  </si>
  <si>
    <t>Drotaverin</t>
  </si>
  <si>
    <t>107807</t>
  </si>
  <si>
    <t>180072</t>
  </si>
  <si>
    <t>HELIDES 40 MG ENTEROSOLVENTNÍ TVRDÉ TOBOLKY</t>
  </si>
  <si>
    <t>POR CPS ETD 28X40MG</t>
  </si>
  <si>
    <t>Estradiol</t>
  </si>
  <si>
    <t>53797</t>
  </si>
  <si>
    <t>ESTROFEM 1 MG</t>
  </si>
  <si>
    <t>53798</t>
  </si>
  <si>
    <t>POR TBL FLM (3X28)X1MG</t>
  </si>
  <si>
    <t>489</t>
  </si>
  <si>
    <t>INJ SOL 5X1ML/10MG</t>
  </si>
  <si>
    <t>Gliklazid</t>
  </si>
  <si>
    <t>112664</t>
  </si>
  <si>
    <t>GLYCLADA 30 MG</t>
  </si>
  <si>
    <t>POR TBL RET 30X30MG</t>
  </si>
  <si>
    <t>Chondroitin-sulfát</t>
  </si>
  <si>
    <t>14817</t>
  </si>
  <si>
    <t>CONDROSULF 400</t>
  </si>
  <si>
    <t>POR CPS DUR 60X400MG</t>
  </si>
  <si>
    <t>23751</t>
  </si>
  <si>
    <t>BRUFEN 600 MG</t>
  </si>
  <si>
    <t>POR GRA EFF 40X600MG</t>
  </si>
  <si>
    <t>32082</t>
  </si>
  <si>
    <t>119658</t>
  </si>
  <si>
    <t>FEBICHOL</t>
  </si>
  <si>
    <t>POR CPS MOL 50X100MG</t>
  </si>
  <si>
    <t>Jodovaný povidon</t>
  </si>
  <si>
    <t>62320</t>
  </si>
  <si>
    <t>DRM UNG 1X20GM 10%</t>
  </si>
  <si>
    <t>Kalcitriol</t>
  </si>
  <si>
    <t>14098</t>
  </si>
  <si>
    <t>OSTEOD 0,25 MCG</t>
  </si>
  <si>
    <t>POR CPS MOL 30X0.25RG</t>
  </si>
  <si>
    <t>150536</t>
  </si>
  <si>
    <t>155781</t>
  </si>
  <si>
    <t>21563</t>
  </si>
  <si>
    <t>ASPIRIN PROTECT 100</t>
  </si>
  <si>
    <t>POR TBL ENT 50X100MG</t>
  </si>
  <si>
    <t>106350</t>
  </si>
  <si>
    <t>LANZUL 15 MG</t>
  </si>
  <si>
    <t>POR CPS ETD 56X15MG</t>
  </si>
  <si>
    <t>Levomepromazin</t>
  </si>
  <si>
    <t>2429</t>
  </si>
  <si>
    <t>POR TBL FLM 50X25MG</t>
  </si>
  <si>
    <t>Levonorgestrel</t>
  </si>
  <si>
    <t>59377</t>
  </si>
  <si>
    <t>POSTINOR-2</t>
  </si>
  <si>
    <t>POR TBL NOB 2X0.75MG</t>
  </si>
  <si>
    <t>Levonorgestrel a ethinylestradiol</t>
  </si>
  <si>
    <t>78246</t>
  </si>
  <si>
    <t>MINISISTON</t>
  </si>
  <si>
    <t>POR TBL OBD 3X21(=63)</t>
  </si>
  <si>
    <t>47142</t>
  </si>
  <si>
    <t>POR TBL NOB 50X100RG I</t>
  </si>
  <si>
    <t>Lisinopril</t>
  </si>
  <si>
    <t>53643</t>
  </si>
  <si>
    <t>DIROTON 20 MG</t>
  </si>
  <si>
    <t>58828</t>
  </si>
  <si>
    <t>POR PLV SOL 1X50(SÁČ.)</t>
  </si>
  <si>
    <t>112561</t>
  </si>
  <si>
    <t>RECOXA 15</t>
  </si>
  <si>
    <t>Methylprednisolon-aceponát</t>
  </si>
  <si>
    <t>85484</t>
  </si>
  <si>
    <t>ADVANTAN MLÉKO</t>
  </si>
  <si>
    <t>DRM EML 1X50GM/50MG</t>
  </si>
  <si>
    <t>187983</t>
  </si>
  <si>
    <t>96974</t>
  </si>
  <si>
    <t>132559</t>
  </si>
  <si>
    <t>32673</t>
  </si>
  <si>
    <t>METOPROLOL AL 200 RETARD</t>
  </si>
  <si>
    <t>POR TBL PRO 50X200MG</t>
  </si>
  <si>
    <t>45771</t>
  </si>
  <si>
    <t>MIABENE 30 MG</t>
  </si>
  <si>
    <t>POR TBL FLM 20X30MG</t>
  </si>
  <si>
    <t>187408</t>
  </si>
  <si>
    <t>POR TBL ENT 100 II</t>
  </si>
  <si>
    <t>Naftidrofuryl</t>
  </si>
  <si>
    <t>66015</t>
  </si>
  <si>
    <t>ENELBIN 100 RETARD</t>
  </si>
  <si>
    <t>POR TBL PRO 100X100MG</t>
  </si>
  <si>
    <t>2181</t>
  </si>
  <si>
    <t>POR GRA SUS 6SÁČ I</t>
  </si>
  <si>
    <t>Nitrendipin</t>
  </si>
  <si>
    <t>Pentoxifylin</t>
  </si>
  <si>
    <t>47085</t>
  </si>
  <si>
    <t>PENTOMER RETARD 400 MG</t>
  </si>
  <si>
    <t>POR TBL PRO 100X400MG</t>
  </si>
  <si>
    <t>97698</t>
  </si>
  <si>
    <t>POR TBL PRO 20X400MG</t>
  </si>
  <si>
    <t>97699</t>
  </si>
  <si>
    <t>POR TBL PRO 50X400MG</t>
  </si>
  <si>
    <t>120796</t>
  </si>
  <si>
    <t>Progesteron</t>
  </si>
  <si>
    <t>2094</t>
  </si>
  <si>
    <t>AGOLUTIN</t>
  </si>
  <si>
    <t>INJ 5X2ML/60MG</t>
  </si>
  <si>
    <t>Progestiny a estrogeny, fixní kombinace</t>
  </si>
  <si>
    <t>58138</t>
  </si>
  <si>
    <t>JEANINE</t>
  </si>
  <si>
    <t>POR TBL OBD 3X21</t>
  </si>
  <si>
    <t>Progestiny a estrogeny, sekvenční přípravky</t>
  </si>
  <si>
    <t>15350</t>
  </si>
  <si>
    <t>PRAMINO 28</t>
  </si>
  <si>
    <t>POR TBL NOB 3X28=84</t>
  </si>
  <si>
    <t>Rivaroxaban</t>
  </si>
  <si>
    <t>168903</t>
  </si>
  <si>
    <t>XARELTO 20 MG</t>
  </si>
  <si>
    <t>29751</t>
  </si>
  <si>
    <t>VIAGRA 100 MG</t>
  </si>
  <si>
    <t>POR TBL FLM 2X100MG</t>
  </si>
  <si>
    <t>1147</t>
  </si>
  <si>
    <t>SILYMARIN AL 50</t>
  </si>
  <si>
    <t>POR TBL OBD 100X50MG</t>
  </si>
  <si>
    <t>55824</t>
  </si>
  <si>
    <t>NOVALGIN INJEKCE</t>
  </si>
  <si>
    <t>INJ SOL 5X5ML/2.5GM</t>
  </si>
  <si>
    <t>Tianeptin</t>
  </si>
  <si>
    <t>14808</t>
  </si>
  <si>
    <t>COAXIL</t>
  </si>
  <si>
    <t>POR TBL OBD 90X12.5MG</t>
  </si>
  <si>
    <t>67436</t>
  </si>
  <si>
    <t>POR TBL OBD 30X12.5MG</t>
  </si>
  <si>
    <t>Tizanidin</t>
  </si>
  <si>
    <t>16052</t>
  </si>
  <si>
    <t>SIRDALUD 4 MG</t>
  </si>
  <si>
    <t>90719</t>
  </si>
  <si>
    <t>TRAMAL INJEKČNÍ ROZTOK 100 MG/2 ML</t>
  </si>
  <si>
    <t>INJ SOL 5X100MG/2ML</t>
  </si>
  <si>
    <t>97442</t>
  </si>
  <si>
    <t>INJ SOL 10X100MG/2ML</t>
  </si>
  <si>
    <t>97445</t>
  </si>
  <si>
    <t>RCT SUP 20X100MG</t>
  </si>
  <si>
    <t>Triamcinolon</t>
  </si>
  <si>
    <t>2829</t>
  </si>
  <si>
    <t>TRIAMCINOLON LÉČIVA UNG</t>
  </si>
  <si>
    <t>Tribenosid</t>
  </si>
  <si>
    <t>107935</t>
  </si>
  <si>
    <t>16461</t>
  </si>
  <si>
    <t>EXCIPIAL U HYDROLOTIO</t>
  </si>
  <si>
    <t>125589</t>
  </si>
  <si>
    <t>Valsartan a diuretika</t>
  </si>
  <si>
    <t>134282</t>
  </si>
  <si>
    <t>VALSACOMBI 160 MG/12,5 MG</t>
  </si>
  <si>
    <t>85479</t>
  </si>
  <si>
    <t>*1005</t>
  </si>
  <si>
    <t>*1026</t>
  </si>
  <si>
    <t>*2003</t>
  </si>
  <si>
    <t>*2060</t>
  </si>
  <si>
    <t>*2073</t>
  </si>
  <si>
    <t>94916</t>
  </si>
  <si>
    <t>INJ SOL 5X2ML/15MG</t>
  </si>
  <si>
    <t>94921</t>
  </si>
  <si>
    <t>AMBROBENE 15 MG/5 ML</t>
  </si>
  <si>
    <t>191321</t>
  </si>
  <si>
    <t>Bromhexin</t>
  </si>
  <si>
    <t>10224</t>
  </si>
  <si>
    <t>BROMHEXIN 12 KM-KAPKY</t>
  </si>
  <si>
    <t>POR GTT SOL 30ML</t>
  </si>
  <si>
    <t>5476</t>
  </si>
  <si>
    <t>POR TBL FLM 7X10MG</t>
  </si>
  <si>
    <t>28831</t>
  </si>
  <si>
    <t>POR TBL DIS 30X2.5MG</t>
  </si>
  <si>
    <t>180051</t>
  </si>
  <si>
    <t>145422</t>
  </si>
  <si>
    <t>32271</t>
  </si>
  <si>
    <t>15373</t>
  </si>
  <si>
    <t>58760</t>
  </si>
  <si>
    <t>TRI-REGOL</t>
  </si>
  <si>
    <t>16463</t>
  </si>
  <si>
    <t>EXCIPIAL KRÉM</t>
  </si>
  <si>
    <t>16465</t>
  </si>
  <si>
    <t>EXCIPIAL MASTNÝ KRÉM</t>
  </si>
  <si>
    <t>41737</t>
  </si>
  <si>
    <t>SEVREDOL 20 MG</t>
  </si>
  <si>
    <t>14813</t>
  </si>
  <si>
    <t>40378</t>
  </si>
  <si>
    <t>Olopatadin</t>
  </si>
  <si>
    <t>27557</t>
  </si>
  <si>
    <t>OPATANOL</t>
  </si>
  <si>
    <t>OPH GTT SOL 1X5ML</t>
  </si>
  <si>
    <t>132526</t>
  </si>
  <si>
    <t>HELICID 10</t>
  </si>
  <si>
    <t>100304</t>
  </si>
  <si>
    <t>HIRUDOID</t>
  </si>
  <si>
    <t>DRM GEL 1X40GM</t>
  </si>
  <si>
    <t>155148</t>
  </si>
  <si>
    <t>33333</t>
  </si>
  <si>
    <t>NUTRIDRINK FAT FREE S PŘÍCHUTÍ  JABLKO-HRUŠKA</t>
  </si>
  <si>
    <t>33356</t>
  </si>
  <si>
    <t>NUTRIDRINK FAT FREE S PŘÍCHUTÍ JAHODOVOU</t>
  </si>
  <si>
    <t>33488</t>
  </si>
  <si>
    <t>NUTRIDRINK PROTEIN S PRICHUTI VANILKOVOU</t>
  </si>
  <si>
    <t>NUTRIDRINK PROTEIN S PŘÍCHUTÍ VANILKOVOU</t>
  </si>
  <si>
    <t>NUTRIDRINK PROTEIN S PRICHUTI COKOLADOVOU</t>
  </si>
  <si>
    <t>29961</t>
  </si>
  <si>
    <t>LYRICA 100 MG</t>
  </si>
  <si>
    <t>53951</t>
  </si>
  <si>
    <t>ZOLOFT 100 MG</t>
  </si>
  <si>
    <t>76762</t>
  </si>
  <si>
    <t>POR TBL OBD 30X50MG</t>
  </si>
  <si>
    <t>Síran hořečnatý</t>
  </si>
  <si>
    <t>498</t>
  </si>
  <si>
    <t>MAGNESIUM SULFURICUM BIOTIKA 10%</t>
  </si>
  <si>
    <t>INJ SOL 5X10ML 10%</t>
  </si>
  <si>
    <t>138841</t>
  </si>
  <si>
    <t>83729</t>
  </si>
  <si>
    <t>GOPTEN 0,5 MG</t>
  </si>
  <si>
    <t>POR CPS DUR 20X0.5MG</t>
  </si>
  <si>
    <t>125598</t>
  </si>
  <si>
    <t>POR TBL FLM 84X160MG</t>
  </si>
  <si>
    <t>125597</t>
  </si>
  <si>
    <t>POR TBL FLM 98X160MG</t>
  </si>
  <si>
    <t>84795</t>
  </si>
  <si>
    <t>155936</t>
  </si>
  <si>
    <t>HERPESIN 400</t>
  </si>
  <si>
    <t>POR TBL NOB 25X400MG</t>
  </si>
  <si>
    <t>84128</t>
  </si>
  <si>
    <t>163141</t>
  </si>
  <si>
    <t>BETAXA 20</t>
  </si>
  <si>
    <t>Bimatoprost</t>
  </si>
  <si>
    <t>27543</t>
  </si>
  <si>
    <t>LUMIGAN 0,3 MG/ML</t>
  </si>
  <si>
    <t>OPH GTT SOL 3X3ML</t>
  </si>
  <si>
    <t>Dienogest a estradiol</t>
  </si>
  <si>
    <t>129929</t>
  </si>
  <si>
    <t>QLAIRA</t>
  </si>
  <si>
    <t>120934</t>
  </si>
  <si>
    <t>POR TBL FLM 10X180MG</t>
  </si>
  <si>
    <t>Lerkanidipin</t>
  </si>
  <si>
    <t>169628</t>
  </si>
  <si>
    <t>POR TBL FLM 98X10MG</t>
  </si>
  <si>
    <t>126920</t>
  </si>
  <si>
    <t>DIENILLE POTAHOVANÁ TABLETA</t>
  </si>
  <si>
    <t>POR TBL FLM 3X21</t>
  </si>
  <si>
    <t>15419</t>
  </si>
  <si>
    <t>SERTRALIN 50 GENERICON</t>
  </si>
  <si>
    <t>15420</t>
  </si>
  <si>
    <t>SERTRALIN 100 GENERICON</t>
  </si>
  <si>
    <t>15421</t>
  </si>
  <si>
    <t>Drospirenon a ethinylestradiol</t>
  </si>
  <si>
    <t>184708</t>
  </si>
  <si>
    <t>YADINE</t>
  </si>
  <si>
    <t>66196</t>
  </si>
  <si>
    <t>55759</t>
  </si>
  <si>
    <t>PAMYCON NA PŘÍPRAVU KAPEK</t>
  </si>
  <si>
    <t>DRM PLV SOL 1X1LAH</t>
  </si>
  <si>
    <t>54516</t>
  </si>
  <si>
    <t>16885</t>
  </si>
  <si>
    <t>AKNECOLOR LIGHT KRÉMPASTA</t>
  </si>
  <si>
    <t>DRM PST 1X30GM 1%</t>
  </si>
  <si>
    <t>32105</t>
  </si>
  <si>
    <t>POR TBL NOB 100X160MG</t>
  </si>
  <si>
    <t>167379</t>
  </si>
  <si>
    <t>TEMOMEDAC 140 MG</t>
  </si>
  <si>
    <t>POR CPS DUR 5X140MG</t>
  </si>
  <si>
    <t>Venlafaxin</t>
  </si>
  <si>
    <t>Protiprůjmové mikroorganismy</t>
  </si>
  <si>
    <t>107585</t>
  </si>
  <si>
    <t>MUTAFLOR</t>
  </si>
  <si>
    <t>POR CPS ETD 100X100MG</t>
  </si>
  <si>
    <t>107234</t>
  </si>
  <si>
    <t>155859</t>
  </si>
  <si>
    <t>17166</t>
  </si>
  <si>
    <t>BELOSALIC</t>
  </si>
  <si>
    <t>98034</t>
  </si>
  <si>
    <t>Hydrokortison-butyrát</t>
  </si>
  <si>
    <t>62047</t>
  </si>
  <si>
    <t>LOCOID LIPOCREAM 0,1%</t>
  </si>
  <si>
    <t>Kombinace levothyroxinu a liothyroninu</t>
  </si>
  <si>
    <t>3875</t>
  </si>
  <si>
    <t>THYREOTOM</t>
  </si>
  <si>
    <t>POR TBL NOB 60X50RG</t>
  </si>
  <si>
    <t>100273</t>
  </si>
  <si>
    <t>Přípravky pro léčbu bradavic a kuřích ok</t>
  </si>
  <si>
    <t>60890</t>
  </si>
  <si>
    <t>VERRUMAL</t>
  </si>
  <si>
    <t>DRM SOL 1X13ML</t>
  </si>
  <si>
    <t>17925</t>
  </si>
  <si>
    <t>1142653</t>
  </si>
  <si>
    <t>APO-ZOLPIDEM 10 MG</t>
  </si>
  <si>
    <t>45387</t>
  </si>
  <si>
    <t>MAXIS COMFORT  A-D</t>
  </si>
  <si>
    <t>45389</t>
  </si>
  <si>
    <t>PUNČOCHY KOMPRESNÍ STEHENNÍ              II.K.T.</t>
  </si>
  <si>
    <t>MAXIS COMFORT  A-G</t>
  </si>
  <si>
    <t>45764</t>
  </si>
  <si>
    <t>MAXIS B /BRILANT/   A-G SAMODRŽÍCÍ S LEMEM</t>
  </si>
  <si>
    <t>Antibiotika v kombinaci s ostatními léčivy</t>
  </si>
  <si>
    <t>1077</t>
  </si>
  <si>
    <t>OPHTHALMO-FRAMYKOIN COMP.</t>
  </si>
  <si>
    <t>65388</t>
  </si>
  <si>
    <t>TENORMIN 50</t>
  </si>
  <si>
    <t>65389</t>
  </si>
  <si>
    <t>TENORMIN 100</t>
  </si>
  <si>
    <t>Atenolol a thiazidy</t>
  </si>
  <si>
    <t>76715</t>
  </si>
  <si>
    <t>45011</t>
  </si>
  <si>
    <t>POR TBL FLM 6X500MG</t>
  </si>
  <si>
    <t>41155</t>
  </si>
  <si>
    <t>POR TBL OBD 20X10MG</t>
  </si>
  <si>
    <t>66263</t>
  </si>
  <si>
    <t>46621</t>
  </si>
  <si>
    <t>Ekonazol</t>
  </si>
  <si>
    <t>146803</t>
  </si>
  <si>
    <t>GYNO-PEVARYL 150</t>
  </si>
  <si>
    <t>VAG SUP 3X150MG</t>
  </si>
  <si>
    <t>Fentermin</t>
  </si>
  <si>
    <t>97374</t>
  </si>
  <si>
    <t>ADIPEX RETARD</t>
  </si>
  <si>
    <t>POR CPS RML 100X15MG</t>
  </si>
  <si>
    <t>Fytofarmaka a živočišné produkty (česká ATC skupina)</t>
  </si>
  <si>
    <t>92086</t>
  </si>
  <si>
    <t>97557</t>
  </si>
  <si>
    <t>LINDYNETTE 20</t>
  </si>
  <si>
    <t>100014</t>
  </si>
  <si>
    <t>IBALGIN 200</t>
  </si>
  <si>
    <t>POR TBL FLM 24X200MG</t>
  </si>
  <si>
    <t>32018</t>
  </si>
  <si>
    <t>127504</t>
  </si>
  <si>
    <t>LETROZOL TEVA 2,5 MG POTAHOVANÉ TABLETY</t>
  </si>
  <si>
    <t>LETROZOL MYLAN 2,5 MG POTAHOVANÉ TABLETY</t>
  </si>
  <si>
    <t>EUTHYROX 100 MIKROGRAMU</t>
  </si>
  <si>
    <t>124106</t>
  </si>
  <si>
    <t>58137</t>
  </si>
  <si>
    <t>POR TBL OBD 1X21</t>
  </si>
  <si>
    <t>125641</t>
  </si>
  <si>
    <t>12687</t>
  </si>
  <si>
    <t>TRAMAL RETARD TABLETY 100 MG</t>
  </si>
  <si>
    <t>Vaginální kroužek s progestinem a estrogenem</t>
  </si>
  <si>
    <t>120188</t>
  </si>
  <si>
    <t>NUVARING 0,120 MG/0,015 MG ZA 24 HODIN, VAGINÁLNÍ INZERT</t>
  </si>
  <si>
    <t>VAG INS 3</t>
  </si>
  <si>
    <t>94248</t>
  </si>
  <si>
    <t>86760</t>
  </si>
  <si>
    <t>PRONTOSAN 400416</t>
  </si>
  <si>
    <t>STERILNÍ LAHVIČKA 350ML,1KS</t>
  </si>
  <si>
    <t>63875</t>
  </si>
  <si>
    <t>BANDÁŽ BEDERNÍ ÚPLETOVÁ S VÝZTUHAMI</t>
  </si>
  <si>
    <t>LUMBAMED BASIC, 5 VELIKOSTÍ</t>
  </si>
  <si>
    <t>Norethisteron a estrogen</t>
  </si>
  <si>
    <t>46646</t>
  </si>
  <si>
    <t>ACTIVELLE</t>
  </si>
  <si>
    <t>Standardní lůžková péče</t>
  </si>
  <si>
    <t>Všeobecná ambulance</t>
  </si>
  <si>
    <t>Ambulance-radiační onkologie</t>
  </si>
  <si>
    <t>Přehled plnění PL - Preskripce léčivých přípravků dle objemu Kč mimo PL</t>
  </si>
  <si>
    <t>L02BG04 - Letrozol</t>
  </si>
  <si>
    <t>N02AE01 - Buprenorfin</t>
  </si>
  <si>
    <t>R03AC13 - Formoterol</t>
  </si>
  <si>
    <t>A03FA - Prokinetika</t>
  </si>
  <si>
    <t>N06AB05 - Paroxetin</t>
  </si>
  <si>
    <t>C07AB03 - Atenolol</t>
  </si>
  <si>
    <t>C10AA01 - Simvastatin</t>
  </si>
  <si>
    <t>L01AX03 - Temozolomid</t>
  </si>
  <si>
    <t>L02BA01 - Tamoxifen</t>
  </si>
  <si>
    <t>L02BG06 - Exemestan</t>
  </si>
  <si>
    <t>L03AB04 - Interferon alfa-2a</t>
  </si>
  <si>
    <t>B01AF01 - Rivaroxaban</t>
  </si>
  <si>
    <t>A02BC05 - Esomeprazol</t>
  </si>
  <si>
    <t>A16AA02 - Ademethionin</t>
  </si>
  <si>
    <t>L01AX03</t>
  </si>
  <si>
    <t>L02BA01</t>
  </si>
  <si>
    <t>L02BG04</t>
  </si>
  <si>
    <t>L03AB04</t>
  </si>
  <si>
    <t>NUTRIDRINK MULTI FIBRE S PŘÍCHUTÍ POMERANČOVOU</t>
  </si>
  <si>
    <t>NUTRIDRINK MULTI FIBRE S PŘÍCHUTÍ BANÁNOVOU</t>
  </si>
  <si>
    <t>C07AB03</t>
  </si>
  <si>
    <t>C10AA01</t>
  </si>
  <si>
    <t>N02AE01</t>
  </si>
  <si>
    <t>N06AB05</t>
  </si>
  <si>
    <t>A02BC05</t>
  </si>
  <si>
    <t>A03FA</t>
  </si>
  <si>
    <t>L02BG06</t>
  </si>
  <si>
    <t>R03AC13</t>
  </si>
  <si>
    <t>A16AA02</t>
  </si>
  <si>
    <t>B01AF01</t>
  </si>
  <si>
    <t>50115050</t>
  </si>
  <si>
    <t>502 SZM obvazový (112 02 040)</t>
  </si>
  <si>
    <t>50115060</t>
  </si>
  <si>
    <t>503 SZM ostatní zdravotnický (112 02 100)</t>
  </si>
  <si>
    <t>50115010</t>
  </si>
  <si>
    <t>504 SZM rentgenový (112 02 010)</t>
  </si>
  <si>
    <t>50115040</t>
  </si>
  <si>
    <t>505 SZM laboratorní sklo a materiál (112 02 140)</t>
  </si>
  <si>
    <t>50115070</t>
  </si>
  <si>
    <t>513 SZM katetry, stenty, porty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</si>
  <si>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</si>
  <si>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</si>
  <si>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</si>
  <si>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</si>
  <si>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</si>
  <si>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</si>
  <si>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</si>
  <si>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</si>
  <si>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</si>
  <si>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Lékárna - SZM diagnostika</t>
  </si>
  <si>
    <t>ZA004</t>
  </si>
  <si>
    <t>Obinadlo pruban č.  5 427305</t>
  </si>
  <si>
    <t>ZA315</t>
  </si>
  <si>
    <t>Kompresa NT   5 x  5 cm / 2 ks sterilní 26501</t>
  </si>
  <si>
    <t>ZA316</t>
  </si>
  <si>
    <t>Krytí mepitel 7,5 x 10 cm bal. á 10 ks 290710</t>
  </si>
  <si>
    <t>ZA320</t>
  </si>
  <si>
    <t>Kompresa gáza 5 x 5 cm / 100 ks nest. 06001</t>
  </si>
  <si>
    <t>ZA331</t>
  </si>
  <si>
    <t>Obinadlo fixa crep 10 cm x 4 m 1323100104</t>
  </si>
  <si>
    <t>ZA413</t>
  </si>
  <si>
    <t>Kompresa gáza 10 cm x 10 cm / 100 ks 17 nití, 8 vrstev 06003</t>
  </si>
  <si>
    <t>ZA416</t>
  </si>
  <si>
    <t>Krytí mastný tyl grassolind neutral 10 x 10 cm bal. á 10 ks 4993147</t>
  </si>
  <si>
    <t>ZA423</t>
  </si>
  <si>
    <t>Obinadlo elastické idealtex 12 cm x 5 m 931063</t>
  </si>
  <si>
    <t>ZA446</t>
  </si>
  <si>
    <t>Vata buničitá přířezy 20 x 30 cm 1230200129</t>
  </si>
  <si>
    <t>ZA447</t>
  </si>
  <si>
    <t>Vata obvazová 200 g nesterilní skládaná 1102352</t>
  </si>
  <si>
    <t>ZA452</t>
  </si>
  <si>
    <t>Kompresa vliwazel 10 x 10  nesterilní 30430</t>
  </si>
  <si>
    <t>ZA453</t>
  </si>
  <si>
    <t>Kompresa vliwazel 10 x 20 nesterilní 30431</t>
  </si>
  <si>
    <t>ZA463</t>
  </si>
  <si>
    <t>Kompresa NT 10 x 20 cm / 2 ks sterilní 26620</t>
  </si>
  <si>
    <t>ZA464</t>
  </si>
  <si>
    <t>Kompresa NT 10 x 10 cm / 2 ks sterilní 26520</t>
  </si>
  <si>
    <t>ZA478</t>
  </si>
  <si>
    <t>Krytí actisorb plus 10,5 x 10,5 cm bal. á 10 ks SYSMAP105_1/5</t>
  </si>
  <si>
    <t>ZA509</t>
  </si>
  <si>
    <t>Náplast tegaderm 8,5 x 7,0 cm s výřezem  1633W</t>
  </si>
  <si>
    <t>ZA521</t>
  </si>
  <si>
    <t>Kompresa vliwazel 20 x 20 nesterilní 30434</t>
  </si>
  <si>
    <t>ZA530</t>
  </si>
  <si>
    <t>Vložky hygienické samu 716221</t>
  </si>
  <si>
    <t>ZA537</t>
  </si>
  <si>
    <t>Krytí mepilex heel 13 x 20 cm bal. á 5 ks 288100-01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</si>
  <si>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</si>
  <si>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</si>
  <si>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</si>
  <si>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</si>
  <si>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</si>
  <si>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9008054</t>
  </si>
  <si>
    <t>ZA575</t>
  </si>
  <si>
    <t>Mediset pro žilní katetrizaci-basic 455273</t>
  </si>
  <si>
    <t>ZA576</t>
  </si>
  <si>
    <t>Mediset pro močovou katetriz. á 20 ks 455271</t>
  </si>
  <si>
    <t>ZA593</t>
  </si>
  <si>
    <t>Tampon 20 x 20 cm sterilní stáčený  / 5 ks 28003</t>
  </si>
  <si>
    <t>ZA595</t>
  </si>
  <si>
    <t>Náplast tegaderm 6 x 7 cm s výřezem 1623W</t>
  </si>
  <si>
    <t>ZA643</t>
  </si>
  <si>
    <t>Kompresa vliwasoft 10 x 20 nesterilní á 100 ks 12070</t>
  </si>
  <si>
    <t>ZB084</t>
  </si>
  <si>
    <t>Náplast transpore 2,5   x 9,14 1527-1</t>
  </si>
  <si>
    <t>ZC100</t>
  </si>
  <si>
    <t>Vata buničitá dělená 2 role / 500 ks 40 x 50 mm 1230200310</t>
  </si>
  <si>
    <t>ZC333</t>
  </si>
  <si>
    <t>Krytí mastný tyl s vaselinou 10 x 10 cm 0311</t>
  </si>
  <si>
    <t>ZC334</t>
  </si>
  <si>
    <t>Krytí mastný tyl s vaselinou 5 x  5 cm 0300</t>
  </si>
  <si>
    <t>ZC550</t>
  </si>
  <si>
    <t>Krytí mepilex silikonový ag 10 x 10 cm bal. á 5 ks 287110-00</t>
  </si>
  <si>
    <t>ZD102</t>
  </si>
  <si>
    <t>Náplast cosmos strip 6 cm x 2 cm  (náhrada za náplast curity) 5302951</t>
  </si>
  <si>
    <t>ZD111</t>
  </si>
  <si>
    <t>Náplast omnifix E 5 cm x 10 m 900649</t>
  </si>
  <si>
    <t>ZD633</t>
  </si>
  <si>
    <t>Krytí mepilex border sacrum 18 x 18 cm bal. á 5 ks 282000-01</t>
  </si>
  <si>
    <t>ZD934</t>
  </si>
  <si>
    <t>Obinadlo elastické idealflex 12 cm x 5 m bal. á 10 ks 931324</t>
  </si>
  <si>
    <t>ZH012</t>
  </si>
  <si>
    <t>Náplast micropore 2,50 cm x 9,15 m 7600-1</t>
  </si>
  <si>
    <t>ZK405</t>
  </si>
  <si>
    <t>Gelitaspon standard 80 x 50 mm x 10 mm bal. á 10 ks 2107861</t>
  </si>
  <si>
    <t>ZA727</t>
  </si>
  <si>
    <t>Kontejner 30 ml sterilní 331690251750</t>
  </si>
  <si>
    <t>ZA728</t>
  </si>
  <si>
    <t>Lopatka lékařská nesterilní 16-0001</t>
  </si>
  <si>
    <t>ZA737</t>
  </si>
  <si>
    <t>Filtr mini spike modrý 4550234</t>
  </si>
  <si>
    <t>ZA763</t>
  </si>
  <si>
    <t>Pohár na moč 250 ml UH 712253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</si>
  <si>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</si>
  <si>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</si>
  <si>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</si>
  <si>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</si>
  <si>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</si>
  <si>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</si>
  <si>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</si>
  <si>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</si>
  <si>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ZA791</t>
  </si>
  <si>
    <t>Stříkačka janett 140-160 ml MED114408</t>
  </si>
  <si>
    <t>ZA812</t>
  </si>
  <si>
    <t>Uzávěr do katetrů 4435001</t>
  </si>
  <si>
    <t>ZA964</t>
  </si>
  <si>
    <t>Stříkačka janett 60 ml vyplachovací MRG564</t>
  </si>
  <si>
    <t>ZB103</t>
  </si>
  <si>
    <t>Láhev k odsávačce flovac 2l hadice 1,8 m 000-036-021</t>
  </si>
  <si>
    <t>ZB117</t>
  </si>
  <si>
    <t>Lanceta haemolance modrá, á 150 ks, DIS7575</t>
  </si>
  <si>
    <t>ZB173</t>
  </si>
  <si>
    <t>Maska kyslíková dospělá s hadičkou H-103013</t>
  </si>
  <si>
    <t>ZB231</t>
  </si>
  <si>
    <t>Pinzeta anatomická 14 cm P00894</t>
  </si>
  <si>
    <t>ZB249</t>
  </si>
  <si>
    <t>Sáček močový 2000 ml s kříž.výpustí, sterilní A-TNU201601</t>
  </si>
  <si>
    <t>ZB597</t>
  </si>
  <si>
    <t>Hadička spojovací HS 3,0 x 150LL 606321</t>
  </si>
  <si>
    <t>ZB662</t>
  </si>
  <si>
    <t>Konektor bezjehlový maxplus 7 denní 7010003</t>
  </si>
  <si>
    <t>ZB755</t>
  </si>
  <si>
    <t>Zkumavka 1 ml K3 edta fialová 454034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</si>
  <si>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</si>
  <si>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</si>
  <si>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</si>
  <si>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</si>
  <si>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</si>
  <si>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</si>
  <si>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</si>
  <si>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</si>
  <si>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ZB764</t>
  </si>
  <si>
    <t>Zkumavka zelená 4 ml 454051</t>
  </si>
  <si>
    <t>ZB768</t>
  </si>
  <si>
    <t>Jehla vakuová 216/38 mm zelená 450076</t>
  </si>
  <si>
    <t>ZB769</t>
  </si>
  <si>
    <t>Jehla vakuová 206/38 mm žlutá 450077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</si>
  <si>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</si>
  <si>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</si>
  <si>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</si>
  <si>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</si>
  <si>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</si>
  <si>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</si>
  <si>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ZB775</t>
  </si>
  <si>
    <t>Zkumavka koagulace 4 ml modrá 454328</t>
  </si>
  <si>
    <t>ZB780</t>
  </si>
  <si>
    <t>Kontejner 120 ml sterilní 331690250350</t>
  </si>
  <si>
    <t>ZB893</t>
  </si>
  <si>
    <t>Stříkačka inzulinová omnican 0,5 ml 100j 9151125S</t>
  </si>
  <si>
    <t>ZB949</t>
  </si>
  <si>
    <t>Pinzeta UH sterilní HAR999565</t>
  </si>
  <si>
    <t>ZC498</t>
  </si>
  <si>
    <t>Držák močových sáčků UH 800800100</t>
  </si>
  <si>
    <t>ZC769</t>
  </si>
  <si>
    <t>Hadička spojovací HS 1,8 x 450LL 606301</t>
  </si>
  <si>
    <t>ZC981</t>
  </si>
  <si>
    <t>Kanyla TS 8,0 bez manžety 100/811/080</t>
  </si>
  <si>
    <t>ZD808</t>
  </si>
  <si>
    <t>Kanyla vasofix 22G modrá safety 4269098S-01</t>
  </si>
  <si>
    <t>ZD809</t>
  </si>
  <si>
    <t>Kanyla vasofix 20G růžová safety 4269110S-01</t>
  </si>
  <si>
    <t>ZE159</t>
  </si>
  <si>
    <t>Nádoba na kontam.odpad 2 l 15-0003</t>
  </si>
  <si>
    <t>ZF159</t>
  </si>
  <si>
    <t>Nádoba na kontam.odpad 1 l 15-0002</t>
  </si>
  <si>
    <t>ZF973</t>
  </si>
  <si>
    <t>Hadička tlaková spojovací unicath 1,5 x 25 cm LL na obou koncích male-</t>
  </si>
  <si>
    <t>ZG515</t>
  </si>
  <si>
    <t>Zkumavka močová vacuette 10,5 ml bal. á 50 ks 331980455007</t>
  </si>
  <si>
    <t>ZH168</t>
  </si>
  <si>
    <t>Stříkačka tuberkulin 1 ml KD-JECT III 831786</t>
  </si>
  <si>
    <t>ZH493</t>
  </si>
  <si>
    <t>Katetr močový foley CH16 180605-000160</t>
  </si>
  <si>
    <t>ZH546</t>
  </si>
  <si>
    <t>Flocare infinity pack set mobile 2778307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</si>
  <si>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</si>
  <si>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</si>
  <si>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</si>
  <si>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</si>
  <si>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</si>
  <si>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</si>
  <si>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</si>
  <si>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</si>
  <si>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</si>
  <si>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</si>
  <si>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</si>
  <si>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</t>
  </si>
  <si>
    <t>ZI182</t>
  </si>
  <si>
    <t>Zkumavka + aplikátor s chem.stabilizátorem UriSwab žlutá 802CE.A</t>
  </si>
  <si>
    <t>ZI436</t>
  </si>
  <si>
    <t>Brýle kyslíkové SOFT H-103106</t>
  </si>
  <si>
    <t>ZJ312</t>
  </si>
  <si>
    <t>Sonda žaludeční CH16 1200mm s RTG linkou 412016</t>
  </si>
  <si>
    <t>ZJ569</t>
  </si>
  <si>
    <t>Proužky Accu-Check senzor komfort Pro Control á 50 ks</t>
  </si>
  <si>
    <t>ZJ695</t>
  </si>
  <si>
    <t>Sonda žaludeční CH14 1200mm s RTG linkou 412014</t>
  </si>
  <si>
    <t>ZK799</t>
  </si>
  <si>
    <t>Zátka combi červená 4495101</t>
  </si>
  <si>
    <t>ZK884</t>
  </si>
  <si>
    <t>Kohout trojcestný discofix modrý 4095111</t>
  </si>
  <si>
    <t>ZK979</t>
  </si>
  <si>
    <t>Cévka odsávací CH18 s přerušovačem sání P01177a</t>
  </si>
  <si>
    <t>ZA364</t>
  </si>
  <si>
    <t>Sáček kolostomický draina S mini á 30 ks H08560U</t>
  </si>
  <si>
    <t>ZK634</t>
  </si>
  <si>
    <t>Elektroda defibrilační Lifepak EDC-2015</t>
  </si>
  <si>
    <t>ZL688</t>
  </si>
  <si>
    <t>Proužky Accu-Check Inform IIStrip 50 EU1 á 50 ks 05942861</t>
  </si>
  <si>
    <t>ZL689</t>
  </si>
  <si>
    <t>Roztok Accu-Check Performa Int´l Controls 1+2 level 04861736</t>
  </si>
  <si>
    <t>ZL781</t>
  </si>
  <si>
    <t>Konektor bezjehlový K-NECT 7 denní M79400845</t>
  </si>
  <si>
    <t>ZC048</t>
  </si>
  <si>
    <t>Miska třecí drsná 211a/0 6,0 cm 641331211006</t>
  </si>
  <si>
    <t>ZC052</t>
  </si>
  <si>
    <t>Tlouček drsný 213/1 84 mm 641331213106</t>
  </si>
  <si>
    <t>ZD533</t>
  </si>
  <si>
    <t>Port polysulfon-titanový nízkoprof.21-4083-24</t>
  </si>
  <si>
    <t>ZE027</t>
  </si>
  <si>
    <t>Katetr CVC 1 lumen certofix mono 330 4160282E</t>
  </si>
  <si>
    <t>ZA715</t>
  </si>
  <si>
    <t>Set infuzní intrafix 4062957</t>
  </si>
  <si>
    <t>ZB209</t>
  </si>
  <si>
    <t>Set transfúzní BLLP pro přetlakovou transfuzi bez vzdušného filtru</t>
  </si>
  <si>
    <t>ZG559</t>
  </si>
  <si>
    <t>Set na břišní punkci linemed 06820</t>
  </si>
  <si>
    <t>ZD423</t>
  </si>
  <si>
    <t>Šití silon monofil 4/0 EP 1,5 blue bal. á 24 ks SM 2061</t>
  </si>
  <si>
    <t>ZA360</t>
  </si>
  <si>
    <t>Jehla sterican 0,5 x 25 mm oranžová 9186158</t>
  </si>
  <si>
    <t>ZA833</t>
  </si>
  <si>
    <t>Jehla injekční 0,8 x   40 mm zelená 4657527</t>
  </si>
  <si>
    <t>ZA834</t>
  </si>
  <si>
    <t>Jehla injekční 0,7 x   40 mm černá 4660021</t>
  </si>
  <si>
    <t>ZB556</t>
  </si>
  <si>
    <t>Jehla injekční 1,2 x   40 mm růžová 4665120</t>
  </si>
  <si>
    <t>ZB854</t>
  </si>
  <si>
    <t>Jehla surecan 90°G20 žlutá zahnutá 4439945</t>
  </si>
  <si>
    <t>ZD370</t>
  </si>
  <si>
    <t>Rukavice nitril promedica bez p.M á 100 ks 98897</t>
  </si>
  <si>
    <t>ZI757</t>
  </si>
  <si>
    <t>Rukavice vinyl bez p. S á 100 ks EFEKTVR02</t>
  </si>
  <si>
    <t>ZI758</t>
  </si>
  <si>
    <t>Rukavice vinyl bez p. M á 100 ks EFEKTVR03</t>
  </si>
  <si>
    <t>ZK475</t>
  </si>
  <si>
    <t>Rukavice operační latexové s pudrem ansell medigrip plus vel. 7,0 302924</t>
  </si>
  <si>
    <t>ZK478</t>
  </si>
  <si>
    <t>Rukavice operační latexové s pudrem ansell medigrip plus vel. 8,5 302927</t>
  </si>
  <si>
    <t>ZK483</t>
  </si>
  <si>
    <t>Rukavice operační latexové bez pudru ortpedic vel. 7,5 5788204</t>
  </si>
  <si>
    <t>803610</t>
  </si>
  <si>
    <t>-Diagnostická souprava ABO set monoklonální na 30 1536</t>
  </si>
  <si>
    <t>803929</t>
  </si>
  <si>
    <t>-Bactec Plus Aerobic 442192</t>
  </si>
  <si>
    <t>803930</t>
  </si>
  <si>
    <t>-Bactec Plus Anaerobic 442193</t>
  </si>
  <si>
    <t>ZA318</t>
  </si>
  <si>
    <t>Náplast transpore 1,25 x 9,15 1527-0</t>
  </si>
  <si>
    <t>ZA338</t>
  </si>
  <si>
    <t>Obinadlo hydrofilní   6 cm x   5 m 13005</t>
  </si>
  <si>
    <t>ZA339</t>
  </si>
  <si>
    <t>Obinadlo hydrofilní   8 cm x   5 m 13006</t>
  </si>
  <si>
    <t>ZA424</t>
  </si>
  <si>
    <t>Obinadlo elastické idealtex 14 cm x 5 m 931064</t>
  </si>
  <si>
    <t>ZA507</t>
  </si>
  <si>
    <t>Náplast tegaderm 8,5 x 10,5 cm s výřezem 1635W</t>
  </si>
  <si>
    <t>ZA540</t>
  </si>
  <si>
    <t>Náplast omnifix E 15 cm x 10 m 900651</t>
  </si>
  <si>
    <t>ZB404</t>
  </si>
  <si>
    <t>Náplast cosmos 8 cm x 1m 540335</t>
  </si>
  <si>
    <t>ZC854</t>
  </si>
  <si>
    <t xml:space="preserve">Kompresa NT 7,5 x 7,5 cm / 2 ks sterilní 26510 </t>
  </si>
  <si>
    <t>ZC885</t>
  </si>
  <si>
    <t>Náplast omnifix E 10 cm x 10 m 900650</t>
  </si>
  <si>
    <t>ZI599</t>
  </si>
  <si>
    <t>Náplast curapor 10 x   8 cm 22121 ( náhrada za cosmopor )</t>
  </si>
  <si>
    <t>ZI600</t>
  </si>
  <si>
    <t>Náplast curapor 10 x 15 cm 22122 ( náhrada za cosmopor )</t>
  </si>
  <si>
    <t>ZA831</t>
  </si>
  <si>
    <t>Rourka rektální CH20, délka 40 cm 19-20.100</t>
  </si>
  <si>
    <t>ZB424</t>
  </si>
  <si>
    <t>Elektroda EKG H34SG 31.1946.21</t>
  </si>
  <si>
    <t>ZC074</t>
  </si>
  <si>
    <t>Nebulizátor Typ 753 pro dospělé 01.000.08.753</t>
  </si>
  <si>
    <t>ZC506</t>
  </si>
  <si>
    <t>Kompresa NT 10 x 10 cm / 5 ks sterilní bal. á 750 ks 1325020275</t>
  </si>
  <si>
    <t>ZC798</t>
  </si>
  <si>
    <t>Fonendoskop oboustranný KVS-30L</t>
  </si>
  <si>
    <t>ZF018</t>
  </si>
  <si>
    <t>Kanyla vasofix 16G šedá safety 4269179S-01</t>
  </si>
  <si>
    <t>ZH491</t>
  </si>
  <si>
    <t>Stříkačka 50 - 60 ml LL MRG00711</t>
  </si>
  <si>
    <t>ZK977</t>
  </si>
  <si>
    <t>Cévka odsávací CH14 s přerušovačem sání P01173a</t>
  </si>
  <si>
    <t>ZK978</t>
  </si>
  <si>
    <t>Cévka odsávací CH16 s přerušovačem sání P01175a</t>
  </si>
  <si>
    <t>ZJ632</t>
  </si>
  <si>
    <t>Fonendoskop červený bexatec high quality D690022</t>
  </si>
  <si>
    <t>ZA999</t>
  </si>
  <si>
    <t>Jehla injekční 0,5 x   16 mm oranžová 4657853</t>
  </si>
  <si>
    <t>ZB729</t>
  </si>
  <si>
    <t>Jehla surecan 90°G20 žlutá zahnutá bal. á 50 ks 4439937</t>
  </si>
  <si>
    <t>ZI759</t>
  </si>
  <si>
    <t>Rukavice vinyl bez p. L á 100 ks EFEKTVR04</t>
  </si>
  <si>
    <t>ZL070</t>
  </si>
  <si>
    <t>Rukavice operační gammex bez pudru PF EnLite vel. 6,0 353382</t>
  </si>
  <si>
    <t>ZL072</t>
  </si>
  <si>
    <t>Rukavice operační gammex bez pudru PF EnLite vel. 7,0 353383</t>
  </si>
  <si>
    <t>ZL073</t>
  </si>
  <si>
    <t>Rukavice operační gammex bez pudru PF EnLite vel. 7,5 353385</t>
  </si>
  <si>
    <t>ZL075</t>
  </si>
  <si>
    <t>Rukavice operační gammex bez pudru PF EnLite vel. 8,5 353387</t>
  </si>
  <si>
    <t>ZL131</t>
  </si>
  <si>
    <t>Rukavice nitril promedica bez p.L á 100 ks 98898</t>
  </si>
  <si>
    <t>340409</t>
  </si>
  <si>
    <t>ROZTOK K VÝPLACHŮM ÚSTNí DUTINY CAPHOSOL, MAXIMÁLN AMPULE 15 ML X 60</t>
  </si>
  <si>
    <t>988647</t>
  </si>
  <si>
    <t>ZA314</t>
  </si>
  <si>
    <t>Obinadlo idealast-haft 8 cm x   4 m 9311113</t>
  </si>
  <si>
    <t>ZA330</t>
  </si>
  <si>
    <t>Obinadlo fixa crep   8 cm x 4 m 1323100103</t>
  </si>
  <si>
    <t>ZA410</t>
  </si>
  <si>
    <t>Gáza v pásu 7 cm x 40 m, 17 nití 12002</t>
  </si>
  <si>
    <t>ZA429</t>
  </si>
  <si>
    <t>Obinadlo elastické idealtex   8 cm x 5 m 931061</t>
  </si>
  <si>
    <t>ZA557</t>
  </si>
  <si>
    <t>Kompresa gáza 10 x 20 cm / 5 ks ster.26013</t>
  </si>
  <si>
    <t>ZD668</t>
  </si>
  <si>
    <t>Kompresa gáza 10 x 10 cm / 5 ks sterilní bal. á 650 ks 1325019275</t>
  </si>
  <si>
    <t>ZD740</t>
  </si>
  <si>
    <t>Kompresa gáza 7,5 x 7,5 cm / 5 ks sterilní 1325019265</t>
  </si>
  <si>
    <t>ZF351</t>
  </si>
  <si>
    <t>Náplast transpore bílá 1,25 cm x 9,15 m á 24 ks 1534-0</t>
  </si>
  <si>
    <t>ZH011</t>
  </si>
  <si>
    <t>Náplast micropore 1,25 cm x 9,15 m 1530-0</t>
  </si>
  <si>
    <t>ZA733</t>
  </si>
  <si>
    <t>Mandren modrý 4215095</t>
  </si>
  <si>
    <t>ZA744</t>
  </si>
  <si>
    <t>Kanyla neoflon 24G žlutá BED:391350</t>
  </si>
  <si>
    <t>ZB006</t>
  </si>
  <si>
    <t>Teploměr digitální thermoval basic 9250391</t>
  </si>
  <si>
    <t>ZB058</t>
  </si>
  <si>
    <t>Tonometr digitální automatický KVS-LD7</t>
  </si>
  <si>
    <t>ZB453</t>
  </si>
  <si>
    <t>Lopatka dřevěná ústní sterilní bal. á 100 ks 4700096</t>
  </si>
  <si>
    <t>ZB754</t>
  </si>
  <si>
    <t>Zkumavka černá 2 ml 454073</t>
  </si>
  <si>
    <t>ZB763</t>
  </si>
  <si>
    <t>Zkumavka červená 9 ml 455092</t>
  </si>
  <si>
    <t>ZB767</t>
  </si>
  <si>
    <t>Jehla vakuová 226/38 mm černá 450075</t>
  </si>
  <si>
    <t>ZB770</t>
  </si>
  <si>
    <t>Držák jehly excentrický Holdex 450263</t>
  </si>
  <si>
    <t>ZB994</t>
  </si>
  <si>
    <t>Stříkačka arteriální 3 ml á 100 ks 275603</t>
  </si>
  <si>
    <t>ZC765</t>
  </si>
  <si>
    <t>Nůžky oční P00908</t>
  </si>
  <si>
    <t>ZC906</t>
  </si>
  <si>
    <t>Škrtidlo se sponou KVS25500</t>
  </si>
  <si>
    <t>ZE219</t>
  </si>
  <si>
    <t>Adaptér greiner 451201</t>
  </si>
  <si>
    <t>ZF192</t>
  </si>
  <si>
    <t>Nádoba na kontam.odpad 4 l 15-0004</t>
  </si>
  <si>
    <t>ZF233</t>
  </si>
  <si>
    <t>Stříkačka arteriální line-draw L/S á 200 ks 4043E</t>
  </si>
  <si>
    <t>ZB030</t>
  </si>
  <si>
    <t>Maska resuscitační silikonová vel. 4 P00077</t>
  </si>
  <si>
    <t>ZB031</t>
  </si>
  <si>
    <t>Maska resuscitační silikonová vel. 5 P00078</t>
  </si>
  <si>
    <t>ZB320</t>
  </si>
  <si>
    <t>Irigátor z PVC kompl d712870</t>
  </si>
  <si>
    <t>ZA832</t>
  </si>
  <si>
    <t>Jehla injekční 0,9 x   40 mm žlutá 4657519</t>
  </si>
  <si>
    <t>ZB551</t>
  </si>
  <si>
    <t>Jehla trepanobioptická BSL 1110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</si>
  <si>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</si>
  <si>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</si>
  <si>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</si>
  <si>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</si>
  <si>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ZL388</t>
  </si>
  <si>
    <t>Rukavice nitril promedica bez p.S á 100 ks 98896</t>
  </si>
  <si>
    <t>ZF352</t>
  </si>
  <si>
    <t>Náplast transpore bílá 2,50 cm x 9,15 m á 12 ks 1534-1</t>
  </si>
  <si>
    <t>ZB586</t>
  </si>
  <si>
    <t>Vzduchovod nosní PVC 7/9 579209</t>
  </si>
  <si>
    <t>ZC735</t>
  </si>
  <si>
    <t>Vzduchovod ústní guedell 100 mm 24107</t>
  </si>
  <si>
    <t>ZB237</t>
  </si>
  <si>
    <t>Maska anesteziologická vel. 5 MP01505</t>
  </si>
  <si>
    <t>ZB585</t>
  </si>
  <si>
    <t>Vzduchovod nosní PVC 6/8 579208</t>
  </si>
  <si>
    <t>ZC011</t>
  </si>
  <si>
    <t>Maska k fixaci hlavy P10107-301</t>
  </si>
  <si>
    <t>ZC487</t>
  </si>
  <si>
    <t>Maska k fixaci hlavy P10107-305</t>
  </si>
  <si>
    <t>ZC033</t>
  </si>
  <si>
    <t>Vývojka TABLE TOP G153 12 x 2.5L HT536</t>
  </si>
  <si>
    <t>ZA502</t>
  </si>
  <si>
    <t>Tampon stáčený 30 x 60 nesterilní 1320300406</t>
  </si>
  <si>
    <t>ZA569</t>
  </si>
  <si>
    <t>Podkolenky cambren C  K3 velké 997396/2</t>
  </si>
  <si>
    <t>ZA582</t>
  </si>
  <si>
    <t>Tampon sterilní small bal. á 100 ks 156760</t>
  </si>
  <si>
    <t>ZA589</t>
  </si>
  <si>
    <t>Tampon 30 x 30 cm sterilní stáčený 5 ks v bal.karton á 1500 ks 28007</t>
  </si>
  <si>
    <t>ZI601</t>
  </si>
  <si>
    <t>Náplast curapor 10 x 20 cm 22123 ( náhrada za cosmopor )</t>
  </si>
  <si>
    <t>ZA707</t>
  </si>
  <si>
    <t>Katetr močový foley CH12 bal. á 12 ks 1125-02</t>
  </si>
  <si>
    <t>ZB075</t>
  </si>
  <si>
    <t>Hadička kyslíková 2 m H-103007</t>
  </si>
  <si>
    <t>ZA755</t>
  </si>
  <si>
    <t>Ochrana vaginálních sond lubrikovaná bal. á 150 ks 9041</t>
  </si>
  <si>
    <t>ZL074</t>
  </si>
  <si>
    <t>Rukavice operační gammex bez pudru PF EnLite vel. 8,0 353386</t>
  </si>
  <si>
    <t xml:space="preserve">Týdenní plán lékařských pracovních hodin nutný k zajištění provozu pracoviště - VÝKON (zůčtované hodiny v rámci úvazku + nad rámec úvazku ve sloupcích 8,9) </t>
  </si>
  <si>
    <t>402 - Pracoviště klinické onkologie (bez radiační onkolo</t>
  </si>
  <si>
    <t>403 - Pracoviště radioterapie a radiační onkologie</t>
  </si>
  <si>
    <t>402</t>
  </si>
  <si>
    <t>1</t>
  </si>
  <si>
    <t>0000498</t>
  </si>
  <si>
    <t xml:space="preserve">MAGNESIUM SULFURICUM BIOTIKA 10%                  </t>
  </si>
  <si>
    <t>0000499</t>
  </si>
  <si>
    <t xml:space="preserve">MAGNESIUM SULFURICUM BIOTIKA 20%                  </t>
  </si>
  <si>
    <t>0000502</t>
  </si>
  <si>
    <t xml:space="preserve">MESOCAIN 1%                                       </t>
  </si>
  <si>
    <t>0000514</t>
  </si>
  <si>
    <t xml:space="preserve">NATRIUM CHLORATUM BIOTIKA SOLUTIO ISOTONICA       </t>
  </si>
  <si>
    <t>0000516</t>
  </si>
  <si>
    <t>0002486</t>
  </si>
  <si>
    <t xml:space="preserve">KALIUM CHLORATUM LÉČIVA 7,5%                      </t>
  </si>
  <si>
    <t>0004071</t>
  </si>
  <si>
    <t xml:space="preserve">DITHIADEN INJ                                     </t>
  </si>
  <si>
    <t>0006200</t>
  </si>
  <si>
    <t xml:space="preserve">TRAMAL INJEKČNÍ ROZTOK 50 MG/1 ML                 </t>
  </si>
  <si>
    <t>0007981</t>
  </si>
  <si>
    <t xml:space="preserve">NOVALGIN INJEKCE                                  </t>
  </si>
  <si>
    <t>0009709</t>
  </si>
  <si>
    <t xml:space="preserve">SOLU-MEDROL 40 MG/ML                              </t>
  </si>
  <si>
    <t>0009710</t>
  </si>
  <si>
    <t xml:space="preserve">SOLU-MEDROL 62,5 MG/ML                            </t>
  </si>
  <si>
    <t>0011420</t>
  </si>
  <si>
    <t xml:space="preserve">VINCRISTINE TEVA 1 MG/ML                          </t>
  </si>
  <si>
    <t>0011421</t>
  </si>
  <si>
    <t>0012320</t>
  </si>
  <si>
    <t xml:space="preserve">ZOLADEX DEPOT 10,8 MG                             </t>
  </si>
  <si>
    <t>0012665</t>
  </si>
  <si>
    <t xml:space="preserve">5-FLUOROURACIL EBEWE                              </t>
  </si>
  <si>
    <t>0012666</t>
  </si>
  <si>
    <t>0012667</t>
  </si>
  <si>
    <t>0012670</t>
  </si>
  <si>
    <t xml:space="preserve">ETOPOSID EBEWE                                    </t>
  </si>
  <si>
    <t>0013804</t>
  </si>
  <si>
    <t xml:space="preserve">SOMATULINE AUTOGEL 120 MG                         </t>
  </si>
  <si>
    <t>0015239</t>
  </si>
  <si>
    <t xml:space="preserve">SANDOSTATIN LAR 30 MG                             </t>
  </si>
  <si>
    <t>0015243</t>
  </si>
  <si>
    <t xml:space="preserve">SANDOSTATIN LAR 20 MG                             </t>
  </si>
  <si>
    <t>0016558</t>
  </si>
  <si>
    <t xml:space="preserve">ROFERON-A 3 MIU/0,5ML                             </t>
  </si>
  <si>
    <t>0016972</t>
  </si>
  <si>
    <t xml:space="preserve">ANZATAX 6 MG/ML                                   </t>
  </si>
  <si>
    <t>0016973</t>
  </si>
  <si>
    <t>0016975</t>
  </si>
  <si>
    <t>0017241</t>
  </si>
  <si>
    <t xml:space="preserve">ELIGARD 22,5 MG                                   </t>
  </si>
  <si>
    <t>0025419</t>
  </si>
  <si>
    <t xml:space="preserve">TARCEVA 100 MG                                    </t>
  </si>
  <si>
    <t>0025555</t>
  </si>
  <si>
    <t>HERCEP</t>
  </si>
  <si>
    <t xml:space="preserve">HERCEPTIN 150 MG                                  </t>
  </si>
  <si>
    <t>0027190</t>
  </si>
  <si>
    <t>SUTENT</t>
  </si>
  <si>
    <t xml:space="preserve">SUTENT 12,5 MG                                    </t>
  </si>
  <si>
    <t>0027191</t>
  </si>
  <si>
    <t xml:space="preserve">SUTENT 25 MG                                      </t>
  </si>
  <si>
    <t>0027192</t>
  </si>
  <si>
    <t xml:space="preserve">SUTENT 50 MG                                      </t>
  </si>
  <si>
    <t>0027193</t>
  </si>
  <si>
    <t>NEXAVA</t>
  </si>
  <si>
    <t xml:space="preserve">NEXAVAR 200 MG                                    </t>
  </si>
  <si>
    <t>0027701</t>
  </si>
  <si>
    <t xml:space="preserve">TAXOTERE 20 MG                                    </t>
  </si>
  <si>
    <t>0027702</t>
  </si>
  <si>
    <t xml:space="preserve">TAXOTERE 80 MG                                    </t>
  </si>
  <si>
    <t>0028007</t>
  </si>
  <si>
    <t xml:space="preserve">ZOMETA 4 MG/5 ML                                  </t>
  </si>
  <si>
    <t>0028028</t>
  </si>
  <si>
    <t>GLIVEC</t>
  </si>
  <si>
    <t xml:space="preserve">GLIVEC 400 MG                                     </t>
  </si>
  <si>
    <t>0028059</t>
  </si>
  <si>
    <t xml:space="preserve">FASLODEX 250 MG/5 ML                              </t>
  </si>
  <si>
    <t>0028191</t>
  </si>
  <si>
    <t xml:space="preserve">ARANESP 100 MCG                                   </t>
  </si>
  <si>
    <t>0028197</t>
  </si>
  <si>
    <t xml:space="preserve">NEULASTA 6 MG                                     </t>
  </si>
  <si>
    <t>0028386</t>
  </si>
  <si>
    <t>0028396</t>
  </si>
  <si>
    <t>AVASTI</t>
  </si>
  <si>
    <t xml:space="preserve">AVASTIN                                           </t>
  </si>
  <si>
    <t>0028397</t>
  </si>
  <si>
    <t>0028761</t>
  </si>
  <si>
    <t>ERBITU</t>
  </si>
  <si>
    <t xml:space="preserve">ERBITUX 5 MG/ML                                   </t>
  </si>
  <si>
    <t>0029240</t>
  </si>
  <si>
    <t>TORISE</t>
  </si>
  <si>
    <t xml:space="preserve">TORISEL 30 MG                                     </t>
  </si>
  <si>
    <t>0029248</t>
  </si>
  <si>
    <t>VECTIB</t>
  </si>
  <si>
    <t xml:space="preserve">VECTIBIX 20 MG/ML                                 </t>
  </si>
  <si>
    <t>0031739</t>
  </si>
  <si>
    <t xml:space="preserve">HELICID 40 INF                                    </t>
  </si>
  <si>
    <t>0032975</t>
  </si>
  <si>
    <t xml:space="preserve">DOXORUBICIN-TEVA 0,2%                             </t>
  </si>
  <si>
    <t>0032977</t>
  </si>
  <si>
    <t>0032978</t>
  </si>
  <si>
    <t>0040122</t>
  </si>
  <si>
    <t xml:space="preserve">HYDROCORTISON VALEANT                             </t>
  </si>
  <si>
    <t>0042267</t>
  </si>
  <si>
    <t xml:space="preserve">ADRIBLASTINA CS                                   </t>
  </si>
  <si>
    <t>0042270</t>
  </si>
  <si>
    <t>0050750</t>
  </si>
  <si>
    <t xml:space="preserve">OXALIPLATIN WINTHROP 5MG/ML                       </t>
  </si>
  <si>
    <t>0051365</t>
  </si>
  <si>
    <t xml:space="preserve">CHLORID SODNÝ 0,9% BRAUN                          </t>
  </si>
  <si>
    <t>0054539</t>
  </si>
  <si>
    <t xml:space="preserve">DOLMINA INJ                                       </t>
  </si>
  <si>
    <t>0055767</t>
  </si>
  <si>
    <t xml:space="preserve">CARBOPLATIN EBEWE                                 </t>
  </si>
  <si>
    <t>0055768</t>
  </si>
  <si>
    <t>0055769</t>
  </si>
  <si>
    <t>0055824</t>
  </si>
  <si>
    <t>0056005</t>
  </si>
  <si>
    <t xml:space="preserve">CAMPTO                                            </t>
  </si>
  <si>
    <t>0056006</t>
  </si>
  <si>
    <t>0056055</t>
  </si>
  <si>
    <t>0058745</t>
  </si>
  <si>
    <t xml:space="preserve">EPIRUBICIN EBEWE 2 MG/ML                          </t>
  </si>
  <si>
    <t>0058979</t>
  </si>
  <si>
    <t>0058983</t>
  </si>
  <si>
    <t>0065386</t>
  </si>
  <si>
    <t xml:space="preserve">ZOLADEX DEPOT 3,6 MG                              </t>
  </si>
  <si>
    <t>0069671</t>
  </si>
  <si>
    <t xml:space="preserve">INJECTIO PROCAINII CHLORATI 0,2% ARDEAPHARMA      </t>
  </si>
  <si>
    <t>0070425</t>
  </si>
  <si>
    <t xml:space="preserve">FERRLECIT                                         </t>
  </si>
  <si>
    <t>0075010</t>
  </si>
  <si>
    <t xml:space="preserve">CYCLOPLATIN 50                                    </t>
  </si>
  <si>
    <t>0075012</t>
  </si>
  <si>
    <t xml:space="preserve">CYCLOPLATIN 450                                   </t>
  </si>
  <si>
    <t>0076204</t>
  </si>
  <si>
    <t xml:space="preserve">TAXOL PRO INJ.                                    </t>
  </si>
  <si>
    <t>0078890</t>
  </si>
  <si>
    <t xml:space="preserve">PACLITAXEL-TEVA 6 MG/ML                           </t>
  </si>
  <si>
    <t>0078906</t>
  </si>
  <si>
    <t xml:space="preserve">NEUPOGEN 48 MU/0,5 ML                             </t>
  </si>
  <si>
    <t>0078914</t>
  </si>
  <si>
    <t xml:space="preserve">NEUPOGEN 30 MU/0,5 ML                             </t>
  </si>
  <si>
    <t>0082952</t>
  </si>
  <si>
    <t xml:space="preserve">QUAMATEL                                          </t>
  </si>
  <si>
    <t>0084090</t>
  </si>
  <si>
    <t xml:space="preserve">DEXAMED                                           </t>
  </si>
  <si>
    <t>0084229</t>
  </si>
  <si>
    <t xml:space="preserve">ENDOXAN 200 MG                                    </t>
  </si>
  <si>
    <t>0084230</t>
  </si>
  <si>
    <t xml:space="preserve">ENDOXAN 500 MG                                    </t>
  </si>
  <si>
    <t>0084231</t>
  </si>
  <si>
    <t xml:space="preserve">ENDOXAN 1 G                                       </t>
  </si>
  <si>
    <t>0084335</t>
  </si>
  <si>
    <t xml:space="preserve">GEMZAR 200 MG                                     </t>
  </si>
  <si>
    <t>0084336</t>
  </si>
  <si>
    <t xml:space="preserve">GEMZAR 1 G                                        </t>
  </si>
  <si>
    <t>0086341</t>
  </si>
  <si>
    <t xml:space="preserve">INFUSIO GLUCOSI 5% INFUSIA                        </t>
  </si>
  <si>
    <t>0088441</t>
  </si>
  <si>
    <t xml:space="preserve">DACARBAZIN LACHEMA 200                            </t>
  </si>
  <si>
    <t>0091836</t>
  </si>
  <si>
    <t xml:space="preserve">TORECAN                                           </t>
  </si>
  <si>
    <t>0092300</t>
  </si>
  <si>
    <t xml:space="preserve">CISPLATIN EBEWE                                   </t>
  </si>
  <si>
    <t>0092301</t>
  </si>
  <si>
    <t>0092302</t>
  </si>
  <si>
    <t>0093105</t>
  </si>
  <si>
    <t xml:space="preserve">DEGAN 10 MG ROZTOK PRO INJEKCI                    </t>
  </si>
  <si>
    <t>0093746</t>
  </si>
  <si>
    <t xml:space="preserve">HEPARIN LÉČIVA                                    </t>
  </si>
  <si>
    <t>0093969</t>
  </si>
  <si>
    <t xml:space="preserve">RANITAL 50 MG/2 ML                                </t>
  </si>
  <si>
    <t>0094882</t>
  </si>
  <si>
    <t>0096877</t>
  </si>
  <si>
    <t xml:space="preserve">GLUKÓZA 10 BRAUN                                  </t>
  </si>
  <si>
    <t>0096884</t>
  </si>
  <si>
    <t>0096885</t>
  </si>
  <si>
    <t>0096887</t>
  </si>
  <si>
    <t>0097682</t>
  </si>
  <si>
    <t>0098197</t>
  </si>
  <si>
    <t xml:space="preserve">NAVELBINE                                         </t>
  </si>
  <si>
    <t>0098203</t>
  </si>
  <si>
    <t>0102593</t>
  </si>
  <si>
    <t>VINORELBIN EBEWE 10 MG/ML KONCENTRÁT PRO INFUZNÍ R</t>
  </si>
  <si>
    <t>0102594</t>
  </si>
  <si>
    <t>0104237</t>
  </si>
  <si>
    <t>OXALIPLATIN-TEVA 5 MG/ML, KONCENTRÁT PRO INFUZNÍ R</t>
  </si>
  <si>
    <t>0104238</t>
  </si>
  <si>
    <t>0104239</t>
  </si>
  <si>
    <t>PACLITAXEL EBEWE 6 MG/ML KONCENTRÁT PRO INFUZNÍ RO</t>
  </si>
  <si>
    <t>0104240</t>
  </si>
  <si>
    <t>0104241</t>
  </si>
  <si>
    <t>0104242</t>
  </si>
  <si>
    <t>0105137</t>
  </si>
  <si>
    <t xml:space="preserve">GEMCITABIN SANDOZ 200 MG, PRÁŠEK PRO P            </t>
  </si>
  <si>
    <t>0107681</t>
  </si>
  <si>
    <t xml:space="preserve">DOXORUBICIN EBEWE 2 MG/ML                         </t>
  </si>
  <si>
    <t>0107682</t>
  </si>
  <si>
    <t>0107800</t>
  </si>
  <si>
    <t>OXALIPLATIN EBEWE 5 MG/ML PRÁŠEK PRO PŘÍPRAVU INFU</t>
  </si>
  <si>
    <t>0107801</t>
  </si>
  <si>
    <t>0117095</t>
  </si>
  <si>
    <t xml:space="preserve">IRINOTECAN TEVA 20 MG/ML                          </t>
  </si>
  <si>
    <t>0117097</t>
  </si>
  <si>
    <t>0119618</t>
  </si>
  <si>
    <t>0119619</t>
  </si>
  <si>
    <t xml:space="preserve">ANTITHROMBIN III GRIFOLS                          </t>
  </si>
  <si>
    <t>0122067</t>
  </si>
  <si>
    <t>0122494</t>
  </si>
  <si>
    <t xml:space="preserve">CALCIUMFOLINAT EBEWE 10 MG/ML                     </t>
  </si>
  <si>
    <t>0122495</t>
  </si>
  <si>
    <t>0125298</t>
  </si>
  <si>
    <t>0125299</t>
  </si>
  <si>
    <t>0127909</t>
  </si>
  <si>
    <t>0127910</t>
  </si>
  <si>
    <t>0128132</t>
  </si>
  <si>
    <t>0128133</t>
  </si>
  <si>
    <t>0129597</t>
  </si>
  <si>
    <t xml:space="preserve">VINBLASTIN TEVA 1 MG/ML                           </t>
  </si>
  <si>
    <t>0130199</t>
  </si>
  <si>
    <t xml:space="preserve">EPIRUBICIN TEVA 2 MG/ML                           </t>
  </si>
  <si>
    <t>0130201</t>
  </si>
  <si>
    <t>0139063</t>
  </si>
  <si>
    <t xml:space="preserve">DOXORUBICIN TEVA 2 MG/ML                          </t>
  </si>
  <si>
    <t>0139065</t>
  </si>
  <si>
    <t>0139066</t>
  </si>
  <si>
    <t>0142004</t>
  </si>
  <si>
    <t>0142874</t>
  </si>
  <si>
    <t>DOCETAXEL EBEWE 10 MG/ML KONCENTRÁT PRO PŘÍPRAVU I</t>
  </si>
  <si>
    <t>0142877</t>
  </si>
  <si>
    <t>0143776</t>
  </si>
  <si>
    <t>GEMCITABIN EBEWE 1000 MG PRÁŠEK PRO PŘÍPRAVU INFUZ</t>
  </si>
  <si>
    <t>0143777</t>
  </si>
  <si>
    <t>GEMCITABIN EBEWE 200 MG PRÁŠEK PRO PŘÍPRAVU INFUZN</t>
  </si>
  <si>
    <t>0148679</t>
  </si>
  <si>
    <t>GEMCITABINE HOSPIRA 38 MG/ML KONCENTRÁT PRO PŘÍPRA</t>
  </si>
  <si>
    <t>0148680</t>
  </si>
  <si>
    <t>0149318</t>
  </si>
  <si>
    <t>AFINIT</t>
  </si>
  <si>
    <t xml:space="preserve">AFINITOR 5 MG                                     </t>
  </si>
  <si>
    <t>0149321</t>
  </si>
  <si>
    <t xml:space="preserve">AFINITOR 10 MG                                    </t>
  </si>
  <si>
    <t>0149443</t>
  </si>
  <si>
    <t>JAVLOR</t>
  </si>
  <si>
    <t xml:space="preserve">JAVLOR 25 MG/ML                                   </t>
  </si>
  <si>
    <t>0149447</t>
  </si>
  <si>
    <t>0149993</t>
  </si>
  <si>
    <t xml:space="preserve">TEVAGRASTIM 30 MU/0,5 ML                          </t>
  </si>
  <si>
    <t>0149996</t>
  </si>
  <si>
    <t xml:space="preserve">TEVAGRASTIM 48 MU/0,8 ML                          </t>
  </si>
  <si>
    <t>0154726</t>
  </si>
  <si>
    <t xml:space="preserve">GEMCITABIN EBEWE 10 MG/ML                         </t>
  </si>
  <si>
    <t>0154732</t>
  </si>
  <si>
    <t>0160676</t>
  </si>
  <si>
    <t xml:space="preserve">GEMCITABIN EBEWE 40 MG/ML                         </t>
  </si>
  <si>
    <t>0162057</t>
  </si>
  <si>
    <t xml:space="preserve">SOMATULINE AUTOGEL 60 MG                          </t>
  </si>
  <si>
    <t>0162207</t>
  </si>
  <si>
    <t xml:space="preserve">DACARBAZIN TEVA 200 MG                            </t>
  </si>
  <si>
    <t>0162382</t>
  </si>
  <si>
    <t xml:space="preserve">FLUOROURACIL HOSPIRA 50 MG/ML INJEKČNÍ ROZTOK     </t>
  </si>
  <si>
    <t>0162384</t>
  </si>
  <si>
    <t>0162386</t>
  </si>
  <si>
    <t>0162387</t>
  </si>
  <si>
    <t>0163175</t>
  </si>
  <si>
    <t xml:space="preserve">METHOTREXATE HOSPIRA 25 MG/ML INJEKČNÍ ROZTOK     </t>
  </si>
  <si>
    <t>0163183</t>
  </si>
  <si>
    <t xml:space="preserve">PLATIDIAM 10                                      </t>
  </si>
  <si>
    <t>0163185</t>
  </si>
  <si>
    <t xml:space="preserve">PLATIDIAM 25                                      </t>
  </si>
  <si>
    <t>0163187</t>
  </si>
  <si>
    <t xml:space="preserve">PLATIDIAM 50                                      </t>
  </si>
  <si>
    <t>0163196</t>
  </si>
  <si>
    <t xml:space="preserve">CARBOPLATIN HOSPIRA 10 MG/ML INJEKČNÍ ROZTOK      </t>
  </si>
  <si>
    <t>0163197</t>
  </si>
  <si>
    <t>0163198</t>
  </si>
  <si>
    <t>0163199</t>
  </si>
  <si>
    <t>0163307</t>
  </si>
  <si>
    <t xml:space="preserve">CALCIUM FOLINATE HOSPIRA 10 MG/ML                 </t>
  </si>
  <si>
    <t>0163310</t>
  </si>
  <si>
    <t>0163318</t>
  </si>
  <si>
    <t xml:space="preserve">CISPLATIN HOSPIRA 0,5 MG/ML                       </t>
  </si>
  <si>
    <t>0164094</t>
  </si>
  <si>
    <t>0164095</t>
  </si>
  <si>
    <t>0164096</t>
  </si>
  <si>
    <t xml:space="preserve">CYCLOPLATIN 150                                   </t>
  </si>
  <si>
    <t>0167356</t>
  </si>
  <si>
    <t xml:space="preserve">DOCETAXEL TEVA 20 MG KONCENTRÁT PRO PŘÍPRAVU INF. </t>
  </si>
  <si>
    <t>0167357</t>
  </si>
  <si>
    <t xml:space="preserve">DOCETAXEL TEVA 80 MG KONCENTRÁT PRO PŘÍPRAVU INF. </t>
  </si>
  <si>
    <t>0167725</t>
  </si>
  <si>
    <t>VOTRIE</t>
  </si>
  <si>
    <t xml:space="preserve">VOTRIENT 200 MG                                   </t>
  </si>
  <si>
    <t>0167728</t>
  </si>
  <si>
    <t xml:space="preserve">VOTRIENT 400 MG                                   </t>
  </si>
  <si>
    <t>0168721</t>
  </si>
  <si>
    <t xml:space="preserve">XGEVA 120 MG                                      </t>
  </si>
  <si>
    <t>0169225</t>
  </si>
  <si>
    <t xml:space="preserve">BREVITAX 6 MG/ML                                  </t>
  </si>
  <si>
    <t>0169227</t>
  </si>
  <si>
    <t>0169228</t>
  </si>
  <si>
    <t>0169440</t>
  </si>
  <si>
    <t xml:space="preserve">DOCETAXEL ACTAVIS 20 MG/ML                        </t>
  </si>
  <si>
    <t>0169459</t>
  </si>
  <si>
    <t xml:space="preserve">GEMCITABIN TEVA 200 MG                            </t>
  </si>
  <si>
    <t>0169460</t>
  </si>
  <si>
    <t xml:space="preserve">GEMCITABIN TEVA 1 G                               </t>
  </si>
  <si>
    <t>0172173</t>
  </si>
  <si>
    <t>0172174</t>
  </si>
  <si>
    <t>0184316</t>
  </si>
  <si>
    <t xml:space="preserve">GEMCITABIN TEVA 40 MG/ML                          </t>
  </si>
  <si>
    <t>0184317</t>
  </si>
  <si>
    <t>0184318</t>
  </si>
  <si>
    <t>0500356</t>
  </si>
  <si>
    <t>TYVERB</t>
  </si>
  <si>
    <t xml:space="preserve">TYVERB 250 MG                                     </t>
  </si>
  <si>
    <t>0500357</t>
  </si>
  <si>
    <t>0500564</t>
  </si>
  <si>
    <t xml:space="preserve">ZARZIO 30 MU/0,5 ML                               </t>
  </si>
  <si>
    <t>0500566</t>
  </si>
  <si>
    <t>0500568</t>
  </si>
  <si>
    <t xml:space="preserve">ZARZIO 48 MU/0,5 ML                               </t>
  </si>
  <si>
    <t>0500570</t>
  </si>
  <si>
    <t>9999997</t>
  </si>
  <si>
    <t xml:space="preserve">Nespecifikovany LEK                               </t>
  </si>
  <si>
    <t>9999999</t>
  </si>
  <si>
    <t>0096886</t>
  </si>
  <si>
    <t>0168322</t>
  </si>
  <si>
    <t>3</t>
  </si>
  <si>
    <t>0043894</t>
  </si>
  <si>
    <t xml:space="preserve">EFFICAST 3B  35763/2MA                            </t>
  </si>
  <si>
    <t>0049486</t>
  </si>
  <si>
    <t xml:space="preserve">PUMPA INFUZNÍ - INFUSOR, 2C1008KP                 </t>
  </si>
  <si>
    <t>0049487</t>
  </si>
  <si>
    <t xml:space="preserve">PUMPA INFUZNÍ - INFUSOR, 1009KP                   </t>
  </si>
  <si>
    <t>0049497</t>
  </si>
  <si>
    <t xml:space="preserve">KATETR HEMODIALYZAČNÍ DVOUCESTNÝ DOLPHIN          </t>
  </si>
  <si>
    <t>0059031</t>
  </si>
  <si>
    <t xml:space="preserve">PUMPA INFUZNÍ                                     </t>
  </si>
  <si>
    <t>0094083</t>
  </si>
  <si>
    <t xml:space="preserve">PUMPA INFÚZNÍ ELASTOMERICKÁ EASYPUMP II           </t>
  </si>
  <si>
    <t>0094705</t>
  </si>
  <si>
    <t>V</t>
  </si>
  <si>
    <t>09115</t>
  </si>
  <si>
    <t>ODBĚR BIOLOGICKÉHO MATERIÁLU JINÉHO NEŽ KREV NA KV</t>
  </si>
  <si>
    <t>09119</t>
  </si>
  <si>
    <t xml:space="preserve">ODBĚR KRVE ZE ŽÍLY U DOSPĚLÉHO NEBO DÍTĚTE NAD 10 </t>
  </si>
  <si>
    <t>09121</t>
  </si>
  <si>
    <t>PUNKCE PARENCHYMATICKÉHO ORGÁNU NEBO DUTINY</t>
  </si>
  <si>
    <t>09127</t>
  </si>
  <si>
    <t>EKG VYŠETŘENÍ</t>
  </si>
  <si>
    <t>09215</t>
  </si>
  <si>
    <t>INJEKCE I. M., S. C., I. D.</t>
  </si>
  <si>
    <t>09219</t>
  </si>
  <si>
    <t xml:space="preserve">INTRAVENÓZNÍ INJEKCE U DOSPĚLÉHO ČI DÍTĚTE NAD 10 </t>
  </si>
  <si>
    <t>09220</t>
  </si>
  <si>
    <t>KANYLACE PERIFERNÍ ŽÍLY VČETNĚ INFÚZE</t>
  </si>
  <si>
    <t>09223</t>
  </si>
  <si>
    <t>INTRAVENÓZNÍ INFÚZE U DOSPĚLÉHO NEBO DÍTĚTE NAD 10</t>
  </si>
  <si>
    <t>09233</t>
  </si>
  <si>
    <t>INJEKČNÍ OKRSKOVÁ ANESTÉZIE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</si>
  <si>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</si>
  <si>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</si>
  <si>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</si>
  <si>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</si>
  <si>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</si>
  <si>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</si>
  <si>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</si>
  <si>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</si>
  <si>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</si>
  <si>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</si>
  <si>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</si>
  <si>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</si>
  <si>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42520</t>
  </si>
  <si>
    <t>APLIKACE PROTINÁDOROVÉ CHEMOTERAPIE</t>
  </si>
  <si>
    <t>44211</t>
  </si>
  <si>
    <t>MANUÁLNÍ LYMFODRENÁŽ</t>
  </si>
  <si>
    <t>51881</t>
  </si>
  <si>
    <t>MULTIDISCIPLINÁRNÍ INDIKAČNÍ SEMINÁŘ K URČENÍ OPTI</t>
  </si>
  <si>
    <t>09543</t>
  </si>
  <si>
    <t>REGULAČNÍ POPLATEK ZA NÁVŠTĚVU -- POPLATEK UHRAZEN</t>
  </si>
  <si>
    <t>09547</t>
  </si>
  <si>
    <t>REGULAČNÍ POPLATEK -- POJIŠTĚNEC OD ÚHRADY POPLATK</t>
  </si>
  <si>
    <t>09545</t>
  </si>
  <si>
    <t>REGULAČNÍ POPLATEK ZA POHOTOVOSTNÍ SLUŽBU -- POPLA</t>
  </si>
  <si>
    <t>99999</t>
  </si>
  <si>
    <t>Nespecifikovany vykon</t>
  </si>
  <si>
    <t>99991</t>
  </si>
  <si>
    <t>(VZP) KÓD POUZE PRO CENTRA DLE VYHL. 368/2006 - SL</t>
  </si>
  <si>
    <t>403</t>
  </si>
  <si>
    <t>0006215</t>
  </si>
  <si>
    <t xml:space="preserve">DIPHERELINE S.R. 11,25 MG                         </t>
  </si>
  <si>
    <t>0011389</t>
  </si>
  <si>
    <t xml:space="preserve">ETOPOSIDE-TEVA                                    </t>
  </si>
  <si>
    <t>0011390</t>
  </si>
  <si>
    <t>0012668</t>
  </si>
  <si>
    <t>0012669</t>
  </si>
  <si>
    <t>0013806</t>
  </si>
  <si>
    <t xml:space="preserve">SOMATULINE AUTOGEL 90 MG                          </t>
  </si>
  <si>
    <t>0016555</t>
  </si>
  <si>
    <t xml:space="preserve">ROFERON-A 9 MIU/0,5 ML                            </t>
  </si>
  <si>
    <t>0018634</t>
  </si>
  <si>
    <t xml:space="preserve">ALKERAN                                           </t>
  </si>
  <si>
    <t>0026244</t>
  </si>
  <si>
    <t xml:space="preserve">BONDRONAT 6 MG/6 ML                               </t>
  </si>
  <si>
    <t>0052228</t>
  </si>
  <si>
    <t xml:space="preserve">PROLEUKIN 18 MIU                                  </t>
  </si>
  <si>
    <t>0058623</t>
  </si>
  <si>
    <t xml:space="preserve">DIPHERELINE 0,1 MG                                </t>
  </si>
  <si>
    <t>0152300</t>
  </si>
  <si>
    <t>0162058</t>
  </si>
  <si>
    <t>0163320</t>
  </si>
  <si>
    <t>0180534</t>
  </si>
  <si>
    <t xml:space="preserve">MITOMYCIN C KYOWA                                 </t>
  </si>
  <si>
    <t>0043897</t>
  </si>
  <si>
    <t xml:space="preserve">EFFICAST 3B  35763/2MA/M                          </t>
  </si>
  <si>
    <t>0043966</t>
  </si>
  <si>
    <t xml:space="preserve">PELVICAST 6B 35711/32MA                           </t>
  </si>
  <si>
    <t>0048487</t>
  </si>
  <si>
    <t xml:space="preserve">KATETR PERMANENTNÍ K PODÁNÍ CYTOSTATIK KRA 14D/K  </t>
  </si>
  <si>
    <t>0049187</t>
  </si>
  <si>
    <t>KATETR CENTRÁLNÍ VENÓZNÍ PEDIATRICKÝ KIT ARROW GAR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</si>
  <si>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</si>
  <si>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</si>
  <si>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</si>
  <si>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</si>
  <si>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</si>
  <si>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</si>
  <si>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43215</t>
  </si>
  <si>
    <t>RADIOTERAPIE CO 60 (1 POLE)</t>
  </si>
  <si>
    <t>43217</t>
  </si>
  <si>
    <t>PLÁNOVÁNÍ RADIOTERAPIE CO 60 NEBO URYCHLOVAČEM</t>
  </si>
  <si>
    <t>43219</t>
  </si>
  <si>
    <t>PLÁNOVÁNÍ RADIOTERAPIE CO 60 NEBO URYCHLOVAČEM S P</t>
  </si>
  <si>
    <t>43311</t>
  </si>
  <si>
    <t>RADIOTERAPIE LINEÁRNÍM URYCHLOVAČEM (1 POLE)</t>
  </si>
  <si>
    <t>43315</t>
  </si>
  <si>
    <t>RADIOTERAPIE LINEÁRNÍM URYCHLOVAČEM S POUŽITÍM FIX</t>
  </si>
  <si>
    <t>43413</t>
  </si>
  <si>
    <t>HDR BRACHYTERAPIE POVRCHOVÁ S POMOCÍ AFTERLOADINGU</t>
  </si>
  <si>
    <t>43415</t>
  </si>
  <si>
    <t>BRACHYTERAPIE INTERSTICIÁLNÍ S AUTOMATICKÝM AFTERL</t>
  </si>
  <si>
    <t>43419</t>
  </si>
  <si>
    <t>BRACHYTERAPIE INTRAKAVITÁRNÍ S AUTOMATICKÝM AFTERL</t>
  </si>
  <si>
    <t>43425</t>
  </si>
  <si>
    <t xml:space="preserve">PLÁNOVÁNÍ BRACHYTERAPIE S POUŽITÍM TPS (PLÁNOVACÍ </t>
  </si>
  <si>
    <t>43619</t>
  </si>
  <si>
    <t>VERIFIKAČNÍ SNÍMEK NA OZAŘOVAČI (OVĚŘENÍ 1 POLE)</t>
  </si>
  <si>
    <t>43621</t>
  </si>
  <si>
    <t>LOKALIZACE CÍLOVÉHO OBJEMU, NEBO SIMULACE OZAŘOVAC</t>
  </si>
  <si>
    <t>43623</t>
  </si>
  <si>
    <t>PŘÍMÁ DOZIMETRIE NA NEMOCNÉM (1 MĚŘÍCÍ MÍSTO)</t>
  </si>
  <si>
    <t>43629</t>
  </si>
  <si>
    <t>VÝROBA INDIVIDUÁLNÍCH FIXAČNÍCH POMŮCEK PRO OZAŘOV</t>
  </si>
  <si>
    <t>43631</t>
  </si>
  <si>
    <t>PLÁNOVÁNÍ RADIOTERAPIE TECHNIKOU IMRT</t>
  </si>
  <si>
    <t>43633</t>
  </si>
  <si>
    <t xml:space="preserve">RADIOTERAPIE POMOCÍ URYCHLOVAČE ČÁSTIC S POUŽITÍM </t>
  </si>
  <si>
    <t>01 - I. INTERNÍ  KLINIKA</t>
  </si>
  <si>
    <t>02 - II. INTERNÍ  KLINIKA</t>
  </si>
  <si>
    <t>03 - III. INTERNÍ  KLINIKA</t>
  </si>
  <si>
    <t>04 - I. CHIRURGICKÁ KLINIKA</t>
  </si>
  <si>
    <t>05 - II. CHIRURGICKÁ KLINIKA</t>
  </si>
  <si>
    <t>06 - NEUROCHIRURGICKÁ KLINIKA</t>
  </si>
  <si>
    <t>07 - KLINIKA ANESTEZIOLOGIE A RESUSCITACE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</si>
  <si>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</si>
  <si>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</si>
  <si>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</si>
  <si>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</si>
  <si>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</si>
  <si>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</si>
  <si>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</si>
  <si>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</si>
  <si>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</si>
  <si>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</si>
  <si>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</si>
  <si>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 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</si>
  <si>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</si>
  <si>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</si>
  <si>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</si>
  <si>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</si>
  <si>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</si>
  <si>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</si>
  <si>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ODD. INTENZIVNÍ PÉČE CHIRURGICKÝCH OBORŮ</t>
  </si>
  <si>
    <t>01</t>
  </si>
  <si>
    <t>02</t>
  </si>
  <si>
    <t>03</t>
  </si>
  <si>
    <t>04</t>
  </si>
  <si>
    <t>05</t>
  </si>
  <si>
    <t>06</t>
  </si>
  <si>
    <t>4F2</t>
  </si>
  <si>
    <t>09544</t>
  </si>
  <si>
    <t>REGULAČNÍ POPLATEK ZA KAŽDÝ DEN LŮŽKOVÉ PÉČE -- PO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</si>
  <si>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</si>
  <si>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</si>
  <si>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</si>
  <si>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</si>
  <si>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</si>
  <si>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</si>
  <si>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</si>
  <si>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</si>
  <si>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</si>
  <si>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</si>
  <si>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</si>
  <si>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1F1</t>
  </si>
  <si>
    <t>87427</t>
  </si>
  <si>
    <t>CYTOLOGICKÉ NÁTĚRY  NECENTRIFUGOVANÉ TEKUTINY - 4-</t>
  </si>
  <si>
    <t>43611</t>
  </si>
  <si>
    <t>RADIOTERAPIE CS 137 (1 POLE)</t>
  </si>
  <si>
    <t>0005954</t>
  </si>
  <si>
    <t xml:space="preserve">UROMITEXAN 400 MG                                 </t>
  </si>
  <si>
    <t>0012671</t>
  </si>
  <si>
    <t>0014327</t>
  </si>
  <si>
    <t xml:space="preserve">CARBOPLATIN-TEVA                                  </t>
  </si>
  <si>
    <t>0049982</t>
  </si>
  <si>
    <t xml:space="preserve">HOLOXAN 500 MG                                    </t>
  </si>
  <si>
    <t>0049983</t>
  </si>
  <si>
    <t xml:space="preserve">HOLOXAN 1 G                                       </t>
  </si>
  <si>
    <t>0049984</t>
  </si>
  <si>
    <t xml:space="preserve">HOLOXAN 2 G                                       </t>
  </si>
  <si>
    <t>0052547</t>
  </si>
  <si>
    <t>0053666</t>
  </si>
  <si>
    <t xml:space="preserve">BICNU(STERILE CARMUSTINE/BCNU/)                   </t>
  </si>
  <si>
    <t>0116147</t>
  </si>
  <si>
    <t xml:space="preserve">EPIRUBICIN ACTAVIS 2 MG/ML INJEKČNÍ ROZTOK        </t>
  </si>
  <si>
    <t>0124825</t>
  </si>
  <si>
    <t xml:space="preserve">BLEOMYCIN TEVA 15 000 IU                          </t>
  </si>
  <si>
    <t>0163383</t>
  </si>
  <si>
    <t xml:space="preserve">PACLINE 6 MG/ML                                   </t>
  </si>
  <si>
    <t>0167598</t>
  </si>
  <si>
    <t xml:space="preserve">TEPADINA 15 MG                                    </t>
  </si>
  <si>
    <t>0085513</t>
  </si>
  <si>
    <t xml:space="preserve">FLEBOGAMMA 5%                                     </t>
  </si>
  <si>
    <t>0105143</t>
  </si>
  <si>
    <t xml:space="preserve">GEMCITABIN SANDOZ 1 G, PRÁŠEK PRO PŘÍP            </t>
  </si>
  <si>
    <t>2</t>
  </si>
  <si>
    <t>0007909</t>
  </si>
  <si>
    <t xml:space="preserve">Erytrocyty resuspendované                         </t>
  </si>
  <si>
    <t>0007917</t>
  </si>
  <si>
    <t xml:space="preserve">ERYTROCYTY BEZ BUFFY COATU                        </t>
  </si>
  <si>
    <t>0007955</t>
  </si>
  <si>
    <t xml:space="preserve">ERYTROCYTY DELEUKOTIZOVANÉ                        </t>
  </si>
  <si>
    <t>0007963</t>
  </si>
  <si>
    <t xml:space="preserve">ERYTROCYTY Z AFERÉZY                              </t>
  </si>
  <si>
    <t>0107931</t>
  </si>
  <si>
    <t xml:space="preserve">TROMBOCYTY Z AFERÉZY                              </t>
  </si>
  <si>
    <t>0107936</t>
  </si>
  <si>
    <t xml:space="preserve">TROMBOCYTY Z BUFFY COATU SMĚSNÉ, DELEUKOTIZOVANÉ  </t>
  </si>
  <si>
    <t>0107959</t>
  </si>
  <si>
    <t xml:space="preserve">TROMBOCYTY Z AFERÉZY DELEUKOTIZOVANÉ              </t>
  </si>
  <si>
    <t>0207921</t>
  </si>
  <si>
    <t xml:space="preserve">PLAZMA ČERSTVÁ ZMRAZENÁ                           </t>
  </si>
  <si>
    <t>00601</t>
  </si>
  <si>
    <t>OD TYPU 01 - PRO NEMOCNICE TYPU 3, (KATEGORIE 6)</t>
  </si>
  <si>
    <t>09227</t>
  </si>
  <si>
    <t>I. V. APLIKACE KRVE NEBO KREVNÍCH DERIVÁTŮ</t>
  </si>
  <si>
    <t>32510</t>
  </si>
  <si>
    <t>ZAVEDENÍ DLOUHODOBÉ KANYLACE CENTRÁLNÍHO ŽILNÍHO S</t>
  </si>
  <si>
    <t>42510</t>
  </si>
  <si>
    <t xml:space="preserve">NÁROČNÁ APLIKACE REŽIMŮ LÉČBY CYTOSTATIKY (1 DEN, </t>
  </si>
  <si>
    <t>00880</t>
  </si>
  <si>
    <t>ROZLIŠENÍ VYKÁZANÉ HOSPITALIZACE JAKO: = NOVÁ HOSP</t>
  </si>
  <si>
    <t>00881</t>
  </si>
  <si>
    <t>ROZLIŠENÍ VYKÁZANÉ HOSPITALIZACE JAKO: = POKRAČOVÁ</t>
  </si>
  <si>
    <t>00698</t>
  </si>
  <si>
    <t>OD TYPU 98 - PRO NEMOCNICE TYPU 3, (KATEGORIE 6) -</t>
  </si>
  <si>
    <t>00699</t>
  </si>
  <si>
    <t>OD TYPU 99 - PRO NEMOCNICE TYPU 3, (KATEGORIE 6) -</t>
  </si>
  <si>
    <t>4F3</t>
  </si>
  <si>
    <t>0030515</t>
  </si>
  <si>
    <t>ZÁSOBNÍK PRO LINEÁRNÍ STAPLER TA PREMIUM 55-4.8 DL</t>
  </si>
  <si>
    <t>51353</t>
  </si>
  <si>
    <t>PUNKCE, ODSÁTÍ TENKÉHO STŘEVA, MANIPULACE SE STŘEV</t>
  </si>
  <si>
    <t>51385</t>
  </si>
  <si>
    <t>RESEKCE ŽALUDKU S ANASTOMÓZOU</t>
  </si>
  <si>
    <t>5F1</t>
  </si>
  <si>
    <t>51355</t>
  </si>
  <si>
    <t>DVOJ - A VÍCENÁSOBNÁ RESEKCE A (NEBO) ANASTOMÓZA T</t>
  </si>
  <si>
    <t>51357</t>
  </si>
  <si>
    <t>JEJUNOSTOMIE, ILEOSTOMIE NEBO KOLOSTOMIE, ANTEPOZI</t>
  </si>
  <si>
    <t>51383</t>
  </si>
  <si>
    <t>GASTROTOMIE, DUODENOTOMIE NEBO JEDNODUCHÁ PYLOROPL</t>
  </si>
  <si>
    <t>25</t>
  </si>
  <si>
    <t>26</t>
  </si>
  <si>
    <t>29</t>
  </si>
  <si>
    <t>30</t>
  </si>
  <si>
    <t>31</t>
  </si>
  <si>
    <t>32</t>
  </si>
  <si>
    <t>50</t>
  </si>
  <si>
    <t>59</t>
  </si>
  <si>
    <t>01013</t>
  </si>
  <si>
    <t>A</t>
  </si>
  <si>
    <t xml:space="preserve">KRANIOTOMIE S MCC             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</si>
  <si>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</si>
  <si>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</si>
  <si>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</si>
  <si>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</si>
  <si>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</si>
  <si>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</si>
  <si>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01342</t>
  </si>
  <si>
    <t xml:space="preserve">CÉVNÍ MOZKOVÁ PŘÍHODA S INFARKTEM S CC                                                              </t>
  </si>
  <si>
    <t>01412</t>
  </si>
  <si>
    <t xml:space="preserve">NETRAUMATICKÁ PORUCHA VĚDOMÍ A KÓMA S CC                                                            </t>
  </si>
  <si>
    <t>03301</t>
  </si>
  <si>
    <t xml:space="preserve">MALIGNÍ ONEMOCNĚNÍ UCHA. NOSU. ÚST A HRDLA BEZ CC                                                   </t>
  </si>
  <si>
    <t>03302</t>
  </si>
  <si>
    <t xml:space="preserve">MALIGNÍ ONEMOCNĚNÍ UCHA. NOSU. ÚST A HRDLA S CC                                                     </t>
  </si>
  <si>
    <t>03303</t>
  </si>
  <si>
    <t xml:space="preserve">MALIGNÍ ONEMOCNĚNÍ UCHA. NOSU. ÚST A HRDLA S MCC                                                    </t>
  </si>
  <si>
    <t>04031</t>
  </si>
  <si>
    <t xml:space="preserve">JINÉ VÝKONY PŘI PORUCHÁCH A ONEMOCNĚNÍCH DÝCHACÍHO SYSTÉMU BEZ CC                                   </t>
  </si>
  <si>
    <t>04033</t>
  </si>
  <si>
    <t xml:space="preserve">JINÉ VÝKONY PŘI PORUCHÁCH A ONEMOCNĚNÍCH DÝCHACÍHO SYSTÉMU S MCC                                    </t>
  </si>
  <si>
    <t>04321</t>
  </si>
  <si>
    <t xml:space="preserve">PLICNÍ EMBOLIE BEZ CC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</si>
  <si>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</si>
  <si>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</si>
  <si>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</si>
  <si>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</si>
  <si>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04402</t>
  </si>
  <si>
    <t xml:space="preserve">PNEUMOTORAX A PLEURÁNÍ VÝPOTEK S CC                                                                 </t>
  </si>
  <si>
    <t>05373</t>
  </si>
  <si>
    <t xml:space="preserve">NEOBJASNĚNÁ SRDEČNÍ ZÁSTAVA S MCC                                                                   </t>
  </si>
  <si>
    <t>06011</t>
  </si>
  <si>
    <t xml:space="preserve">VELKÉ VÝKONY NA TLUSTÉM A TENKÉM STŘEVU BEZ CC                                                      </t>
  </si>
  <si>
    <t>06102</t>
  </si>
  <si>
    <t xml:space="preserve">JINÉ VÝKONY PŘI PORUCHÁCH A ONEMOCNĚNÍCH TRÁVICÍHO SYSTÉMU S CC                                     </t>
  </si>
  <si>
    <t>06103</t>
  </si>
  <si>
    <t xml:space="preserve">JINÉ VÝKONY PŘI PORUCHÁCH A ONEMOCNĚNÍCH TRÁVICÍHO SYSTÉMU S MCC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</si>
  <si>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</si>
  <si>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</si>
  <si>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</si>
  <si>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</si>
  <si>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</si>
  <si>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</si>
  <si>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06352</t>
  </si>
  <si>
    <t xml:space="preserve">OBSTRUKCE GASTROINTESTINÁLNÍHO SYSTÉMU S CC                                                         </t>
  </si>
  <si>
    <t>06381</t>
  </si>
  <si>
    <t xml:space="preserve">JINÉ PORUCHY TRÁVICÍHO SYSTÉMU BEZ CC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</si>
  <si>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</si>
  <si>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</si>
  <si>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</si>
  <si>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</si>
  <si>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</si>
  <si>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</si>
  <si>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</si>
  <si>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</si>
  <si>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</si>
  <si>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</si>
  <si>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</si>
  <si>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</si>
  <si>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</si>
  <si>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</si>
  <si>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08032</t>
  </si>
  <si>
    <t xml:space="preserve">FÚZE PÁTEŘE. NE PRO DEFORMITY S CC                                                                  </t>
  </si>
  <si>
    <t>08052</t>
  </si>
  <si>
    <t xml:space="preserve">REKONSTRUKČNÍ VÝKONY KRANIÁLNÍCH A OBLIČEJOVÝCH KOSTÍ S CC                                          </t>
  </si>
  <si>
    <t>08331</t>
  </si>
  <si>
    <t xml:space="preserve">MALIGNÍ ONEMOCNĚNÍ MUSKULOSKELETÁLNÍHO SYSTÉMU A POJIVOVÉ TKÁNĚ. PATOLOGICKÉ ZLOMENINY BEZ CC       </t>
  </si>
  <si>
    <t>08332</t>
  </si>
  <si>
    <t xml:space="preserve">MALIGNÍ ONEMOCNĚNÍ MUSKULOSKELETÁLNÍHO SYSTÉMU A POJIVOVÉ TKÁNĚ. PATOLOGICKÉ ZLOMENINY S CC         </t>
  </si>
  <si>
    <t>08333</t>
  </si>
  <si>
    <t xml:space="preserve">MALIGNÍ ONEMOCNĚNÍ MUSKULOSKELETÁLNÍHO SYSTÉMU A POJIVOVÉ TKÁNĚ. PATOLOGICKÉ ZLOMENINY S MCC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</si>
  <si>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</si>
  <si>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</si>
  <si>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</si>
  <si>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</si>
  <si>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</si>
  <si>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</si>
  <si>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</si>
  <si>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</si>
  <si>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</si>
  <si>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</si>
  <si>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</si>
  <si>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</si>
  <si>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</si>
  <si>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</si>
  <si>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</si>
  <si>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</si>
  <si>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</si>
  <si>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</si>
  <si>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</si>
  <si>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</si>
  <si>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</si>
  <si>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</si>
  <si>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</si>
  <si>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</si>
  <si>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</si>
  <si>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</si>
  <si>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11052</t>
  </si>
  <si>
    <t xml:space="preserve">MENŠÍ VÝKONY NA LEDVINÁCH. MOČOVÝCH CESTÁCH A MOČOVÉM MĚCHÝŘI S CC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</si>
  <si>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</si>
  <si>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</si>
  <si>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</si>
  <si>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</si>
  <si>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</si>
  <si>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</si>
  <si>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</si>
  <si>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</si>
  <si>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</si>
  <si>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</si>
  <si>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</si>
  <si>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</si>
  <si>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</si>
  <si>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</si>
  <si>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</si>
  <si>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</si>
  <si>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</si>
  <si>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</si>
  <si>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16302</t>
  </si>
  <si>
    <t>B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</si>
  <si>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</si>
  <si>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</si>
  <si>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</si>
  <si>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</si>
  <si>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</si>
  <si>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</si>
  <si>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</si>
  <si>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</si>
  <si>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</si>
  <si>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</si>
  <si>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</si>
  <si>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</si>
  <si>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</si>
  <si>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17031</t>
  </si>
  <si>
    <t>C</t>
  </si>
  <si>
    <t xml:space="preserve">MYELOPROLIFERATIVNÍ PORUCHY A ŠPATNĚ DIFERENCOVANÉ NÁDORY S VELKÝM VÝKONEM BEZ CC                   </t>
  </si>
  <si>
    <t>17032</t>
  </si>
  <si>
    <t xml:space="preserve">MYELOPROLIFERATIVNÍ PORUCHY A ŠPATNĚ DIFERENCOVANÉ NÁDORY S VELKÝM VÝKONEM S CC                     </t>
  </si>
  <si>
    <t>17033</t>
  </si>
  <si>
    <t xml:space="preserve">MYELOPROLIFERATIVNÍ PORUCHY A ŠPATNĚ DIFERENCOVANÉ NÁDORY S VELKÝM VÝKONEM S MCC                    </t>
  </si>
  <si>
    <t xml:space="preserve">MYELOPROLIFERATIVNÍ PORUCHY A ŠPATNĚ DIFERENCOVANÉ NÁDORY S JINÝM VÝKONEM BEZ CC                    </t>
  </si>
  <si>
    <t>17042</t>
  </si>
  <si>
    <t xml:space="preserve">MYELOPROLIFERATIVNÍ PORUCHY A ŠPATNĚ DIFERENCOVANÉ NÁDORY S JINÝM VÝKONEM S CC                      </t>
  </si>
  <si>
    <t>17043</t>
  </si>
  <si>
    <t xml:space="preserve">MYELOPROLIFERATIVNÍ PORUCHY A ŠPATNĚ DIFERENCOVANÉ NÁDORY S JINÝM VÝKONEM S MCC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</si>
  <si>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</si>
  <si>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</si>
  <si>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</si>
  <si>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</si>
  <si>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</si>
  <si>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</si>
  <si>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</si>
  <si>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</si>
  <si>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</si>
  <si>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</si>
  <si>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</si>
  <si>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</si>
  <si>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</si>
  <si>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</si>
  <si>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</si>
  <si>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</si>
  <si>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17343</t>
  </si>
  <si>
    <t xml:space="preserve">JINÉ MYELOPROLIFERATIVNÍ PORUCHY A DIAGNÓZA NEDIFERENCOVANÝCH NÁDORŮ S MCC                          </t>
  </si>
  <si>
    <t>18323</t>
  </si>
  <si>
    <t xml:space="preserve">HOREČKA NEZNÁMÉHO PŮVODU S MCC                                              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</si>
  <si>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</si>
  <si>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</si>
  <si>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</si>
  <si>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</si>
  <si>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</si>
  <si>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</si>
  <si>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</si>
  <si>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</si>
  <si>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</si>
  <si>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</si>
  <si>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88872</t>
  </si>
  <si>
    <t xml:space="preserve">ROZSÁHLÉ VÝKONY. KTERÉ SE NETÝKAJÍ HLAVNÍ DIAGNÓZY S CC                                             </t>
  </si>
  <si>
    <t>88892</t>
  </si>
  <si>
    <t xml:space="preserve">VÝKONY OMEZENÉHO ROZSAHU. KTERÉ SE NETÝKAJÍ HLAVNÍ DIAGNÓZY S CC                                    </t>
  </si>
  <si>
    <t>22 - KLINIKA NUKLEÁRNÍ MEDICÍNY</t>
  </si>
  <si>
    <t>28 - ODDĚLENÍ LÉKAŘSKÉ GENETIKY</t>
  </si>
  <si>
    <t>33 - ODDĚLENÍ KLINICKÉ BIOCHEMIE</t>
  </si>
  <si>
    <t>34 - KLINIKA RADIOLOGICKÁ</t>
  </si>
  <si>
    <t>35 - TRANSFÚZNÍ ODDĚLENÍ</t>
  </si>
  <si>
    <t>37 - ÚSTAV PATOLOGIE</t>
  </si>
  <si>
    <t>40 - ÚSTAV MIKROBIOLOGIE</t>
  </si>
  <si>
    <t>41 - ÚSTAV IMUNOLOGIE</t>
  </si>
  <si>
    <t>101</t>
  </si>
  <si>
    <t>816</t>
  </si>
  <si>
    <t>87415</t>
  </si>
  <si>
    <t>CYTOLOGICKÉ OTISKY A STĚRY -  ZA 4-10 PREPARÁTŮ</t>
  </si>
  <si>
    <t>87435</t>
  </si>
  <si>
    <t>STANDARDNÍ CYTOLOGICKÉ BARVENÍ,  ZA 4-10  PREPARÁT</t>
  </si>
  <si>
    <t>91431</t>
  </si>
  <si>
    <t>ZVLÁŠTĚ NÁROČNÉ IZOLACE BUNĚK GRADIENTOVOU CENTRIF</t>
  </si>
  <si>
    <t>94115</t>
  </si>
  <si>
    <t>IN SITU HYBRIDIZACE LIDSKÉ DNA SE ZNAČENOU SONDOU</t>
  </si>
  <si>
    <t>94119</t>
  </si>
  <si>
    <t>IZOLACE A UCHOVÁNÍ LIDSKÉ DNA (RNA)</t>
  </si>
  <si>
    <t>94123</t>
  </si>
  <si>
    <t>PCR ANALÝZA LIDSKÉ DNA</t>
  </si>
  <si>
    <t>94200</t>
  </si>
  <si>
    <t xml:space="preserve">(VZP) KVANTITATIVNÍ PCR (qPCR) V REÁLNÉM ČASE PRO </t>
  </si>
  <si>
    <t>94201</t>
  </si>
  <si>
    <t>(VZP) FLUORESCENČNÍ IN SITU HYBRIDIZACE LIDSKÉ DNA</t>
  </si>
  <si>
    <t>94211</t>
  </si>
  <si>
    <t>DLOUHODOBÁ KULTIVACE BUNĚK RŮZNÝCH TKÁNÍ Z PRENATÁ</t>
  </si>
  <si>
    <t>706</t>
  </si>
  <si>
    <t>89143</t>
  </si>
  <si>
    <t>RTG BŘICHA</t>
  </si>
  <si>
    <t>89173</t>
  </si>
  <si>
    <t>ANTEGRÁDNÍ PYELOGRAFIE JEDNOSTRANNÁ</t>
  </si>
  <si>
    <t>89198</t>
  </si>
  <si>
    <t>SKIASKOPIE</t>
  </si>
  <si>
    <t>89455</t>
  </si>
  <si>
    <t>PERKUTÁNNÍ NEFROSTOMIE JEDNOSTRANNÁ</t>
  </si>
  <si>
    <t>7F6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</si>
  <si>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</si>
  <si>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</si>
  <si>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</si>
  <si>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</si>
  <si>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</si>
  <si>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</si>
  <si>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</si>
  <si>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87439</t>
  </si>
  <si>
    <t>SPECIÁLNÍ CYTOLOGICKÉ BARVENÍ - 1-3  PREPARÁTY,  J</t>
  </si>
  <si>
    <t>87447</t>
  </si>
  <si>
    <t>CYTOLOGICKÉ PREPARÁTY ZHOTOVENÉ CYTOCENTRIFUGOU</t>
  </si>
  <si>
    <t>87449</t>
  </si>
  <si>
    <t xml:space="preserve">SCREENINGOVÉ ODEČÍTÁNÍ CYTOLOGICKÝCH NÁLEZŮ (ZA 1 </t>
  </si>
  <si>
    <t>87519</t>
  </si>
  <si>
    <t>STANOVENÍ CYTOLOGICKÉ DIAGNÓZY II. STUPNĚ OBTÍŽNOS</t>
  </si>
  <si>
    <t>87525</t>
  </si>
  <si>
    <t>STANOVENÍ CYTOLOGICKÉ DIAGNÓZY III. STUPNĚ OBTÍŽNO</t>
  </si>
  <si>
    <t>89201</t>
  </si>
  <si>
    <t>SKIASKOPIE NA OPERAČNÍM ČI ZÁKROKOVÉM SÁLE MOBILNÍ</t>
  </si>
  <si>
    <t>89313</t>
  </si>
  <si>
    <t xml:space="preserve">PERKUTÁNNÍ PUNKCE NEBO BIOPSIE ŘÍZENÁ RDG METODOU </t>
  </si>
  <si>
    <t>22</t>
  </si>
  <si>
    <t>407</t>
  </si>
  <si>
    <t>0056340</t>
  </si>
  <si>
    <t xml:space="preserve">IOMERON 400                                       </t>
  </si>
  <si>
    <t>0093625</t>
  </si>
  <si>
    <t xml:space="preserve">ULTRAVIST 370                                     </t>
  </si>
  <si>
    <t>0093626</t>
  </si>
  <si>
    <t>0095609</t>
  </si>
  <si>
    <t xml:space="preserve">MICROPAQUE CT                                     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</si>
  <si>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</si>
  <si>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</si>
  <si>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</si>
  <si>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</si>
  <si>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0002034</t>
  </si>
  <si>
    <t xml:space="preserve">99MTC-DTPA INJ.                                   </t>
  </si>
  <si>
    <t>0002035</t>
  </si>
  <si>
    <t xml:space="preserve">99MTC-MAG3 INJ.                                   </t>
  </si>
  <si>
    <t>0002067</t>
  </si>
  <si>
    <t xml:space="preserve">81M-KRYPTON PLYN K INHAL.                         </t>
  </si>
  <si>
    <t>0002073</t>
  </si>
  <si>
    <t xml:space="preserve">99MTC-OXIDRONÁT DISODNÝ INJ.                      </t>
  </si>
  <si>
    <t>0002077</t>
  </si>
  <si>
    <t xml:space="preserve">111IN PENTETREOTID INJ.                           </t>
  </si>
  <si>
    <t>0002087</t>
  </si>
  <si>
    <t xml:space="preserve">18F-FDG                                           </t>
  </si>
  <si>
    <t>47219</t>
  </si>
  <si>
    <t xml:space="preserve">SCINTIGRAFIE LEDVIN DYNAMICKÁ VČETNĚ STANOVENÍ GF </t>
  </si>
  <si>
    <t>47241</t>
  </si>
  <si>
    <t>SCINTIGRAFIE SKELETU</t>
  </si>
  <si>
    <t>47257</t>
  </si>
  <si>
    <t>SCINTIGRAFIE PLIC PERFÚZNÍ</t>
  </si>
  <si>
    <t>47259</t>
  </si>
  <si>
    <t>SCINTIGRAFIE PLIC VENTILAČNÍ STATICKÁ</t>
  </si>
  <si>
    <t>47267</t>
  </si>
  <si>
    <t>SCINTIGRAFIE  NÁDORU</t>
  </si>
  <si>
    <t>47269</t>
  </si>
  <si>
    <t>TOMOGRAFICKÁ SCINTIGRAFIE - SPECT</t>
  </si>
  <si>
    <t>47273</t>
  </si>
  <si>
    <t>KVANTIFIKACE DYNAMICKÝCH A TOMOGRAFICKÝCH SCINTIGR</t>
  </si>
  <si>
    <t>47351</t>
  </si>
  <si>
    <t>POZITRONOVÁ EMISNÍ TOMOGRAFIE (PET) TRUPU</t>
  </si>
  <si>
    <t>47355</t>
  </si>
  <si>
    <t>HYBRIDNÍ VÝPOČETNÍ A POZITRONOVÁ EMISNÍ TOMOGRAFIE</t>
  </si>
  <si>
    <t>28</t>
  </si>
  <si>
    <t>202</t>
  </si>
  <si>
    <t>94145</t>
  </si>
  <si>
    <t>RUTINNÍ VYŠETŘENÍ KOSTNÍ DŘENĚ PŘÍMÉ A S KULTIVACÍ</t>
  </si>
  <si>
    <t>94181</t>
  </si>
  <si>
    <t>ZHOTOVENÍ KARYOTYPU Z JEDNÉ MITÓZY</t>
  </si>
  <si>
    <t>94191</t>
  </si>
  <si>
    <t>FOTOGRAFIE GELU</t>
  </si>
  <si>
    <t>94193</t>
  </si>
  <si>
    <t>ELEKTROFORÉZA NUKLEOVÝCH KYSELIN</t>
  </si>
  <si>
    <t>94199</t>
  </si>
  <si>
    <t>AMPLIFIKACE METODOU PCR</t>
  </si>
  <si>
    <t>94845</t>
  </si>
  <si>
    <t>(VZP) RUTINNÍ VYŠETŘENÍ KOSTNÍ DŘENĚ PŘÍMÉ A S KUL</t>
  </si>
  <si>
    <t>94881</t>
  </si>
  <si>
    <t>(VZP) ZHOTOVENÍ KARYOTYPU Z JEDNÉ MITÓZY</t>
  </si>
  <si>
    <t>818</t>
  </si>
  <si>
    <t>91439</t>
  </si>
  <si>
    <t>IMUNOFENOTYPIZACE BUNĚČNÝCH SUBPOPULACÍ DLE POVRCH</t>
  </si>
  <si>
    <t>96113</t>
  </si>
  <si>
    <t>PLAZMINOGEN - AKTIVITA</t>
  </si>
  <si>
    <t>96145</t>
  </si>
  <si>
    <t>DAPTT - SCREENING LA</t>
  </si>
  <si>
    <t>96157</t>
  </si>
  <si>
    <t>STANOVENÍ HEPARINOVÝCH JEDNOTEK ANTI XA</t>
  </si>
  <si>
    <t>96167</t>
  </si>
  <si>
    <t>KREVNÍ OBRAZ S PĚTI POPULAČNÍM DIFERENCIÁLNÍM POČT</t>
  </si>
  <si>
    <t>96185</t>
  </si>
  <si>
    <t>FAKTOR II. - STANOVENÍ AKTIVITY</t>
  </si>
  <si>
    <t>96191</t>
  </si>
  <si>
    <t>FAKTOR VIII - STANOVENÍ AKTIVITY</t>
  </si>
  <si>
    <t>96193</t>
  </si>
  <si>
    <t>FAKTOR IX - STANOVENÍ AKTIVITY</t>
  </si>
  <si>
    <t>96197</t>
  </si>
  <si>
    <t>FAKTOR XI - STANOVENÍ AKTIVITY</t>
  </si>
  <si>
    <t>96199</t>
  </si>
  <si>
    <t>PROTEIN C - FUNKČNÍ AKTIVITA</t>
  </si>
  <si>
    <t>96215</t>
  </si>
  <si>
    <t>APC REZISTENCE</t>
  </si>
  <si>
    <t>96239</t>
  </si>
  <si>
    <t>DESTIČKOVÝ NEUTRALIZAČNÍ TEST (PNP)</t>
  </si>
  <si>
    <t>96265</t>
  </si>
  <si>
    <t>PROTEIN S - VOLNÝ</t>
  </si>
  <si>
    <t>96315</t>
  </si>
  <si>
    <t>ANALÝZA KREVNÍHO NÁTĚRU PANOPTICKY OBARVENÉHO. IND</t>
  </si>
  <si>
    <t>96321</t>
  </si>
  <si>
    <t>POČET TROMBOCYTŮ MIKROSKOPICKY</t>
  </si>
  <si>
    <t>96325</t>
  </si>
  <si>
    <t>FIBRINOGEN (SÉRIE)</t>
  </si>
  <si>
    <t>96515</t>
  </si>
  <si>
    <t>FIBRIN DEGRADAČNÍ PRODUKTY KVANTITATIVNĚ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</si>
  <si>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</si>
  <si>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</si>
  <si>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</si>
  <si>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</si>
  <si>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</si>
  <si>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</si>
  <si>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</si>
  <si>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</si>
  <si>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96715</t>
  </si>
  <si>
    <t>ANALÝZA NÁTĚRU KOSTNÍ DŘENĚ, MÍZNÍ UZLINY NEBO TKÁ</t>
  </si>
  <si>
    <t>96813</t>
  </si>
  <si>
    <t>ANTITROMBIN III, CHROMOGENNÍ METODOU (SÉRIE)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</si>
  <si>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</si>
  <si>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</si>
  <si>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</si>
  <si>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</si>
  <si>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</si>
  <si>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</si>
  <si>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96863</t>
  </si>
  <si>
    <t>STANOVENÍ POČTU ERYTROBLASTŮ NA AUTOMATICKÉM ANALY</t>
  </si>
  <si>
    <t>33</t>
  </si>
  <si>
    <t>801</t>
  </si>
  <si>
    <t>81111</t>
  </si>
  <si>
    <t>A L T  STATIM</t>
  </si>
  <si>
    <t>81113</t>
  </si>
  <si>
    <t>A S T  STATIM</t>
  </si>
  <si>
    <t>81115</t>
  </si>
  <si>
    <t>ALBUMIN SÉRUM (STATIM)</t>
  </si>
  <si>
    <t>81117</t>
  </si>
  <si>
    <t>AMYLASA (SÉRUM, MOČ)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</si>
  <si>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</si>
  <si>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</si>
  <si>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</si>
  <si>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</si>
  <si>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</si>
  <si>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</si>
  <si>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</si>
  <si>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</si>
  <si>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</si>
  <si>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</si>
  <si>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</si>
  <si>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</si>
  <si>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</si>
  <si>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</si>
  <si>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</si>
  <si>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</si>
  <si>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</si>
  <si>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</si>
  <si>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</si>
  <si>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</si>
  <si>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</si>
  <si>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</si>
  <si>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</si>
  <si>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</si>
  <si>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</si>
  <si>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</si>
  <si>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</si>
  <si>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</si>
  <si>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</si>
  <si>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</si>
  <si>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</si>
  <si>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</si>
  <si>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</si>
  <si>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</si>
  <si>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</si>
  <si>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</si>
  <si>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</si>
  <si>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</si>
  <si>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</si>
  <si>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</si>
  <si>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</si>
  <si>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</si>
  <si>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81227</t>
  </si>
  <si>
    <t>PROSTATICKÝ SPECIFICKÝ ANTIGEN (PSA) - VOLNÝ</t>
  </si>
  <si>
    <t>81235</t>
  </si>
  <si>
    <t>TUMORMARKERY CA 19-9, CA 15-3, CA 72-4, CA 125</t>
  </si>
  <si>
    <t>81237</t>
  </si>
  <si>
    <t>TROPONIN - T NEBO I ELISA</t>
  </si>
  <si>
    <t>81239</t>
  </si>
  <si>
    <t>ANALÝZA MOČE MIKROSKOPICKY VE FÁZOVÉM KONTRASTU</t>
  </si>
  <si>
    <t>81249</t>
  </si>
  <si>
    <t>CEA (MEIA)</t>
  </si>
  <si>
    <t>81323</t>
  </si>
  <si>
    <t>ADENOSINDEAMINÁZA</t>
  </si>
  <si>
    <t>81329</t>
  </si>
  <si>
    <t>ALBUMIN (SÉRUM)</t>
  </si>
  <si>
    <t>81339</t>
  </si>
  <si>
    <t>AMINOKYSELINY STANOVENÍ CELKOVÉHO SPEKTRA V BIOLOG</t>
  </si>
  <si>
    <t>81341</t>
  </si>
  <si>
    <t>AMONIAK</t>
  </si>
  <si>
    <t>81345</t>
  </si>
  <si>
    <t>AMYLÁZA</t>
  </si>
  <si>
    <t>81351</t>
  </si>
  <si>
    <t>ANDROSTENDION</t>
  </si>
  <si>
    <t>81363</t>
  </si>
  <si>
    <t>BILIRUBIN KONJUGOVANÝ</t>
  </si>
  <si>
    <t>81369</t>
  </si>
  <si>
    <t>BÍLKOVINA KVANTITATIVNĚ (MOČ, MOZKOM. MOK, VÝPOTEK</t>
  </si>
  <si>
    <t>81375</t>
  </si>
  <si>
    <t>KRYOGLOBULINY KVANTITATIVNĚ</t>
  </si>
  <si>
    <t>81383</t>
  </si>
  <si>
    <t>LAKTÁTDEHYDROGENÁZA (L D)</t>
  </si>
  <si>
    <t>81389</t>
  </si>
  <si>
    <t>DEHYDROEPIANDROSTERON SULFÁT (DHEA-S)</t>
  </si>
  <si>
    <t>81395</t>
  </si>
  <si>
    <t>ELEKTROFORÉZA PROTEINŮ (MOČ, MOZKOMÍŠNÍ MOK)</t>
  </si>
  <si>
    <t>81397</t>
  </si>
  <si>
    <t>ELEKTROFORÉZA PROTEINŮ (SÉRUM)</t>
  </si>
  <si>
    <t>81427</t>
  </si>
  <si>
    <t>FOSFOR ANORGANICKÝ</t>
  </si>
  <si>
    <t>81447</t>
  </si>
  <si>
    <t>GLYKOVANÉ PROTEINY</t>
  </si>
  <si>
    <t>81449</t>
  </si>
  <si>
    <t>GLYKOVANÝ HEMOGLOBIN</t>
  </si>
  <si>
    <t>81451</t>
  </si>
  <si>
    <t>HEMOGLOBIN VOLNÝ V PLAZMĚ</t>
  </si>
  <si>
    <t>81461</t>
  </si>
  <si>
    <t>HOMOCYSTEIN CELKOVÝ</t>
  </si>
  <si>
    <t>81465</t>
  </si>
  <si>
    <t>HOŘČÍK</t>
  </si>
  <si>
    <t>81473</t>
  </si>
  <si>
    <t>CHOLESTEROL HDL</t>
  </si>
  <si>
    <t>81475</t>
  </si>
  <si>
    <t>CHOLINESTERÁZA</t>
  </si>
  <si>
    <t>81481</t>
  </si>
  <si>
    <t>AMYLÁZA PANKREATICKÁ</t>
  </si>
  <si>
    <t>81489</t>
  </si>
  <si>
    <t>KATECHOLAMIN A JEHO METABOLITY</t>
  </si>
  <si>
    <t>81495</t>
  </si>
  <si>
    <t>KREATINKINÁZA (CK)</t>
  </si>
  <si>
    <t>81497</t>
  </si>
  <si>
    <t>KREATINKINÁZA IZOENZYM CK-MB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</si>
  <si>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</si>
  <si>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</si>
  <si>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</si>
  <si>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</si>
  <si>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</si>
  <si>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</si>
  <si>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</si>
  <si>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</si>
  <si>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81563</t>
  </si>
  <si>
    <t>OSMOLALITA (SÉRUM, MOČ)</t>
  </si>
  <si>
    <t>81573</t>
  </si>
  <si>
    <t>PANDYHO ZKOUŠKA</t>
  </si>
  <si>
    <t>81585</t>
  </si>
  <si>
    <t>ACIDOBAZICKÁ ROVNOVÁHA</t>
  </si>
  <si>
    <t>81625</t>
  </si>
  <si>
    <t>VÁPNÍK CELKOVÝ</t>
  </si>
  <si>
    <t>81629</t>
  </si>
  <si>
    <t>VAZEBNÁ KAPACITA ŽELEZA</t>
  </si>
  <si>
    <t>81641</t>
  </si>
  <si>
    <t>ŽELEZO CELKOVÉ</t>
  </si>
  <si>
    <t>81665</t>
  </si>
  <si>
    <t>VYŠ. DPM - AKTIVITA LYZOSOMÁLNÍCH ENZYMŮ S NERADIO</t>
  </si>
  <si>
    <t>81675</t>
  </si>
  <si>
    <t>MIKROALBUMINURIE</t>
  </si>
  <si>
    <t>81681</t>
  </si>
  <si>
    <t>25-HYDROXYVITAMIN D (25 OHD)</t>
  </si>
  <si>
    <t>81699</t>
  </si>
  <si>
    <t>STANOVENÍ IGF - I (INSULIN - LIKE GROWTH FACTOR)</t>
  </si>
  <si>
    <t>81703</t>
  </si>
  <si>
    <t>CYSTATIN C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</si>
  <si>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</si>
  <si>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</si>
  <si>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</si>
  <si>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</si>
  <si>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</si>
  <si>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</si>
  <si>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</si>
  <si>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</si>
  <si>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91129</t>
  </si>
  <si>
    <t>STANOVENÍ IgG</t>
  </si>
  <si>
    <t>91131</t>
  </si>
  <si>
    <t>STANOVENÍ IgA</t>
  </si>
  <si>
    <t>91133</t>
  </si>
  <si>
    <t>STANOVENÍ IgM</t>
  </si>
  <si>
    <t>91137</t>
  </si>
  <si>
    <t>STANOVENÍ TRANSFERINU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</si>
  <si>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</si>
  <si>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</si>
  <si>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</si>
  <si>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</si>
  <si>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</si>
  <si>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</si>
  <si>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91153</t>
  </si>
  <si>
    <t>STANOVENÍ  C - REAKTIVNÍHO PROTEINU</t>
  </si>
  <si>
    <t>91193</t>
  </si>
  <si>
    <t>STANOVENÍ B2 - MIKROGLOBULINU ELISA</t>
  </si>
  <si>
    <t>91397</t>
  </si>
  <si>
    <t>ELEKTROFORESA S NÁSLEDNOU IMUNOFIXACÍ (KOMPLEX - I</t>
  </si>
  <si>
    <t>91481</t>
  </si>
  <si>
    <t>STANOVENÍ KONCENTRACE PROCALCITONINU</t>
  </si>
  <si>
    <t>93115</t>
  </si>
  <si>
    <t>FOLÁTY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</si>
  <si>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</si>
  <si>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</si>
  <si>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</si>
  <si>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</si>
  <si>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</si>
  <si>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</si>
  <si>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</si>
  <si>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</si>
  <si>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</si>
  <si>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</si>
  <si>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</si>
  <si>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</si>
  <si>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</si>
  <si>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</si>
  <si>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</si>
  <si>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</si>
  <si>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</si>
  <si>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</si>
  <si>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</si>
  <si>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</si>
  <si>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93155</t>
  </si>
  <si>
    <t>CHORIOGONADOTROPIN - BETA PODJEDNOTKA</t>
  </si>
  <si>
    <t>93159</t>
  </si>
  <si>
    <t>CHORIOGONADOTROPIN (HCG)</t>
  </si>
  <si>
    <t>93167</t>
  </si>
  <si>
    <t>NEURON - SPECIFICKÁ ENOLÁZA (NSE)</t>
  </si>
  <si>
    <t>93169</t>
  </si>
  <si>
    <t>OSTEOKALCIN</t>
  </si>
  <si>
    <t>93171</t>
  </si>
  <si>
    <t>PARATHORMON</t>
  </si>
  <si>
    <t>93177</t>
  </si>
  <si>
    <t>PROLAKTIN</t>
  </si>
  <si>
    <t>93181</t>
  </si>
  <si>
    <t>SOMATOTROPIN (STH, HGH)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</si>
  <si>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</si>
  <si>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</si>
  <si>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</si>
  <si>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</si>
  <si>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</si>
  <si>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</si>
  <si>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</si>
  <si>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</si>
  <si>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</si>
  <si>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</si>
  <si>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</si>
  <si>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</si>
  <si>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</si>
  <si>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</si>
  <si>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</si>
  <si>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</si>
  <si>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</si>
  <si>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</si>
  <si>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</si>
  <si>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</si>
  <si>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</si>
  <si>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</si>
  <si>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</si>
  <si>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</si>
  <si>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</si>
  <si>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</si>
  <si>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</si>
  <si>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</si>
  <si>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</si>
  <si>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</si>
  <si>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</si>
  <si>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</si>
  <si>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</si>
  <si>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</si>
  <si>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93249</t>
  </si>
  <si>
    <t>TELOPEPTID PROKOLAGENU I. TYPU: IC - TP</t>
  </si>
  <si>
    <t>93255</t>
  </si>
  <si>
    <t>PROKOLAGEN I. TYPU: PI - NP</t>
  </si>
  <si>
    <t>93263</t>
  </si>
  <si>
    <t>KARBOHYDRÁT-DEFICIENTNÍ TRANSFERIN (CDT)</t>
  </si>
  <si>
    <t>93265</t>
  </si>
  <si>
    <t>CYFRA 21-1 (NÁDOROVÝ ANTIGEN, CYTOKERATIN FRAGMENT</t>
  </si>
  <si>
    <t>93267</t>
  </si>
  <si>
    <t>VOLNÝ TESTOSTERON</t>
  </si>
  <si>
    <t>813</t>
  </si>
  <si>
    <t>91275</t>
  </si>
  <si>
    <t>STANOVENÍ ANTI KARDIOLIPIN Ab IgG a IgM ELISA</t>
  </si>
  <si>
    <t>34</t>
  </si>
  <si>
    <t>809</t>
  </si>
  <si>
    <t>0001733</t>
  </si>
  <si>
    <t xml:space="preserve">XENETIX 300                                       </t>
  </si>
  <si>
    <t>0002920</t>
  </si>
  <si>
    <t xml:space="preserve">MULTIHANCE                                        </t>
  </si>
  <si>
    <t>0003132</t>
  </si>
  <si>
    <t xml:space="preserve">GADOVIST 1,0 MMOL/ML                              </t>
  </si>
  <si>
    <t>0003134</t>
  </si>
  <si>
    <t>0022075</t>
  </si>
  <si>
    <t>0042411</t>
  </si>
  <si>
    <t xml:space="preserve">VISIPAQUE 270 MG I/ML                             </t>
  </si>
  <si>
    <t>0042433</t>
  </si>
  <si>
    <t xml:space="preserve">VISIPAQUE 320 MG I/ML                             </t>
  </si>
  <si>
    <t>0042439</t>
  </si>
  <si>
    <t>0045119</t>
  </si>
  <si>
    <t>0045123</t>
  </si>
  <si>
    <t>0045124</t>
  </si>
  <si>
    <t>0059494</t>
  </si>
  <si>
    <t xml:space="preserve">LIPIODOL ULTRA-FLUIDE                             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</si>
  <si>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</si>
  <si>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</si>
  <si>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</si>
  <si>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</si>
  <si>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</si>
  <si>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0077016</t>
  </si>
  <si>
    <t xml:space="preserve">ULTRAVIST 300                                     </t>
  </si>
  <si>
    <t>0077018</t>
  </si>
  <si>
    <t>0077019</t>
  </si>
  <si>
    <t>0077024</t>
  </si>
  <si>
    <t>0095607</t>
  </si>
  <si>
    <t xml:space="preserve">MICROPAQUE                                        </t>
  </si>
  <si>
    <t>0022081</t>
  </si>
  <si>
    <t>0034038</t>
  </si>
  <si>
    <t xml:space="preserve">JEHLA BIOPTICKÁ ASPIRAČNÍ, CHIBA,ECHOTIP          </t>
  </si>
  <si>
    <t>0037821</t>
  </si>
  <si>
    <t xml:space="preserve">VODIČ ANGIOGRAFICKÝ                               </t>
  </si>
  <si>
    <t>0038462</t>
  </si>
  <si>
    <t xml:space="preserve">DRÁT VODÍCÍ GUIDE WIRE M                          </t>
  </si>
  <si>
    <t>0038482</t>
  </si>
  <si>
    <t>0038483</t>
  </si>
  <si>
    <t>0038498</t>
  </si>
  <si>
    <t xml:space="preserve">KATETR ANGIOGRAFICKÝ GLIDECATH                    </t>
  </si>
  <si>
    <t>0038503</t>
  </si>
  <si>
    <t xml:space="preserve">SOUPRAVA ZAVÁDĚCÍ INTRODUCER                      </t>
  </si>
  <si>
    <t>0038505</t>
  </si>
  <si>
    <t>0047408</t>
  </si>
  <si>
    <t xml:space="preserve">KATETR ANGIOGRAF.DIAGNOST.NEVYZT.VYZTUŽ.107XXXXX  </t>
  </si>
  <si>
    <t>0048264</t>
  </si>
  <si>
    <t xml:space="preserve">DRÁT NEUROINTERVENČNÍ                             </t>
  </si>
  <si>
    <t>0048523</t>
  </si>
  <si>
    <t xml:space="preserve">VODIČ INTERVENČNÍ SELECTIVA DO 145CM              </t>
  </si>
  <si>
    <t>0048668</t>
  </si>
  <si>
    <t xml:space="preserve">DRÁT VODÍCÍ NITINOL                               </t>
  </si>
  <si>
    <t>0049926</t>
  </si>
  <si>
    <t>STENT BILIÁRNÍ-PERIFERNÍ ABSOLUTE .035;PRO.035;PRO</t>
  </si>
  <si>
    <t>0051591</t>
  </si>
  <si>
    <t>0052140</t>
  </si>
  <si>
    <t xml:space="preserve">KATETR DILATAČNÍ PTA WANDA, SMASH                 </t>
  </si>
  <si>
    <t>0052399</t>
  </si>
  <si>
    <t xml:space="preserve">KATETR DRENÁŽNÍ BILIÁRNÍ                          </t>
  </si>
  <si>
    <t>0052704</t>
  </si>
  <si>
    <t xml:space="preserve">KATETR DRENÁŽNÍ                                   </t>
  </si>
  <si>
    <t>0053374</t>
  </si>
  <si>
    <t xml:space="preserve">KATETR ANGIOPLASTICKÝ LARGE OMEGA, PRŮMĚR 7 - 8.5 </t>
  </si>
  <si>
    <t>0053563</t>
  </si>
  <si>
    <t xml:space="preserve">KATETR DIAGNOSTICKÝ TEMPO4F,5F                    </t>
  </si>
  <si>
    <t>0053643</t>
  </si>
  <si>
    <t xml:space="preserve">KATETR BALONKOVÝ PTA QUADRIMATRIX/MARS            </t>
  </si>
  <si>
    <t>0053925</t>
  </si>
  <si>
    <t xml:space="preserve">KATETR BALÓNKOVÝ PTA SYMMETRY, MUSTANG            </t>
  </si>
  <si>
    <t>0053934</t>
  </si>
  <si>
    <t xml:space="preserve">SYSTÉM ZAVÁDĚCÍ ACCUSTICK II 20-702,20-703        </t>
  </si>
  <si>
    <t>0053936</t>
  </si>
  <si>
    <t xml:space="preserve">SYSTÉM ZAVÁDĚCÍ ACCUSTICK II 20-705               </t>
  </si>
  <si>
    <t>0054358</t>
  </si>
  <si>
    <t xml:space="preserve">KATETR DIAGNOSTICKÝ SUPER TORQUE 5F,6F 533525-686 </t>
  </si>
  <si>
    <t>0054475</t>
  </si>
  <si>
    <t>STENT BILIÁRNÍ ZILVER 635,SAMOEXPANDIBILNÍ,NITINOL</t>
  </si>
  <si>
    <t>0056361</t>
  </si>
  <si>
    <t xml:space="preserve">ZAVADĚČ FLEXOR BALKIN RADIOOPÁKNÍ ZNAČKA          </t>
  </si>
  <si>
    <t>0057769</t>
  </si>
  <si>
    <t xml:space="preserve">DILATÁTOR COPE-SADDEKNI SFA ACCESS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</si>
  <si>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</si>
  <si>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</si>
  <si>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</si>
  <si>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</si>
  <si>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</si>
  <si>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0057832</t>
  </si>
  <si>
    <t xml:space="preserve">KATETR ANGIOGRAFICKÝ TFE,PRŮMĚR 3 AŽ 7 FRENCH     </t>
  </si>
  <si>
    <t>0057840</t>
  </si>
  <si>
    <t xml:space="preserve">TĚLÍSKO EMBOLIZAČNÍ IMWCE                         </t>
  </si>
  <si>
    <t>0057844</t>
  </si>
  <si>
    <t xml:space="preserve">TĚLÍSKO EMBOLIZAČNÍ TORNADO                       </t>
  </si>
  <si>
    <t>0058462</t>
  </si>
  <si>
    <t xml:space="preserve">VODIČ DRÁTĚNÝ LUNDERQUIST EXTRA STIFF, ZAHNUTÝ    </t>
  </si>
  <si>
    <t>0059345</t>
  </si>
  <si>
    <t xml:space="preserve">INDEFLÁTOR 622510                                 </t>
  </si>
  <si>
    <t>0059795</t>
  </si>
  <si>
    <t xml:space="preserve">DRÁT VODÍCÍ ANGIODYN J3 FC-FS 150-0,35            </t>
  </si>
  <si>
    <t>0059982</t>
  </si>
  <si>
    <t xml:space="preserve">DRÁT ZAVÁDĚCÍ MIRAGE 103-0608-200                 </t>
  </si>
  <si>
    <t>0059985</t>
  </si>
  <si>
    <t xml:space="preserve">MIKROKATETR ULTRAFLOW, NAUTICA, ECHELON, MARATHON </t>
  </si>
  <si>
    <t>0075314</t>
  </si>
  <si>
    <t xml:space="preserve">JEHLA BIOPTICKÁ MN1610                            </t>
  </si>
  <si>
    <t>0075316</t>
  </si>
  <si>
    <t xml:space="preserve">JEHLA BIOPTICKÁ MN1616                            </t>
  </si>
  <si>
    <t>0075318</t>
  </si>
  <si>
    <t xml:space="preserve">JEHLA BIOPTICKÁ MN1410                            </t>
  </si>
  <si>
    <t>0075319</t>
  </si>
  <si>
    <t xml:space="preserve">JEHLA BIOPTICKÁ MN1413                            </t>
  </si>
  <si>
    <t>0077226</t>
  </si>
  <si>
    <t xml:space="preserve">JEHLA STERNÁLNÍ MIELO-CAN, 18G - 1,2MMX4,8CM      </t>
  </si>
  <si>
    <t>0092121</t>
  </si>
  <si>
    <t xml:space="preserve">VODÍCÍ DRÁT GT HYDROPHILIC MICROGUIDE WIRE        </t>
  </si>
  <si>
    <t>0092125</t>
  </si>
  <si>
    <t xml:space="preserve">MIKROKATETR PROGREAT PC2411-2813, PP27111-27131   </t>
  </si>
  <si>
    <t>0092128</t>
  </si>
  <si>
    <t xml:space="preserve">ZAVADĚČ DESTINATION RSR01 - 16                    </t>
  </si>
  <si>
    <t>0092559</t>
  </si>
  <si>
    <t>SADA AG - SYSTÉM PRO UZAVÍRÁNÍ CÉV - FEMORÁLNÍ - S</t>
  </si>
  <si>
    <t>0092932</t>
  </si>
  <si>
    <t xml:space="preserve">SADA DRENÁŽNÍ                                     </t>
  </si>
  <si>
    <t>0094542</t>
  </si>
  <si>
    <t xml:space="preserve">STENT JÍCNOVÝ SX-ELLA DEGRADABILNÍ BD (BD STENT)  </t>
  </si>
  <si>
    <t>0141293</t>
  </si>
  <si>
    <t>PORT MRI S KATÉTREM CHRONOFLEX A ZAVADĚČEM 0607173</t>
  </si>
  <si>
    <t>0141695</t>
  </si>
  <si>
    <t xml:space="preserve">STENT JÍCNOVÝ FERX-ELLA-BOUBELLA                  </t>
  </si>
  <si>
    <t>0151381</t>
  </si>
  <si>
    <t xml:space="preserve">PTCA PŘÍSLUŠENSTVÍ PITION TRI-ADAPTER             </t>
  </si>
  <si>
    <t>0151449</t>
  </si>
  <si>
    <t>JEHLA BIOPTICKÁ DO DĚLA (BARD MAGNUM)  UNIVERSAL P</t>
  </si>
  <si>
    <t>0151457</t>
  </si>
  <si>
    <t xml:space="preserve">KATETR BALÓNKOVÝ PTA - PROFILER                   </t>
  </si>
  <si>
    <t>0151633</t>
  </si>
  <si>
    <t xml:space="preserve">SPIRÁLA EMBOLIZAČNÍ - PERIFERNÍ - AZUR - PUSHABLE </t>
  </si>
  <si>
    <t>0192086</t>
  </si>
  <si>
    <t>STENT PERIFERNÍ ZILVER RX, ZILVER FLEX,SAMOEXPANDI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</si>
  <si>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</si>
  <si>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</si>
  <si>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</si>
  <si>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</si>
  <si>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</si>
  <si>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</si>
  <si>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</si>
  <si>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</si>
  <si>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</si>
  <si>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</si>
  <si>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</si>
  <si>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</si>
  <si>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</si>
  <si>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</si>
  <si>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</si>
  <si>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</si>
  <si>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</si>
  <si>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</si>
  <si>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</si>
  <si>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</si>
  <si>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</si>
  <si>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</si>
  <si>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89145</t>
  </si>
  <si>
    <t>RTG JÍCNU</t>
  </si>
  <si>
    <t>89147</t>
  </si>
  <si>
    <t>RTG ŽALUDKU A DUODENA</t>
  </si>
  <si>
    <t>89151</t>
  </si>
  <si>
    <t>PASÁŽ TRÁVICÍ TRUBICÍ</t>
  </si>
  <si>
    <t>89155</t>
  </si>
  <si>
    <t>RTG VYŠETŘENÍ TLUSTÉHO STŘEVA</t>
  </si>
  <si>
    <t>89161</t>
  </si>
  <si>
    <t>CHOLANGIOGRAFIE PEROPERAČNÍ NEBO T-DRÉNEM</t>
  </si>
  <si>
    <t>89167</t>
  </si>
  <si>
    <t>CYSTOGRAFIE</t>
  </si>
  <si>
    <t>89179</t>
  </si>
  <si>
    <t>DIAGNOSTICKÁ MAMOGRAFIE NEBO  DUKTOGRAFIE</t>
  </si>
  <si>
    <t>89189</t>
  </si>
  <si>
    <t>FISTULOGRAFIE</t>
  </si>
  <si>
    <t>89311</t>
  </si>
  <si>
    <t xml:space="preserve">INTERVENČNÍ VÝKON ŘÍZENÝ RDG METODOU (SKIASKOPIE, </t>
  </si>
  <si>
    <t>89323</t>
  </si>
  <si>
    <t>TERAPEUTICKÁ EMBOLIZACE V CÉVNÍM ŘEČIŠTI</t>
  </si>
  <si>
    <t>89325</t>
  </si>
  <si>
    <t>PERKUTÁNNÍ DRENÁŽ ABSCESU, CYSTY EV. JINÉ DUTINY R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</si>
  <si>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</si>
  <si>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</si>
  <si>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</si>
  <si>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</si>
  <si>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</si>
  <si>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</si>
  <si>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89411</t>
  </si>
  <si>
    <t>PŘEHLEDNÁ  ČI SELEKTIVNÍ ANGIOGRAFIE</t>
  </si>
  <si>
    <t>89415</t>
  </si>
  <si>
    <t xml:space="preserve">PŘEHLEDNÁ ČI SELEKTIVNÍ ANGIOGRAFIE NAVAZUJÍCÍ NA </t>
  </si>
  <si>
    <t>89417</t>
  </si>
  <si>
    <t>89419</t>
  </si>
  <si>
    <t>PUNKČNÍ ANGIOGRAFIE</t>
  </si>
  <si>
    <t>89453</t>
  </si>
  <si>
    <t>PERKUTÁNNÍ TRANSHEPATÁLNÍ CHOLANGIOGRAFIE</t>
  </si>
  <si>
    <t>89611</t>
  </si>
  <si>
    <t>CT VYŠETŘENÍ HLAVY NEBO TĚLA NATIVNÍ A KONTRASTNÍ</t>
  </si>
  <si>
    <t>89613</t>
  </si>
  <si>
    <t>CT VYŠETŘENÍ BEZ POUŽITÍ KONTRASTNÍ LÁTKY DO 30 SK</t>
  </si>
  <si>
    <t>89615</t>
  </si>
  <si>
    <t>CT VYŠETŘENÍ S VĚTŠÍM POČTEM SKENŮ (NAD 30), BEZ P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</si>
  <si>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</si>
  <si>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</si>
  <si>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</si>
  <si>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</si>
  <si>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</si>
  <si>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</si>
  <si>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89715</t>
  </si>
  <si>
    <t>MR ZOBRAZENÍ KRKU, HRUDNÍKU, BŘICHA, PÁNVE (VČETNĚ</t>
  </si>
  <si>
    <t>89717</t>
  </si>
  <si>
    <t>MR ZOBRAZENÍ SRDCE</t>
  </si>
  <si>
    <t>89725</t>
  </si>
  <si>
    <t>OPAKOVANÉ ČI DOPLŇUJÍCÍ VYŠETŘENÍ MR</t>
  </si>
  <si>
    <t>35</t>
  </si>
  <si>
    <t>222</t>
  </si>
  <si>
    <t>22111</t>
  </si>
  <si>
    <t>VYŠETŘENÍ KREVNÍ SKUPINY ABO RH (D) - STATIM</t>
  </si>
  <si>
    <t>22112</t>
  </si>
  <si>
    <t>VYŠETŘENÍ KREVNÍ SKUPINY ABO, RH (D) V SÉRII</t>
  </si>
  <si>
    <t>22117</t>
  </si>
  <si>
    <t>VYŠETŘENÍ KOMPATIBILITY TRANSFÚZNÍHO PŘÍPRAVKU OBS</t>
  </si>
  <si>
    <t>22119</t>
  </si>
  <si>
    <t>22129</t>
  </si>
  <si>
    <t xml:space="preserve">VYŠETŘENÍ JEDNOHO ERYTROCYTÁRNÍHO ANTIGENU (KROMĚ 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</si>
  <si>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</si>
  <si>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</si>
  <si>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</si>
  <si>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</si>
  <si>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</si>
  <si>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</si>
  <si>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</si>
  <si>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</t>
  </si>
  <si>
    <t>22212</t>
  </si>
  <si>
    <t>SCREENING ANTIERYTROCYTÁRNÍCH PROTILÁTEK - STATIM,</t>
  </si>
  <si>
    <t>22214</t>
  </si>
  <si>
    <t>SCREENING ANTIERYTROCYTÁRNÍCH PROTILÁTEK - V SÉRII</t>
  </si>
  <si>
    <t>22219</t>
  </si>
  <si>
    <t>22221</t>
  </si>
  <si>
    <t>DOPLNĚNÍ SCREENINGU ANTIERYTROCYTÁRNÍCH PROTILÁTEK</t>
  </si>
  <si>
    <t>22223</t>
  </si>
  <si>
    <t>22325</t>
  </si>
  <si>
    <t>ABSORPCE PROTILÁTEK PROTI ERYTROCYTUM PŘI URČOVÁNÍ</t>
  </si>
  <si>
    <t>22339</t>
  </si>
  <si>
    <t>TITRACE ANTIERYTROCYTÁRNÍCH PROTILÁTEK</t>
  </si>
  <si>
    <t>22341</t>
  </si>
  <si>
    <t>IDENTIFIKACE ANTIERYTROCYTÁRNÍCH PROTILÁTEK - ZKUM</t>
  </si>
  <si>
    <t>22347</t>
  </si>
  <si>
    <t>IDENTIFIKACE ANTIERYTROCYTÁRNÍCH PROTILÁTEK - SLOU</t>
  </si>
  <si>
    <t>22355</t>
  </si>
  <si>
    <t>KONZULTACE ODBORNÉHO TRANSFÚZIOLOGA - IMUNOHEMATOL</t>
  </si>
  <si>
    <t>22357</t>
  </si>
  <si>
    <t>KONZULTACE DISKREPANTNÍHO A DIAGNOSTICKY OBTÍŽNÉHO</t>
  </si>
  <si>
    <t>82077</t>
  </si>
  <si>
    <t>STANOVENÍ PROTILÁTEK PROTI ANTIGENŮM VIRŮ HEPATITI</t>
  </si>
  <si>
    <t>82079</t>
  </si>
  <si>
    <t>STANOVENÍ PROTILÁTEK PROTI ANTIGENŮM VIRŮ (MIMO VI</t>
  </si>
  <si>
    <t>37</t>
  </si>
  <si>
    <t>807</t>
  </si>
  <si>
    <t>87011</t>
  </si>
  <si>
    <t>KONZULTACE NÁLEZU PATOLOGEM CÍLENÁ NA ŽÁDOST OŠETŘ</t>
  </si>
  <si>
    <t>87127</t>
  </si>
  <si>
    <t>JEDNODUCHÝ BIOPTICKÝ VZOREK: MAKROSKOPICKÉ POSOUZE</t>
  </si>
  <si>
    <t>87129</t>
  </si>
  <si>
    <t>VÍCEČETNÉ MALÉ BIOPTICKÉ VZORKY: MAKROSKOPICKÉ POS</t>
  </si>
  <si>
    <t>87131</t>
  </si>
  <si>
    <t>BIOPTICKÝ MATERIÁL S ČÁSTEČNÉ NEBO RADIKÁLNÍ EKTOM</t>
  </si>
  <si>
    <t>87135</t>
  </si>
  <si>
    <t>VYŠETŘENÍ MORFOMETRICKÉ - ZA KAŽDÝ PARAMETR</t>
  </si>
  <si>
    <t>87215</t>
  </si>
  <si>
    <t>DALŠÍ BLOK SE STANDARTNÍM PREPARÁTEM (OD 3. BIOPTI</t>
  </si>
  <si>
    <t>87217</t>
  </si>
  <si>
    <t>PROKRAJOVÁNÍ BLOKU (POLOSÉRIOVÉ ŘEZY) S 1-3 PREPAR</t>
  </si>
  <si>
    <t>87219</t>
  </si>
  <si>
    <t>ODVÁPNĚNÍ, ZMĚKČOVÁNÍ MATERIÁLU (ZA KAŽDÉ ZAPOČATÉ</t>
  </si>
  <si>
    <t>87223</t>
  </si>
  <si>
    <t>SPECIELNÍ BARVENÍ JEDNODUCHÉ (KAŽDÝ PREPARÁT Z PAR</t>
  </si>
  <si>
    <t>87225</t>
  </si>
  <si>
    <t>SPECIELNI BARVENÍ SLOŽITÉ (ZA KAŽDÝ PREPARÁT ZE ZM</t>
  </si>
  <si>
    <t>87227</t>
  </si>
  <si>
    <t>ENZYMOVÁ HISTOCHEMIE I. (ZA KAŽDÝ MARKER Z 1 BLOKU</t>
  </si>
  <si>
    <t>87231</t>
  </si>
  <si>
    <t>IMUNOHISTOCHEMIE (ZA KAŽDÝ MARKER Z 1 BLOKU)</t>
  </si>
  <si>
    <t>87235</t>
  </si>
  <si>
    <t>VYŠETŘENÍ PREPARÁTU SPECIELNĚ BARVENÉHO NA MIKROOR</t>
  </si>
  <si>
    <t>87425</t>
  </si>
  <si>
    <t xml:space="preserve">CYTOLOGICKÉ NÁTĚRY Z NECENTRIFUGOVANÉ TEKUTINY -  </t>
  </si>
  <si>
    <t>87431</t>
  </si>
  <si>
    <t>PREPARÁTY METODOU CYTOBLOKU - ZA KAŽDÝ PREPARÁT</t>
  </si>
  <si>
    <t>87437</t>
  </si>
  <si>
    <t>STANDARDNÍ CYTOLOGICKÉ BARVENÍ,  ZA VÍCE NEŽ 10 PR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</si>
  <si>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</si>
  <si>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</si>
  <si>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</si>
  <si>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</si>
  <si>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</si>
  <si>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</si>
  <si>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87611</t>
  </si>
  <si>
    <t>TECHNICKÁ KOMPONENTA MIKROSKOPICKÉHO VYŠETŘENÍ PIT</t>
  </si>
  <si>
    <t>87613</t>
  </si>
  <si>
    <t>TECHNICKO ADMINISTRATIVNÍ KOMPONENTA BIOPSIE (STAN</t>
  </si>
  <si>
    <t>87617</t>
  </si>
  <si>
    <t xml:space="preserve">STANOVENÍ DIAGNÓZY IV. STUPNĚ OBTÍŽNOSTI Z JINÉHO </t>
  </si>
  <si>
    <t>87696</t>
  </si>
  <si>
    <t xml:space="preserve">(VZP) IMUNOHISTOCHEMICKÉ VYŠETŘENÍ CERTIFIKOVANÝM </t>
  </si>
  <si>
    <t>40</t>
  </si>
  <si>
    <t>82001</t>
  </si>
  <si>
    <t>KONSULTACE K MIKROBIOLOGICKÉMU, PARAZITOLOGICKÉMU,</t>
  </si>
  <si>
    <t>82003</t>
  </si>
  <si>
    <t>TELEFONICKÁ KONZULTACE K MIKROBIOLOGICKÉMU, PARAZI</t>
  </si>
  <si>
    <t>82025</t>
  </si>
  <si>
    <t>KULTIVAČNÍ VYŠETŘENÍ NA GO</t>
  </si>
  <si>
    <t>82041</t>
  </si>
  <si>
    <t>PRŮKAZ DNA MIKROORGANISMU V KLINICKÉM MATERIÁLU HY</t>
  </si>
  <si>
    <t>82057</t>
  </si>
  <si>
    <t>IDENTIFIKACE KMENE ORIENTAČNÍ JEDNODUCHÝM TESTEM</t>
  </si>
  <si>
    <t>82063</t>
  </si>
  <si>
    <t>STANOVENÍ CITLIVOSTI NA ATB KVALITATIVNÍ METODOU</t>
  </si>
  <si>
    <t>82065</t>
  </si>
  <si>
    <t>STANOVENÍ CITLIVOSTI NA ATB KVANTITATIVNÍ METODOU</t>
  </si>
  <si>
    <t>82069</t>
  </si>
  <si>
    <t>STANOVENÍ PRODUKCE BETA-LAKTAMÁZY</t>
  </si>
  <si>
    <t>82083</t>
  </si>
  <si>
    <t>PRŮKAZ BAKTERIÁLNÍHO TOXINU BIOLOGICKÝM POKUSEM NA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</si>
  <si>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</si>
  <si>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</si>
  <si>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</si>
  <si>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</si>
  <si>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</si>
  <si>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</si>
  <si>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82115</t>
  </si>
  <si>
    <t>PRŮKAZ VIROVÉHO ANTIGENU V BIOLOGICKÉM MATERIÁLU N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</si>
  <si>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</si>
  <si>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</si>
  <si>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</si>
  <si>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</si>
  <si>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</si>
  <si>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</si>
  <si>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</si>
  <si>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</si>
  <si>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</si>
  <si>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</si>
  <si>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82233</t>
  </si>
  <si>
    <t>IDENTIFIKACE MYKOPLASMAT</t>
  </si>
  <si>
    <t>91483</t>
  </si>
  <si>
    <t>STANOVENÍ ANTIGENU HELICOBACTER PYLORI VE STOLICI</t>
  </si>
  <si>
    <t>41</t>
  </si>
  <si>
    <t>22217</t>
  </si>
  <si>
    <t xml:space="preserve">SCREENINGOVÉ VYŠETŘENÍ TROMBOCYTÁRNÍCH PROTILÁTEK </t>
  </si>
  <si>
    <t>22321</t>
  </si>
  <si>
    <t>URČENÍ SPECIFITY TROMBOCYTÁRNÍ PROTILÁTKY</t>
  </si>
  <si>
    <t>82241</t>
  </si>
  <si>
    <t>IN VITRO STIMULACE T LYMFOCYTŮ SPECIFICKÝMI ANTIGE</t>
  </si>
  <si>
    <t>86323</t>
  </si>
  <si>
    <t>CROSS - MATCH DÁRCŮ JEDNODUCHÝ A PRODLOUŽENÝ</t>
  </si>
  <si>
    <t>86413</t>
  </si>
  <si>
    <t>SCREENING PROTILÁTEK NA PANELU 30TI DÁRCŮ</t>
  </si>
  <si>
    <t>91159</t>
  </si>
  <si>
    <t>STANOVENÍ C3 SLOŽKY KOMPLEMENTU</t>
  </si>
  <si>
    <t>91161</t>
  </si>
  <si>
    <t>STANOVENÍ C4 SLOŽKY KOMPLEMENTU</t>
  </si>
  <si>
    <t>91253</t>
  </si>
  <si>
    <t>STANOVENÍ ANTI ds-DNA Ab ELISA</t>
  </si>
  <si>
    <t>STANOVENÍ ANTI ENA Ab ELISA</t>
  </si>
  <si>
    <t>91317</t>
  </si>
  <si>
    <t>PRŮKAZ ANTINUKLEÁRNÍCH PROTILÁTEK - JINÉ SUBSTRÁTY</t>
  </si>
  <si>
    <t>91323</t>
  </si>
  <si>
    <t>PRŮKAZ ANCA IF</t>
  </si>
  <si>
    <t>91355</t>
  </si>
  <si>
    <t>STANOVENÍ CIK METODOU PEG-IKEM</t>
  </si>
  <si>
    <t>91557</t>
  </si>
  <si>
    <t>URČENÍ SPECIFICITY ANTI-HLA PROTILÁTEK V SÉRU METO</t>
  </si>
  <si>
    <t xml:space="preserve">Ošetřovací den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</si>
</sst>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color indexed="10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12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892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0" fillId="0" borderId="21" xfId="0" applyBorder="1" applyAlignment="1">
      <alignment horizontal="center"/>
    </xf>
    <xf numFmtId="168" fontId="77" fillId="5" borderId="20" xfId="26" applyNumberFormat="1" applyFont="1" applyFill="1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58" fillId="8" borderId="93" xfId="0" applyNumberFormat="1" applyFont="1" applyFill="1" applyBorder="1" applyAlignment="1">
      <alignment horizontal="right" vertical="top"/>
    </xf>
    <xf numFmtId="3" fontId="58" fillId="8" borderId="94" xfId="0" applyNumberFormat="1" applyFont="1" applyFill="1" applyBorder="1" applyAlignment="1">
      <alignment horizontal="right" vertical="top"/>
    </xf>
    <xf numFmtId="174" fontId="58" fillId="8" borderId="95" xfId="0" applyNumberFormat="1" applyFont="1" applyFill="1" applyBorder="1" applyAlignment="1">
      <alignment horizontal="right" vertical="top"/>
    </xf>
    <xf numFmtId="3" fontId="58" fillId="0" borderId="93" xfId="0" applyNumberFormat="1" applyFont="1" applyBorder="1" applyAlignment="1">
      <alignment horizontal="right" vertical="top"/>
    </xf>
    <xf numFmtId="174" fontId="58" fillId="8" borderId="96" xfId="0" applyNumberFormat="1" applyFont="1" applyFill="1" applyBorder="1" applyAlignment="1">
      <alignment horizontal="right" vertical="top"/>
    </xf>
    <xf numFmtId="3" fontId="60" fillId="8" borderId="98" xfId="0" applyNumberFormat="1" applyFont="1" applyFill="1" applyBorder="1" applyAlignment="1">
      <alignment horizontal="right" vertical="top"/>
    </xf>
    <xf numFmtId="3" fontId="60" fillId="8" borderId="99" xfId="0" applyNumberFormat="1" applyFont="1" applyFill="1" applyBorder="1" applyAlignment="1">
      <alignment horizontal="right" vertical="top"/>
    </xf>
    <xf numFmtId="174" fontId="60" fillId="8" borderId="100" xfId="0" applyNumberFormat="1" applyFont="1" applyFill="1" applyBorder="1" applyAlignment="1">
      <alignment horizontal="right" vertical="top"/>
    </xf>
    <xf numFmtId="3" fontId="60" fillId="0" borderId="98" xfId="0" applyNumberFormat="1" applyFont="1" applyBorder="1" applyAlignment="1">
      <alignment horizontal="right" vertical="top"/>
    </xf>
    <xf numFmtId="0" fontId="60" fillId="8" borderId="101" xfId="0" applyFont="1" applyFill="1" applyBorder="1" applyAlignment="1">
      <alignment horizontal="right" vertical="top"/>
    </xf>
    <xf numFmtId="0" fontId="58" fillId="8" borderId="96" xfId="0" applyFont="1" applyFill="1" applyBorder="1" applyAlignment="1">
      <alignment horizontal="right" vertical="top"/>
    </xf>
    <xf numFmtId="174" fontId="60" fillId="8" borderId="101" xfId="0" applyNumberFormat="1" applyFont="1" applyFill="1" applyBorder="1" applyAlignment="1">
      <alignment horizontal="right" vertical="top"/>
    </xf>
    <xf numFmtId="0" fontId="58" fillId="8" borderId="95" xfId="0" applyFont="1" applyFill="1" applyBorder="1" applyAlignment="1">
      <alignment horizontal="right" vertical="top"/>
    </xf>
    <xf numFmtId="0" fontId="60" fillId="8" borderId="100" xfId="0" applyFont="1" applyFill="1" applyBorder="1" applyAlignment="1">
      <alignment horizontal="right" vertical="top"/>
    </xf>
    <xf numFmtId="3" fontId="60" fillId="0" borderId="102" xfId="0" applyNumberFormat="1" applyFont="1" applyBorder="1" applyAlignment="1">
      <alignment horizontal="right" vertical="top"/>
    </xf>
    <xf numFmtId="3" fontId="60" fillId="0" borderId="103" xfId="0" applyNumberFormat="1" applyFont="1" applyBorder="1" applyAlignment="1">
      <alignment horizontal="right" vertical="top"/>
    </xf>
    <xf numFmtId="0" fontId="60" fillId="0" borderId="104" xfId="0" applyFont="1" applyBorder="1" applyAlignment="1">
      <alignment horizontal="right" vertical="top"/>
    </xf>
    <xf numFmtId="174" fontId="60" fillId="8" borderId="105" xfId="0" applyNumberFormat="1" applyFont="1" applyFill="1" applyBorder="1" applyAlignment="1">
      <alignment horizontal="right" vertical="top"/>
    </xf>
    <xf numFmtId="0" fontId="62" fillId="9" borderId="92" xfId="0" applyFont="1" applyFill="1" applyBorder="1" applyAlignment="1">
      <alignment vertical="top"/>
    </xf>
    <xf numFmtId="0" fontId="62" fillId="9" borderId="92" xfId="0" applyFont="1" applyFill="1" applyBorder="1" applyAlignment="1">
      <alignment vertical="top" indent="2"/>
    </xf>
    <xf numFmtId="0" fontId="62" fillId="9" borderId="92" xfId="0" applyFont="1" applyFill="1" applyBorder="1" applyAlignment="1">
      <alignment vertical="top" indent="4"/>
    </xf>
    <xf numFmtId="0" fontId="63" fillId="9" borderId="97" xfId="0" applyFont="1" applyFill="1" applyBorder="1" applyAlignment="1">
      <alignment vertical="top" indent="6"/>
    </xf>
    <xf numFmtId="0" fontId="62" fillId="9" borderId="92" xfId="0" applyFont="1" applyFill="1" applyBorder="1" applyAlignment="1">
      <alignment vertical="top" indent="8"/>
    </xf>
    <xf numFmtId="0" fontId="63" fillId="9" borderId="97" xfId="0" applyFont="1" applyFill="1" applyBorder="1" applyAlignment="1">
      <alignment vertical="top" indent="2"/>
    </xf>
    <xf numFmtId="0" fontId="63" fillId="9" borderId="97" xfId="0" applyFont="1" applyFill="1" applyBorder="1" applyAlignment="1">
      <alignment vertical="top" indent="4"/>
    </xf>
    <xf numFmtId="0" fontId="62" fillId="9" borderId="92" xfId="0" applyFont="1" applyFill="1" applyBorder="1" applyAlignment="1">
      <alignment vertical="top" indent="6"/>
    </xf>
    <xf numFmtId="0" fontId="57" fillId="9" borderId="92" xfId="0" applyFont="1" applyFill="1" applyBorder="1"/>
    <xf numFmtId="0" fontId="63" fillId="9" borderId="97" xfId="0" applyFont="1" applyFill="1" applyBorder="1" applyAlignment="1">
      <alignment vertical="top"/>
    </xf>
    <xf numFmtId="0" fontId="6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7" xfId="79" applyFont="1" applyFill="1" applyBorder="1" applyAlignment="1">
      <alignment horizontal="left"/>
    </xf>
    <xf numFmtId="0" fontId="3" fillId="2" borderId="108" xfId="79" applyFont="1" applyFill="1" applyBorder="1" applyAlignment="1">
      <alignment horizontal="left"/>
    </xf>
    <xf numFmtId="0" fontId="3" fillId="2" borderId="109" xfId="80" applyFont="1" applyFill="1" applyBorder="1" applyAlignment="1">
      <alignment horizontal="left"/>
    </xf>
    <xf numFmtId="0" fontId="3" fillId="2" borderId="109" xfId="79" applyFont="1" applyFill="1" applyBorder="1" applyAlignment="1">
      <alignment horizontal="left"/>
    </xf>
    <xf numFmtId="0" fontId="3" fillId="2" borderId="110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3" fillId="0" borderId="0" xfId="63" applyNumberFormat="1" applyFont="1"/>
    <xf numFmtId="1" fontId="84" fillId="0" borderId="11" xfId="63" applyNumberFormat="1" applyFont="1" applyBorder="1" applyAlignment="1">
      <alignment horizontal="center"/>
    </xf>
    <xf numFmtId="1" fontId="83" fillId="0" borderId="11" xfId="63" applyNumberFormat="1" applyFont="1" applyBorder="1" applyAlignment="1">
      <alignment horizontal="center" vertical="center"/>
    </xf>
    <xf numFmtId="1" fontId="84" fillId="0" borderId="11" xfId="63" applyNumberFormat="1" applyFont="1" applyBorder="1" applyAlignment="1">
      <alignment horizontal="center" vertical="center"/>
    </xf>
    <xf numFmtId="0" fontId="84" fillId="0" borderId="0" xfId="63" applyFont="1"/>
    <xf numFmtId="0" fontId="84" fillId="0" borderId="0" xfId="63" applyFont="1" applyAlignment="1">
      <alignment horizontal="center"/>
    </xf>
    <xf numFmtId="0" fontId="83" fillId="0" borderId="11" xfId="63" applyFont="1" applyBorder="1" applyAlignment="1">
      <alignment horizontal="center" vertical="center"/>
    </xf>
    <xf numFmtId="0" fontId="84" fillId="0" borderId="11" xfId="63" applyFont="1" applyBorder="1" applyAlignment="1">
      <alignment horizontal="center" vertical="center"/>
    </xf>
    <xf numFmtId="1" fontId="85" fillId="0" borderId="11" xfId="63" applyNumberFormat="1" applyFont="1" applyBorder="1" applyAlignment="1">
      <alignment horizontal="center"/>
    </xf>
    <xf numFmtId="1" fontId="86" fillId="0" borderId="11" xfId="63" applyNumberFormat="1" applyFont="1" applyBorder="1" applyAlignment="1">
      <alignment horizontal="center" vertical="center"/>
    </xf>
    <xf numFmtId="0" fontId="86" fillId="0" borderId="11" xfId="63" applyFont="1" applyBorder="1" applyAlignment="1">
      <alignment horizontal="center" vertical="center"/>
    </xf>
    <xf numFmtId="1" fontId="86" fillId="0" borderId="0" xfId="63" applyNumberFormat="1" applyFont="1" applyFill="1"/>
    <xf numFmtId="0" fontId="85" fillId="0" borderId="0" xfId="63" applyFont="1"/>
    <xf numFmtId="0" fontId="84" fillId="0" borderId="0" xfId="63" applyFont="1" applyFill="1"/>
    <xf numFmtId="1" fontId="87" fillId="0" borderId="0" xfId="63" applyNumberFormat="1" applyFont="1" applyFill="1" applyBorder="1"/>
    <xf numFmtId="0" fontId="88" fillId="0" borderId="0" xfId="63" applyFont="1"/>
    <xf numFmtId="0" fontId="89" fillId="0" borderId="0" xfId="63" applyFont="1"/>
    <xf numFmtId="0" fontId="88" fillId="0" borderId="0" xfId="63" applyFont="1" applyFill="1"/>
    <xf numFmtId="0" fontId="82" fillId="3" borderId="11" xfId="63" applyFont="1" applyFill="1" applyBorder="1" applyAlignment="1">
      <alignment horizontal="center" vertical="center"/>
    </xf>
    <xf numFmtId="0" fontId="84" fillId="3" borderId="0" xfId="63" applyFont="1" applyFill="1"/>
    <xf numFmtId="0" fontId="88" fillId="3" borderId="0" xfId="63" applyFont="1" applyFill="1"/>
    <xf numFmtId="0" fontId="85" fillId="3" borderId="11" xfId="63" applyFont="1" applyFill="1" applyBorder="1" applyAlignment="1">
      <alignment horizontal="center" vertical="center"/>
    </xf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4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170" fontId="0" fillId="0" borderId="11" xfId="0" applyNumberFormat="1" applyFill="1" applyBorder="1"/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167" fontId="5" fillId="0" borderId="106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25" fillId="0" borderId="106" xfId="0" applyNumberFormat="1" applyFont="1" applyBorder="1" applyAlignment="1">
      <alignment horizontal="right"/>
    </xf>
    <xf numFmtId="167" fontId="25" fillId="0" borderId="106" xfId="0" applyNumberFormat="1" applyFont="1" applyBorder="1" applyAlignment="1">
      <alignment horizontal="right"/>
    </xf>
    <xf numFmtId="167" fontId="25" fillId="0" borderId="60" xfId="0" applyNumberFormat="1" applyFont="1" applyBorder="1" applyAlignment="1">
      <alignment horizontal="right"/>
    </xf>
    <xf numFmtId="175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 applyAlignment="1">
      <alignment horizontal="right"/>
    </xf>
    <xf numFmtId="4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/>
    <xf numFmtId="3" fontId="16" fillId="0" borderId="22" xfId="0" applyNumberFormat="1" applyFont="1" applyBorder="1" applyAlignment="1">
      <alignment horizontal="center"/>
    </xf>
    <xf numFmtId="167" fontId="5" fillId="0" borderId="21" xfId="0" applyNumberFormat="1" applyFont="1" applyBorder="1" applyAlignment="1">
      <alignment horizontal="right"/>
    </xf>
    <xf numFmtId="167" fontId="25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3" fontId="25" fillId="0" borderId="106" xfId="0" applyNumberFormat="1" applyFont="1" applyBorder="1"/>
    <xf numFmtId="167" fontId="25" fillId="0" borderId="106" xfId="0" applyNumberFormat="1" applyFont="1" applyBorder="1"/>
    <xf numFmtId="167" fontId="25" fillId="0" borderId="60" xfId="0" applyNumberFormat="1" applyFont="1" applyBorder="1"/>
    <xf numFmtId="167" fontId="16" fillId="0" borderId="60" xfId="0" applyNumberFormat="1" applyFont="1" applyBorder="1" applyAlignment="1">
      <alignment horizontal="right"/>
    </xf>
    <xf numFmtId="167" fontId="16" fillId="0" borderId="21" xfId="0" applyNumberFormat="1" applyFont="1" applyBorder="1" applyAlignment="1">
      <alignment horizontal="right"/>
    </xf>
    <xf numFmtId="167" fontId="25" fillId="0" borderId="21" xfId="0" applyNumberFormat="1" applyFont="1" applyBorder="1"/>
    <xf numFmtId="3" fontId="57" fillId="0" borderId="106" xfId="0" applyNumberFormat="1" applyFont="1" applyBorder="1"/>
    <xf numFmtId="167" fontId="57" fillId="0" borderId="106" xfId="0" applyNumberFormat="1" applyFont="1" applyBorder="1"/>
    <xf numFmtId="167" fontId="57" fillId="0" borderId="60" xfId="0" applyNumberFormat="1" applyFont="1" applyBorder="1"/>
    <xf numFmtId="3" fontId="57" fillId="0" borderId="106" xfId="0" applyNumberFormat="1" applyFont="1" applyBorder="1" applyAlignment="1">
      <alignment horizontal="right"/>
    </xf>
    <xf numFmtId="0" fontId="5" fillId="0" borderId="106" xfId="0" applyFont="1" applyBorder="1"/>
    <xf numFmtId="9" fontId="57" fillId="0" borderId="106" xfId="0" applyNumberFormat="1" applyFont="1" applyBorder="1"/>
    <xf numFmtId="167" fontId="57" fillId="0" borderId="21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57" fillId="0" borderId="58" xfId="0" applyNumberFormat="1" applyFont="1" applyBorder="1"/>
    <xf numFmtId="167" fontId="57" fillId="0" borderId="58" xfId="0" applyNumberFormat="1" applyFont="1" applyBorder="1"/>
    <xf numFmtId="167" fontId="57" fillId="0" borderId="59" xfId="0" applyNumberFormat="1" applyFont="1" applyBorder="1"/>
    <xf numFmtId="3" fontId="57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3" fontId="25" fillId="0" borderId="58" xfId="0" applyNumberFormat="1" applyFont="1" applyBorder="1" applyAlignment="1">
      <alignment horizontal="right"/>
    </xf>
    <xf numFmtId="167" fontId="25" fillId="0" borderId="58" xfId="0" applyNumberFormat="1" applyFont="1" applyBorder="1" applyAlignment="1">
      <alignment horizontal="right"/>
    </xf>
    <xf numFmtId="167" fontId="25" fillId="0" borderId="59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57" fillId="0" borderId="0" xfId="0" applyNumberFormat="1" applyFont="1" applyBorder="1"/>
    <xf numFmtId="167" fontId="57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25" fillId="0" borderId="0" xfId="0" applyNumberFormat="1" applyFont="1" applyBorder="1" applyAlignment="1">
      <alignment horizontal="right"/>
    </xf>
    <xf numFmtId="167" fontId="2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57" fillId="0" borderId="0" xfId="0" applyNumberFormat="1" applyFont="1" applyBorder="1"/>
    <xf numFmtId="3" fontId="25" fillId="0" borderId="0" xfId="0" applyNumberFormat="1" applyFont="1" applyBorder="1"/>
    <xf numFmtId="167" fontId="25" fillId="0" borderId="0" xfId="0" applyNumberFormat="1" applyFont="1" applyBorder="1"/>
    <xf numFmtId="49" fontId="3" fillId="0" borderId="35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57" fillId="0" borderId="51" xfId="0" applyNumberFormat="1" applyFont="1" applyBorder="1"/>
    <xf numFmtId="167" fontId="57" fillId="0" borderId="51" xfId="0" applyNumberFormat="1" applyFont="1" applyBorder="1"/>
    <xf numFmtId="167" fontId="57" fillId="0" borderId="57" xfId="0" applyNumberFormat="1" applyFont="1" applyBorder="1"/>
    <xf numFmtId="3" fontId="57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3" fontId="25" fillId="0" borderId="51" xfId="0" applyNumberFormat="1" applyFont="1" applyBorder="1" applyAlignment="1">
      <alignment horizontal="right"/>
    </xf>
    <xf numFmtId="167" fontId="25" fillId="0" borderId="51" xfId="0" applyNumberFormat="1" applyFont="1" applyBorder="1" applyAlignment="1">
      <alignment horizontal="right"/>
    </xf>
    <xf numFmtId="167" fontId="25" fillId="0" borderId="57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4" xfId="76" applyFont="1" applyFill="1" applyBorder="1"/>
    <xf numFmtId="0" fontId="51" fillId="0" borderId="61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11" xfId="76" applyNumberFormat="1" applyFont="1" applyFill="1" applyBorder="1" applyAlignment="1">
      <alignment horizontal="left"/>
    </xf>
    <xf numFmtId="3" fontId="51" fillId="0" borderId="24" xfId="76" applyNumberFormat="1" applyFont="1" applyFill="1" applyBorder="1"/>
    <xf numFmtId="3" fontId="51" fillId="0" borderId="32" xfId="76" applyNumberFormat="1" applyFont="1" applyFill="1" applyBorder="1"/>
    <xf numFmtId="9" fontId="51" fillId="0" borderId="61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4" xfId="76" applyNumberFormat="1" applyFont="1" applyFill="1" applyBorder="1"/>
    <xf numFmtId="170" fontId="51" fillId="0" borderId="32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25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0.41843483067178894</c:v>
                </c:pt>
                <c:pt idx="1">
                  <c:v>0.47663807328678454</c:v>
                </c:pt>
                <c:pt idx="2">
                  <c:v>0.50193525294245367</c:v>
                </c:pt>
                <c:pt idx="3">
                  <c:v>0.5089843729344895</c:v>
                </c:pt>
                <c:pt idx="4">
                  <c:v>0.51845588752688221</c:v>
                </c:pt>
                <c:pt idx="5">
                  <c:v>0.52752872361076719</c:v>
                </c:pt>
                <c:pt idx="6">
                  <c:v>0.5208972613237679</c:v>
                </c:pt>
                <c:pt idx="7">
                  <c:v>0.51822478093805557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5219968"/>
        <c:axId val="106523443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0.45439648074888561</c:v>
                </c:pt>
                <c:pt idx="1">
                  <c:v>0.45439648074888561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235968"/>
        <c:axId val="1065237504"/>
      </c:scatterChart>
      <c:catAx>
        <c:axId val="1065219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06523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652344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065219968"/>
        <c:crosses val="autoZero"/>
        <c:crossBetween val="between"/>
      </c:valAx>
      <c:valAx>
        <c:axId val="106523596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065237504"/>
        <c:crosses val="max"/>
        <c:crossBetween val="midCat"/>
      </c:valAx>
      <c:valAx>
        <c:axId val="106523750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6523596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0.84895464539932164</c:v>
                </c:pt>
                <c:pt idx="1">
                  <c:v>0.85990143819772702</c:v>
                </c:pt>
                <c:pt idx="2">
                  <c:v>0.88183102571347838</c:v>
                </c:pt>
                <c:pt idx="3">
                  <c:v>0.89393334143842162</c:v>
                </c:pt>
                <c:pt idx="4">
                  <c:v>0.92317031016836271</c:v>
                </c:pt>
                <c:pt idx="5">
                  <c:v>0.93152217675864457</c:v>
                </c:pt>
                <c:pt idx="6">
                  <c:v>0.95558673203813216</c:v>
                </c:pt>
                <c:pt idx="7">
                  <c:v>0.95123589640462602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9272704"/>
        <c:axId val="114957222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9573760"/>
        <c:axId val="1149575552"/>
      </c:scatterChart>
      <c:catAx>
        <c:axId val="113927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4957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57222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39272704"/>
        <c:crosses val="autoZero"/>
        <c:crossBetween val="between"/>
      </c:valAx>
      <c:valAx>
        <c:axId val="114957376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49575552"/>
        <c:crosses val="max"/>
        <c:crossBetween val="midCat"/>
      </c:valAx>
      <c:valAx>
        <c:axId val="114957555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4957376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223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277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244</v>
      </c>
      <c r="C4" s="64" t="s">
        <v>245</v>
      </c>
    </row>
    <row r="5" spans="1:3" ht="14.4" customHeight="1" x14ac:dyDescent="0.3">
      <c r="A5" s="300" t="str">
        <f t="shared" si="0"/>
        <v>HI</v>
      </c>
      <c r="B5" s="301" t="s">
        <v>267</v>
      </c>
      <c r="C5" s="67" t="s">
        <v>228</v>
      </c>
    </row>
    <row r="6" spans="1:3" ht="14.4" customHeight="1" x14ac:dyDescent="0.3">
      <c r="A6" s="302" t="str">
        <f t="shared" si="0"/>
        <v>HI Graf</v>
      </c>
      <c r="B6" s="303" t="s">
        <v>219</v>
      </c>
      <c r="C6" s="67" t="s">
        <v>229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230</v>
      </c>
    </row>
    <row r="8" spans="1:3" ht="14.4" customHeight="1" thickBot="1" x14ac:dyDescent="0.35">
      <c r="A8" s="304" t="str">
        <f t="shared" si="0"/>
        <v>HV</v>
      </c>
      <c r="B8" s="305" t="s">
        <v>79</v>
      </c>
      <c r="C8" s="67" t="s">
        <v>90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224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269</v>
      </c>
      <c r="C11" s="67" t="s">
        <v>231</v>
      </c>
    </row>
    <row r="12" spans="1:3" ht="14.4" customHeight="1" x14ac:dyDescent="0.3">
      <c r="A12" s="302" t="str">
        <f t="shared" si="1"/>
        <v>LŽ Detail</v>
      </c>
      <c r="B12" s="303" t="s">
        <v>268</v>
      </c>
      <c r="C12" s="67" t="s">
        <v>232</v>
      </c>
    </row>
    <row r="13" spans="1:3" ht="14.4" customHeight="1" x14ac:dyDescent="0.3">
      <c r="A13" s="302" t="str">
        <f t="shared" si="1"/>
        <v>LŽ PL</v>
      </c>
      <c r="B13" s="303" t="s">
        <v>2051</v>
      </c>
      <c r="C13" s="67" t="s">
        <v>282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264</v>
      </c>
      <c r="C14" s="67" t="s">
        <v>284</v>
      </c>
    </row>
    <row r="15" spans="1:3" ht="14.4" customHeight="1" x14ac:dyDescent="0.3">
      <c r="A15" s="302" t="str">
        <f t="shared" si="1"/>
        <v>Léky Recepty</v>
      </c>
      <c r="B15" s="303" t="s">
        <v>270</v>
      </c>
      <c r="C15" s="67" t="s">
        <v>233</v>
      </c>
    </row>
    <row r="16" spans="1:3" s="372" customFormat="1" ht="14.4" customHeight="1" x14ac:dyDescent="0.3">
      <c r="A16" s="302" t="str">
        <f t="shared" si="1"/>
        <v>LRp Lékaři</v>
      </c>
      <c r="B16" s="303" t="s">
        <v>287</v>
      </c>
      <c r="C16" s="67" t="s">
        <v>288</v>
      </c>
    </row>
    <row r="17" spans="1:3" ht="14.4" customHeight="1" x14ac:dyDescent="0.3">
      <c r="A17" s="302" t="str">
        <f t="shared" si="1"/>
        <v>LRp Detail</v>
      </c>
      <c r="B17" s="303" t="s">
        <v>271</v>
      </c>
      <c r="C17" s="67" t="s">
        <v>234</v>
      </c>
    </row>
    <row r="18" spans="1:3" ht="14.4" customHeight="1" x14ac:dyDescent="0.3">
      <c r="A18" s="302" t="str">
        <f t="shared" si="1"/>
        <v>LRp PL</v>
      </c>
      <c r="B18" s="303" t="s">
        <v>4841</v>
      </c>
      <c r="C18" s="67" t="s">
        <v>283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266</v>
      </c>
      <c r="C19" s="67" t="s">
        <v>285</v>
      </c>
    </row>
    <row r="20" spans="1:3" ht="14.4" customHeight="1" x14ac:dyDescent="0.3">
      <c r="A20" s="307" t="str">
        <f t="shared" si="1"/>
        <v>Materiál Žádanky</v>
      </c>
      <c r="B20" s="303" t="s">
        <v>272</v>
      </c>
      <c r="C20" s="67" t="s">
        <v>235</v>
      </c>
    </row>
    <row r="21" spans="1:3" ht="14.4" customHeight="1" x14ac:dyDescent="0.3">
      <c r="A21" s="302" t="str">
        <f t="shared" si="1"/>
        <v>MŽ Detail</v>
      </c>
      <c r="B21" s="303" t="s">
        <v>273</v>
      </c>
      <c r="C21" s="67" t="s">
        <v>236</v>
      </c>
    </row>
    <row r="22" spans="1:3" ht="14.4" customHeight="1" x14ac:dyDescent="0.3">
      <c r="A22" s="302" t="str">
        <f t="shared" si="1"/>
        <v>ON Výkaz</v>
      </c>
      <c r="B22" s="303" t="s">
        <v>222</v>
      </c>
      <c r="C22" s="67" t="s">
        <v>237</v>
      </c>
    </row>
    <row r="23" spans="1:3" ht="14.4" customHeight="1" thickBot="1" x14ac:dyDescent="0.35">
      <c r="A23" s="304" t="str">
        <f t="shared" si="1"/>
        <v>ON Hodiny</v>
      </c>
      <c r="B23" s="305" t="s">
        <v>5299</v>
      </c>
      <c r="C23" s="67" t="s">
        <v>238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225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250</v>
      </c>
      <c r="C26" s="67" t="s">
        <v>246</v>
      </c>
    </row>
    <row r="27" spans="1:3" ht="14.4" customHeight="1" x14ac:dyDescent="0.3">
      <c r="A27" s="302" t="str">
        <f t="shared" si="3"/>
        <v>ZV Vykáz.-A Detail</v>
      </c>
      <c r="B27" s="303" t="s">
        <v>251</v>
      </c>
      <c r="C27" s="67" t="s">
        <v>247</v>
      </c>
    </row>
    <row r="28" spans="1:3" ht="14.4" customHeight="1" x14ac:dyDescent="0.3">
      <c r="A28" s="302" t="str">
        <f t="shared" si="3"/>
        <v>ZV Vykáz.-H</v>
      </c>
      <c r="B28" s="303" t="s">
        <v>252</v>
      </c>
      <c r="C28" s="67" t="s">
        <v>248</v>
      </c>
    </row>
    <row r="29" spans="1:3" ht="14.4" customHeight="1" x14ac:dyDescent="0.3">
      <c r="A29" s="302" t="str">
        <f t="shared" si="3"/>
        <v>ZV Vykáz.-H Detail</v>
      </c>
      <c r="B29" s="303" t="s">
        <v>253</v>
      </c>
      <c r="C29" s="67" t="s">
        <v>249</v>
      </c>
    </row>
    <row r="30" spans="1:3" ht="14.4" customHeight="1" x14ac:dyDescent="0.3">
      <c r="A30" s="309" t="str">
        <f t="shared" si="3"/>
        <v>CaseMix</v>
      </c>
      <c r="B30" s="303" t="s">
        <v>226</v>
      </c>
      <c r="C30" s="67" t="s">
        <v>239</v>
      </c>
    </row>
    <row r="31" spans="1:3" ht="14.4" customHeight="1" x14ac:dyDescent="0.3">
      <c r="A31" s="302" t="str">
        <f t="shared" si="3"/>
        <v>ALOS</v>
      </c>
      <c r="B31" s="303" t="s">
        <v>201</v>
      </c>
      <c r="C31" s="67" t="s">
        <v>172</v>
      </c>
    </row>
    <row r="32" spans="1:3" ht="14.4" customHeight="1" x14ac:dyDescent="0.3">
      <c r="A32" s="302" t="str">
        <f t="shared" si="3"/>
        <v>Total</v>
      </c>
      <c r="B32" s="303" t="s">
        <v>227</v>
      </c>
      <c r="C32" s="67" t="s">
        <v>240</v>
      </c>
    </row>
    <row r="33" spans="1:3" ht="14.4" customHeight="1" x14ac:dyDescent="0.3">
      <c r="A33" s="302" t="str">
        <f t="shared" si="3"/>
        <v>ZV Vyžád.</v>
      </c>
      <c r="B33" s="303" t="s">
        <v>254</v>
      </c>
      <c r="C33" s="67" t="s">
        <v>243</v>
      </c>
    </row>
    <row r="34" spans="1:3" ht="14.4" customHeight="1" x14ac:dyDescent="0.3">
      <c r="A34" s="302" t="str">
        <f t="shared" si="3"/>
        <v>ZV Vyžád. Detail</v>
      </c>
      <c r="B34" s="303" t="s">
        <v>255</v>
      </c>
      <c r="C34" s="67" t="s">
        <v>242</v>
      </c>
    </row>
    <row r="35" spans="1:3" ht="14.4" customHeight="1" thickBot="1" x14ac:dyDescent="0.35">
      <c r="A35" s="304" t="str">
        <f t="shared" si="3"/>
        <v>OD TISS</v>
      </c>
      <c r="B35" s="305" t="s">
        <v>276</v>
      </c>
      <c r="C35" s="67" t="s">
        <v>241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54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264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256</v>
      </c>
      <c r="F3" s="56">
        <f>SUBTOTAL(9,F6:F1048576)</f>
        <v>6451.6645974000003</v>
      </c>
      <c r="G3" s="56">
        <f>SUBTOTAL(9,G6:G1048576)</f>
        <v>10729054.221720703</v>
      </c>
      <c r="H3" s="57">
        <f>IF(M3=0,0,G3/M3)</f>
        <v>0.15954992923157171</v>
      </c>
      <c r="I3" s="56">
        <f>SUBTOTAL(9,I6:I1048576)</f>
        <v>12812.153592833336</v>
      </c>
      <c r="J3" s="56">
        <f>SUBTOTAL(9,J6:J1048576)</f>
        <v>56516693.071269244</v>
      </c>
      <c r="K3" s="57">
        <f>IF(M3=0,0,J3/M3)</f>
        <v>0.84045007076842815</v>
      </c>
      <c r="L3" s="56">
        <f>SUBTOTAL(9,L6:L1048576)</f>
        <v>19263.818190233334</v>
      </c>
      <c r="M3" s="58">
        <f>SUBTOTAL(9,M6:M1048576)</f>
        <v>67245747.292989954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258</v>
      </c>
      <c r="G4" s="479"/>
      <c r="H4" s="480"/>
      <c r="I4" s="481" t="s">
        <v>257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259</v>
      </c>
      <c r="B5" s="654" t="s">
        <v>260</v>
      </c>
      <c r="C5" s="654" t="s">
        <v>176</v>
      </c>
      <c r="D5" s="654" t="s">
        <v>261</v>
      </c>
      <c r="E5" s="654" t="s">
        <v>262</v>
      </c>
      <c r="F5" s="655" t="s">
        <v>32</v>
      </c>
      <c r="G5" s="655" t="s">
        <v>17</v>
      </c>
      <c r="H5" s="639" t="s">
        <v>263</v>
      </c>
      <c r="I5" s="638" t="s">
        <v>32</v>
      </c>
      <c r="J5" s="655" t="s">
        <v>17</v>
      </c>
      <c r="K5" s="639" t="s">
        <v>263</v>
      </c>
      <c r="L5" s="638" t="s">
        <v>32</v>
      </c>
      <c r="M5" s="656" t="s">
        <v>17</v>
      </c>
    </row>
    <row r="6" spans="1:13" ht="14.4" customHeight="1" x14ac:dyDescent="0.3">
      <c r="A6" s="619" t="s">
        <v>563</v>
      </c>
      <c r="B6" s="620" t="s">
        <v>2168</v>
      </c>
      <c r="C6" s="620" t="s">
        <v>2169</v>
      </c>
      <c r="D6" s="620" t="s">
        <v>2170</v>
      </c>
      <c r="E6" s="620" t="s">
        <v>2171</v>
      </c>
      <c r="F6" s="623"/>
      <c r="G6" s="623"/>
      <c r="H6" s="641">
        <v>0</v>
      </c>
      <c r="I6" s="623">
        <v>6</v>
      </c>
      <c r="J6" s="623">
        <v>448.82968106848341</v>
      </c>
      <c r="K6" s="641">
        <v>1</v>
      </c>
      <c r="L6" s="623">
        <v>6</v>
      </c>
      <c r="M6" s="624">
        <v>448.82968106848341</v>
      </c>
    </row>
    <row r="7" spans="1:13" ht="14.4" customHeight="1" x14ac:dyDescent="0.3">
      <c r="A7" s="625" t="s">
        <v>563</v>
      </c>
      <c r="B7" s="626" t="s">
        <v>2168</v>
      </c>
      <c r="C7" s="626" t="s">
        <v>2172</v>
      </c>
      <c r="D7" s="626" t="s">
        <v>2173</v>
      </c>
      <c r="E7" s="626" t="s">
        <v>2174</v>
      </c>
      <c r="F7" s="629">
        <v>12</v>
      </c>
      <c r="G7" s="629">
        <v>419.18837015576645</v>
      </c>
      <c r="H7" s="642">
        <v>1</v>
      </c>
      <c r="I7" s="629"/>
      <c r="J7" s="629"/>
      <c r="K7" s="642">
        <v>0</v>
      </c>
      <c r="L7" s="629">
        <v>12</v>
      </c>
      <c r="M7" s="630">
        <v>419.18837015576645</v>
      </c>
    </row>
    <row r="8" spans="1:13" ht="14.4" customHeight="1" x14ac:dyDescent="0.3">
      <c r="A8" s="625" t="s">
        <v>563</v>
      </c>
      <c r="B8" s="626" t="s">
        <v>2175</v>
      </c>
      <c r="C8" s="626" t="s">
        <v>2176</v>
      </c>
      <c r="D8" s="626" t="s">
        <v>2177</v>
      </c>
      <c r="E8" s="626" t="s">
        <v>1340</v>
      </c>
      <c r="F8" s="629">
        <v>2</v>
      </c>
      <c r="G8" s="629">
        <v>110.52</v>
      </c>
      <c r="H8" s="642">
        <v>1</v>
      </c>
      <c r="I8" s="629"/>
      <c r="J8" s="629"/>
      <c r="K8" s="642">
        <v>0</v>
      </c>
      <c r="L8" s="629">
        <v>2</v>
      </c>
      <c r="M8" s="630">
        <v>110.52</v>
      </c>
    </row>
    <row r="9" spans="1:13" ht="14.4" customHeight="1" x14ac:dyDescent="0.3">
      <c r="A9" s="625" t="s">
        <v>563</v>
      </c>
      <c r="B9" s="626" t="s">
        <v>2175</v>
      </c>
      <c r="C9" s="626" t="s">
        <v>2178</v>
      </c>
      <c r="D9" s="626" t="s">
        <v>1395</v>
      </c>
      <c r="E9" s="626" t="s">
        <v>1396</v>
      </c>
      <c r="F9" s="629"/>
      <c r="G9" s="629"/>
      <c r="H9" s="642">
        <v>0</v>
      </c>
      <c r="I9" s="629">
        <v>49</v>
      </c>
      <c r="J9" s="629">
        <v>8231.2365000301943</v>
      </c>
      <c r="K9" s="642">
        <v>1</v>
      </c>
      <c r="L9" s="629">
        <v>49</v>
      </c>
      <c r="M9" s="630">
        <v>8231.2365000301943</v>
      </c>
    </row>
    <row r="10" spans="1:13" ht="14.4" customHeight="1" x14ac:dyDescent="0.3">
      <c r="A10" s="625" t="s">
        <v>563</v>
      </c>
      <c r="B10" s="626" t="s">
        <v>2179</v>
      </c>
      <c r="C10" s="626" t="s">
        <v>2180</v>
      </c>
      <c r="D10" s="626" t="s">
        <v>880</v>
      </c>
      <c r="E10" s="626" t="s">
        <v>881</v>
      </c>
      <c r="F10" s="629"/>
      <c r="G10" s="629"/>
      <c r="H10" s="642">
        <v>0</v>
      </c>
      <c r="I10" s="629">
        <v>6</v>
      </c>
      <c r="J10" s="629">
        <v>700.38196282186004</v>
      </c>
      <c r="K10" s="642">
        <v>1</v>
      </c>
      <c r="L10" s="629">
        <v>6</v>
      </c>
      <c r="M10" s="630">
        <v>700.38196282186004</v>
      </c>
    </row>
    <row r="11" spans="1:13" ht="14.4" customHeight="1" x14ac:dyDescent="0.3">
      <c r="A11" s="625" t="s">
        <v>563</v>
      </c>
      <c r="B11" s="626" t="s">
        <v>2179</v>
      </c>
      <c r="C11" s="626" t="s">
        <v>2181</v>
      </c>
      <c r="D11" s="626" t="s">
        <v>880</v>
      </c>
      <c r="E11" s="626" t="s">
        <v>882</v>
      </c>
      <c r="F11" s="629"/>
      <c r="G11" s="629"/>
      <c r="H11" s="642">
        <v>0</v>
      </c>
      <c r="I11" s="629">
        <v>35</v>
      </c>
      <c r="J11" s="629">
        <v>10435.699001165081</v>
      </c>
      <c r="K11" s="642">
        <v>1</v>
      </c>
      <c r="L11" s="629">
        <v>35</v>
      </c>
      <c r="M11" s="630">
        <v>10435.699001165081</v>
      </c>
    </row>
    <row r="12" spans="1:13" ht="14.4" customHeight="1" x14ac:dyDescent="0.3">
      <c r="A12" s="625" t="s">
        <v>563</v>
      </c>
      <c r="B12" s="626" t="s">
        <v>2179</v>
      </c>
      <c r="C12" s="626" t="s">
        <v>2182</v>
      </c>
      <c r="D12" s="626" t="s">
        <v>2183</v>
      </c>
      <c r="E12" s="626" t="s">
        <v>2184</v>
      </c>
      <c r="F12" s="629"/>
      <c r="G12" s="629"/>
      <c r="H12" s="642">
        <v>0</v>
      </c>
      <c r="I12" s="629">
        <v>49</v>
      </c>
      <c r="J12" s="629">
        <v>3810.3195079762872</v>
      </c>
      <c r="K12" s="642">
        <v>1</v>
      </c>
      <c r="L12" s="629">
        <v>49</v>
      </c>
      <c r="M12" s="630">
        <v>3810.3195079762872</v>
      </c>
    </row>
    <row r="13" spans="1:13" ht="14.4" customHeight="1" x14ac:dyDescent="0.3">
      <c r="A13" s="625" t="s">
        <v>563</v>
      </c>
      <c r="B13" s="626" t="s">
        <v>2185</v>
      </c>
      <c r="C13" s="626" t="s">
        <v>2186</v>
      </c>
      <c r="D13" s="626" t="s">
        <v>673</v>
      </c>
      <c r="E13" s="626" t="s">
        <v>674</v>
      </c>
      <c r="F13" s="629">
        <v>5</v>
      </c>
      <c r="G13" s="629">
        <v>354.32</v>
      </c>
      <c r="H13" s="642">
        <v>1</v>
      </c>
      <c r="I13" s="629"/>
      <c r="J13" s="629"/>
      <c r="K13" s="642">
        <v>0</v>
      </c>
      <c r="L13" s="629">
        <v>5</v>
      </c>
      <c r="M13" s="630">
        <v>354.32</v>
      </c>
    </row>
    <row r="14" spans="1:13" ht="14.4" customHeight="1" x14ac:dyDescent="0.3">
      <c r="A14" s="625" t="s">
        <v>563</v>
      </c>
      <c r="B14" s="626" t="s">
        <v>2185</v>
      </c>
      <c r="C14" s="626" t="s">
        <v>2187</v>
      </c>
      <c r="D14" s="626" t="s">
        <v>1337</v>
      </c>
      <c r="E14" s="626" t="s">
        <v>1338</v>
      </c>
      <c r="F14" s="629"/>
      <c r="G14" s="629"/>
      <c r="H14" s="642">
        <v>0</v>
      </c>
      <c r="I14" s="629">
        <v>17</v>
      </c>
      <c r="J14" s="629">
        <v>1206.73</v>
      </c>
      <c r="K14" s="642">
        <v>1</v>
      </c>
      <c r="L14" s="629">
        <v>17</v>
      </c>
      <c r="M14" s="630">
        <v>1206.73</v>
      </c>
    </row>
    <row r="15" spans="1:13" ht="14.4" customHeight="1" x14ac:dyDescent="0.3">
      <c r="A15" s="625" t="s">
        <v>563</v>
      </c>
      <c r="B15" s="626" t="s">
        <v>2188</v>
      </c>
      <c r="C15" s="626" t="s">
        <v>2189</v>
      </c>
      <c r="D15" s="626" t="s">
        <v>2190</v>
      </c>
      <c r="E15" s="626" t="s">
        <v>2191</v>
      </c>
      <c r="F15" s="629"/>
      <c r="G15" s="629"/>
      <c r="H15" s="642">
        <v>0</v>
      </c>
      <c r="I15" s="629">
        <v>1</v>
      </c>
      <c r="J15" s="629">
        <v>121.52</v>
      </c>
      <c r="K15" s="642">
        <v>1</v>
      </c>
      <c r="L15" s="629">
        <v>1</v>
      </c>
      <c r="M15" s="630">
        <v>121.52</v>
      </c>
    </row>
    <row r="16" spans="1:13" ht="14.4" customHeight="1" x14ac:dyDescent="0.3">
      <c r="A16" s="625" t="s">
        <v>563</v>
      </c>
      <c r="B16" s="626" t="s">
        <v>2188</v>
      </c>
      <c r="C16" s="626" t="s">
        <v>2192</v>
      </c>
      <c r="D16" s="626" t="s">
        <v>2190</v>
      </c>
      <c r="E16" s="626" t="s">
        <v>2193</v>
      </c>
      <c r="F16" s="629"/>
      <c r="G16" s="629"/>
      <c r="H16" s="642">
        <v>0</v>
      </c>
      <c r="I16" s="629">
        <v>1</v>
      </c>
      <c r="J16" s="629">
        <v>289.41000000000003</v>
      </c>
      <c r="K16" s="642">
        <v>1</v>
      </c>
      <c r="L16" s="629">
        <v>1</v>
      </c>
      <c r="M16" s="630">
        <v>289.41000000000003</v>
      </c>
    </row>
    <row r="17" spans="1:13" ht="14.4" customHeight="1" x14ac:dyDescent="0.3">
      <c r="A17" s="625" t="s">
        <v>563</v>
      </c>
      <c r="B17" s="626" t="s">
        <v>2194</v>
      </c>
      <c r="C17" s="626" t="s">
        <v>2195</v>
      </c>
      <c r="D17" s="626" t="s">
        <v>1271</v>
      </c>
      <c r="E17" s="626" t="s">
        <v>1272</v>
      </c>
      <c r="F17" s="629"/>
      <c r="G17" s="629"/>
      <c r="H17" s="642">
        <v>0</v>
      </c>
      <c r="I17" s="629">
        <v>122</v>
      </c>
      <c r="J17" s="629">
        <v>46443.129616076025</v>
      </c>
      <c r="K17" s="642">
        <v>1</v>
      </c>
      <c r="L17" s="629">
        <v>122</v>
      </c>
      <c r="M17" s="630">
        <v>46443.129616076025</v>
      </c>
    </row>
    <row r="18" spans="1:13" ht="14.4" customHeight="1" x14ac:dyDescent="0.3">
      <c r="A18" s="625" t="s">
        <v>563</v>
      </c>
      <c r="B18" s="626" t="s">
        <v>2194</v>
      </c>
      <c r="C18" s="626" t="s">
        <v>2196</v>
      </c>
      <c r="D18" s="626" t="s">
        <v>1418</v>
      </c>
      <c r="E18" s="626" t="s">
        <v>2197</v>
      </c>
      <c r="F18" s="629"/>
      <c r="G18" s="629"/>
      <c r="H18" s="642">
        <v>0</v>
      </c>
      <c r="I18" s="629">
        <v>2</v>
      </c>
      <c r="J18" s="629">
        <v>1095.9499999999989</v>
      </c>
      <c r="K18" s="642">
        <v>1</v>
      </c>
      <c r="L18" s="629">
        <v>2</v>
      </c>
      <c r="M18" s="630">
        <v>1095.9499999999989</v>
      </c>
    </row>
    <row r="19" spans="1:13" ht="14.4" customHeight="1" x14ac:dyDescent="0.3">
      <c r="A19" s="625" t="s">
        <v>563</v>
      </c>
      <c r="B19" s="626" t="s">
        <v>2194</v>
      </c>
      <c r="C19" s="626" t="s">
        <v>2198</v>
      </c>
      <c r="D19" s="626" t="s">
        <v>1420</v>
      </c>
      <c r="E19" s="626" t="s">
        <v>2199</v>
      </c>
      <c r="F19" s="629"/>
      <c r="G19" s="629"/>
      <c r="H19" s="642">
        <v>0</v>
      </c>
      <c r="I19" s="629">
        <v>1</v>
      </c>
      <c r="J19" s="629">
        <v>575.52</v>
      </c>
      <c r="K19" s="642">
        <v>1</v>
      </c>
      <c r="L19" s="629">
        <v>1</v>
      </c>
      <c r="M19" s="630">
        <v>575.52</v>
      </c>
    </row>
    <row r="20" spans="1:13" ht="14.4" customHeight="1" x14ac:dyDescent="0.3">
      <c r="A20" s="625" t="s">
        <v>563</v>
      </c>
      <c r="B20" s="626" t="s">
        <v>2200</v>
      </c>
      <c r="C20" s="626" t="s">
        <v>2201</v>
      </c>
      <c r="D20" s="626" t="s">
        <v>1456</v>
      </c>
      <c r="E20" s="626" t="s">
        <v>2202</v>
      </c>
      <c r="F20" s="629"/>
      <c r="G20" s="629"/>
      <c r="H20" s="642">
        <v>0</v>
      </c>
      <c r="I20" s="629">
        <v>1</v>
      </c>
      <c r="J20" s="629">
        <v>528.76</v>
      </c>
      <c r="K20" s="642">
        <v>1</v>
      </c>
      <c r="L20" s="629">
        <v>1</v>
      </c>
      <c r="M20" s="630">
        <v>528.76</v>
      </c>
    </row>
    <row r="21" spans="1:13" ht="14.4" customHeight="1" x14ac:dyDescent="0.3">
      <c r="A21" s="625" t="s">
        <v>563</v>
      </c>
      <c r="B21" s="626" t="s">
        <v>2203</v>
      </c>
      <c r="C21" s="626" t="s">
        <v>2204</v>
      </c>
      <c r="D21" s="626" t="s">
        <v>602</v>
      </c>
      <c r="E21" s="626" t="s">
        <v>2205</v>
      </c>
      <c r="F21" s="629">
        <v>22</v>
      </c>
      <c r="G21" s="629">
        <v>1954.5274660647256</v>
      </c>
      <c r="H21" s="642">
        <v>1</v>
      </c>
      <c r="I21" s="629"/>
      <c r="J21" s="629"/>
      <c r="K21" s="642">
        <v>0</v>
      </c>
      <c r="L21" s="629">
        <v>22</v>
      </c>
      <c r="M21" s="630">
        <v>1954.5274660647256</v>
      </c>
    </row>
    <row r="22" spans="1:13" ht="14.4" customHeight="1" x14ac:dyDescent="0.3">
      <c r="A22" s="625" t="s">
        <v>563</v>
      </c>
      <c r="B22" s="626" t="s">
        <v>2203</v>
      </c>
      <c r="C22" s="626" t="s">
        <v>2206</v>
      </c>
      <c r="D22" s="626" t="s">
        <v>1328</v>
      </c>
      <c r="E22" s="626" t="s">
        <v>1329</v>
      </c>
      <c r="F22" s="629"/>
      <c r="G22" s="629"/>
      <c r="H22" s="642">
        <v>0</v>
      </c>
      <c r="I22" s="629">
        <v>24</v>
      </c>
      <c r="J22" s="629">
        <v>1883.199963167838</v>
      </c>
      <c r="K22" s="642">
        <v>1</v>
      </c>
      <c r="L22" s="629">
        <v>24</v>
      </c>
      <c r="M22" s="630">
        <v>1883.199963167838</v>
      </c>
    </row>
    <row r="23" spans="1:13" ht="14.4" customHeight="1" x14ac:dyDescent="0.3">
      <c r="A23" s="625" t="s">
        <v>563</v>
      </c>
      <c r="B23" s="626" t="s">
        <v>2207</v>
      </c>
      <c r="C23" s="626" t="s">
        <v>2208</v>
      </c>
      <c r="D23" s="626" t="s">
        <v>1310</v>
      </c>
      <c r="E23" s="626" t="s">
        <v>1268</v>
      </c>
      <c r="F23" s="629"/>
      <c r="G23" s="629"/>
      <c r="H23" s="642">
        <v>0</v>
      </c>
      <c r="I23" s="629">
        <v>10</v>
      </c>
      <c r="J23" s="629">
        <v>833.40046984646801</v>
      </c>
      <c r="K23" s="642">
        <v>1</v>
      </c>
      <c r="L23" s="629">
        <v>10</v>
      </c>
      <c r="M23" s="630">
        <v>833.40046984646801</v>
      </c>
    </row>
    <row r="24" spans="1:13" ht="14.4" customHeight="1" x14ac:dyDescent="0.3">
      <c r="A24" s="625" t="s">
        <v>563</v>
      </c>
      <c r="B24" s="626" t="s">
        <v>2209</v>
      </c>
      <c r="C24" s="626" t="s">
        <v>2210</v>
      </c>
      <c r="D24" s="626" t="s">
        <v>2211</v>
      </c>
      <c r="E24" s="626" t="s">
        <v>1296</v>
      </c>
      <c r="F24" s="629"/>
      <c r="G24" s="629"/>
      <c r="H24" s="642">
        <v>0</v>
      </c>
      <c r="I24" s="629">
        <v>2</v>
      </c>
      <c r="J24" s="629">
        <v>1436.5411487707649</v>
      </c>
      <c r="K24" s="642">
        <v>1</v>
      </c>
      <c r="L24" s="629">
        <v>2</v>
      </c>
      <c r="M24" s="630">
        <v>1436.5411487707649</v>
      </c>
    </row>
    <row r="25" spans="1:13" ht="14.4" customHeight="1" x14ac:dyDescent="0.3">
      <c r="A25" s="625" t="s">
        <v>563</v>
      </c>
      <c r="B25" s="626" t="s">
        <v>2212</v>
      </c>
      <c r="C25" s="626" t="s">
        <v>2213</v>
      </c>
      <c r="D25" s="626" t="s">
        <v>2214</v>
      </c>
      <c r="E25" s="626" t="s">
        <v>2215</v>
      </c>
      <c r="F25" s="629">
        <v>1</v>
      </c>
      <c r="G25" s="629">
        <v>64.099999999999895</v>
      </c>
      <c r="H25" s="642">
        <v>1</v>
      </c>
      <c r="I25" s="629"/>
      <c r="J25" s="629"/>
      <c r="K25" s="642">
        <v>0</v>
      </c>
      <c r="L25" s="629">
        <v>1</v>
      </c>
      <c r="M25" s="630">
        <v>64.099999999999895</v>
      </c>
    </row>
    <row r="26" spans="1:13" ht="14.4" customHeight="1" x14ac:dyDescent="0.3">
      <c r="A26" s="625" t="s">
        <v>563</v>
      </c>
      <c r="B26" s="626" t="s">
        <v>2212</v>
      </c>
      <c r="C26" s="626" t="s">
        <v>2216</v>
      </c>
      <c r="D26" s="626" t="s">
        <v>1348</v>
      </c>
      <c r="E26" s="626" t="s">
        <v>2217</v>
      </c>
      <c r="F26" s="629"/>
      <c r="G26" s="629"/>
      <c r="H26" s="642">
        <v>0</v>
      </c>
      <c r="I26" s="629">
        <v>1</v>
      </c>
      <c r="J26" s="629">
        <v>76.64</v>
      </c>
      <c r="K26" s="642">
        <v>1</v>
      </c>
      <c r="L26" s="629">
        <v>1</v>
      </c>
      <c r="M26" s="630">
        <v>76.64</v>
      </c>
    </row>
    <row r="27" spans="1:13" ht="14.4" customHeight="1" x14ac:dyDescent="0.3">
      <c r="A27" s="625" t="s">
        <v>563</v>
      </c>
      <c r="B27" s="626" t="s">
        <v>2212</v>
      </c>
      <c r="C27" s="626" t="s">
        <v>2218</v>
      </c>
      <c r="D27" s="626" t="s">
        <v>967</v>
      </c>
      <c r="E27" s="626" t="s">
        <v>2219</v>
      </c>
      <c r="F27" s="629">
        <v>1</v>
      </c>
      <c r="G27" s="629">
        <v>97.66</v>
      </c>
      <c r="H27" s="642">
        <v>1</v>
      </c>
      <c r="I27" s="629"/>
      <c r="J27" s="629"/>
      <c r="K27" s="642">
        <v>0</v>
      </c>
      <c r="L27" s="629">
        <v>1</v>
      </c>
      <c r="M27" s="630">
        <v>97.66</v>
      </c>
    </row>
    <row r="28" spans="1:13" ht="14.4" customHeight="1" x14ac:dyDescent="0.3">
      <c r="A28" s="625" t="s">
        <v>563</v>
      </c>
      <c r="B28" s="626" t="s">
        <v>2220</v>
      </c>
      <c r="C28" s="626" t="s">
        <v>2221</v>
      </c>
      <c r="D28" s="626" t="s">
        <v>1448</v>
      </c>
      <c r="E28" s="626" t="s">
        <v>1449</v>
      </c>
      <c r="F28" s="629"/>
      <c r="G28" s="629"/>
      <c r="H28" s="642">
        <v>0</v>
      </c>
      <c r="I28" s="629">
        <v>1</v>
      </c>
      <c r="J28" s="629">
        <v>23.92</v>
      </c>
      <c r="K28" s="642">
        <v>1</v>
      </c>
      <c r="L28" s="629">
        <v>1</v>
      </c>
      <c r="M28" s="630">
        <v>23.92</v>
      </c>
    </row>
    <row r="29" spans="1:13" ht="14.4" customHeight="1" x14ac:dyDescent="0.3">
      <c r="A29" s="625" t="s">
        <v>563</v>
      </c>
      <c r="B29" s="626" t="s">
        <v>2220</v>
      </c>
      <c r="C29" s="626" t="s">
        <v>2222</v>
      </c>
      <c r="D29" s="626" t="s">
        <v>629</v>
      </c>
      <c r="E29" s="626" t="s">
        <v>630</v>
      </c>
      <c r="F29" s="629">
        <v>1</v>
      </c>
      <c r="G29" s="629">
        <v>99.66</v>
      </c>
      <c r="H29" s="642">
        <v>1</v>
      </c>
      <c r="I29" s="629"/>
      <c r="J29" s="629"/>
      <c r="K29" s="642">
        <v>0</v>
      </c>
      <c r="L29" s="629">
        <v>1</v>
      </c>
      <c r="M29" s="630">
        <v>99.66</v>
      </c>
    </row>
    <row r="30" spans="1:13" ht="14.4" customHeight="1" x14ac:dyDescent="0.3">
      <c r="A30" s="625" t="s">
        <v>563</v>
      </c>
      <c r="B30" s="626" t="s">
        <v>2223</v>
      </c>
      <c r="C30" s="626" t="s">
        <v>2224</v>
      </c>
      <c r="D30" s="626" t="s">
        <v>2225</v>
      </c>
      <c r="E30" s="626" t="s">
        <v>2226</v>
      </c>
      <c r="F30" s="629"/>
      <c r="G30" s="629"/>
      <c r="H30" s="642">
        <v>0</v>
      </c>
      <c r="I30" s="629">
        <v>1</v>
      </c>
      <c r="J30" s="629">
        <v>115.77027571293399</v>
      </c>
      <c r="K30" s="642">
        <v>1</v>
      </c>
      <c r="L30" s="629">
        <v>1</v>
      </c>
      <c r="M30" s="630">
        <v>115.77027571293399</v>
      </c>
    </row>
    <row r="31" spans="1:13" ht="14.4" customHeight="1" x14ac:dyDescent="0.3">
      <c r="A31" s="625" t="s">
        <v>563</v>
      </c>
      <c r="B31" s="626" t="s">
        <v>2227</v>
      </c>
      <c r="C31" s="626" t="s">
        <v>2228</v>
      </c>
      <c r="D31" s="626" t="s">
        <v>1314</v>
      </c>
      <c r="E31" s="626" t="s">
        <v>1315</v>
      </c>
      <c r="F31" s="629"/>
      <c r="G31" s="629"/>
      <c r="H31" s="642">
        <v>0</v>
      </c>
      <c r="I31" s="629">
        <v>1</v>
      </c>
      <c r="J31" s="629">
        <v>356.5</v>
      </c>
      <c r="K31" s="642">
        <v>1</v>
      </c>
      <c r="L31" s="629">
        <v>1</v>
      </c>
      <c r="M31" s="630">
        <v>356.5</v>
      </c>
    </row>
    <row r="32" spans="1:13" ht="14.4" customHeight="1" x14ac:dyDescent="0.3">
      <c r="A32" s="625" t="s">
        <v>563</v>
      </c>
      <c r="B32" s="626" t="s">
        <v>2227</v>
      </c>
      <c r="C32" s="626" t="s">
        <v>2229</v>
      </c>
      <c r="D32" s="626" t="s">
        <v>1314</v>
      </c>
      <c r="E32" s="626" t="s">
        <v>1316</v>
      </c>
      <c r="F32" s="629"/>
      <c r="G32" s="629"/>
      <c r="H32" s="642">
        <v>0</v>
      </c>
      <c r="I32" s="629">
        <v>2</v>
      </c>
      <c r="J32" s="629">
        <v>828.00048547611095</v>
      </c>
      <c r="K32" s="642">
        <v>1</v>
      </c>
      <c r="L32" s="629">
        <v>2</v>
      </c>
      <c r="M32" s="630">
        <v>828.00048547611095</v>
      </c>
    </row>
    <row r="33" spans="1:13" ht="14.4" customHeight="1" x14ac:dyDescent="0.3">
      <c r="A33" s="625" t="s">
        <v>563</v>
      </c>
      <c r="B33" s="626" t="s">
        <v>2227</v>
      </c>
      <c r="C33" s="626" t="s">
        <v>2230</v>
      </c>
      <c r="D33" s="626" t="s">
        <v>1346</v>
      </c>
      <c r="E33" s="626" t="s">
        <v>2231</v>
      </c>
      <c r="F33" s="629"/>
      <c r="G33" s="629"/>
      <c r="H33" s="642">
        <v>0</v>
      </c>
      <c r="I33" s="629">
        <v>6</v>
      </c>
      <c r="J33" s="629">
        <v>20700.020053122851</v>
      </c>
      <c r="K33" s="642">
        <v>1</v>
      </c>
      <c r="L33" s="629">
        <v>6</v>
      </c>
      <c r="M33" s="630">
        <v>20700.020053122851</v>
      </c>
    </row>
    <row r="34" spans="1:13" ht="14.4" customHeight="1" x14ac:dyDescent="0.3">
      <c r="A34" s="625" t="s">
        <v>563</v>
      </c>
      <c r="B34" s="626" t="s">
        <v>2227</v>
      </c>
      <c r="C34" s="626" t="s">
        <v>2232</v>
      </c>
      <c r="D34" s="626" t="s">
        <v>1355</v>
      </c>
      <c r="E34" s="626" t="s">
        <v>1839</v>
      </c>
      <c r="F34" s="629"/>
      <c r="G34" s="629"/>
      <c r="H34" s="642">
        <v>0</v>
      </c>
      <c r="I34" s="629">
        <v>3</v>
      </c>
      <c r="J34" s="629">
        <v>4393.9164627297405</v>
      </c>
      <c r="K34" s="642">
        <v>1</v>
      </c>
      <c r="L34" s="629">
        <v>3</v>
      </c>
      <c r="M34" s="630">
        <v>4393.9164627297405</v>
      </c>
    </row>
    <row r="35" spans="1:13" ht="14.4" customHeight="1" x14ac:dyDescent="0.3">
      <c r="A35" s="625" t="s">
        <v>563</v>
      </c>
      <c r="B35" s="626" t="s">
        <v>2227</v>
      </c>
      <c r="C35" s="626" t="s">
        <v>2233</v>
      </c>
      <c r="D35" s="626" t="s">
        <v>1355</v>
      </c>
      <c r="E35" s="626" t="s">
        <v>1840</v>
      </c>
      <c r="F35" s="629"/>
      <c r="G35" s="629"/>
      <c r="H35" s="642">
        <v>0</v>
      </c>
      <c r="I35" s="629">
        <v>3</v>
      </c>
      <c r="J35" s="629">
        <v>5891.9987420624402</v>
      </c>
      <c r="K35" s="642">
        <v>1</v>
      </c>
      <c r="L35" s="629">
        <v>3</v>
      </c>
      <c r="M35" s="630">
        <v>5891.9987420624402</v>
      </c>
    </row>
    <row r="36" spans="1:13" ht="14.4" customHeight="1" x14ac:dyDescent="0.3">
      <c r="A36" s="625" t="s">
        <v>563</v>
      </c>
      <c r="B36" s="626" t="s">
        <v>2227</v>
      </c>
      <c r="C36" s="626" t="s">
        <v>2234</v>
      </c>
      <c r="D36" s="626" t="s">
        <v>1355</v>
      </c>
      <c r="E36" s="626" t="s">
        <v>1841</v>
      </c>
      <c r="F36" s="629"/>
      <c r="G36" s="629"/>
      <c r="H36" s="642">
        <v>0</v>
      </c>
      <c r="I36" s="629">
        <v>3</v>
      </c>
      <c r="J36" s="629">
        <v>7432.6799999999994</v>
      </c>
      <c r="K36" s="642">
        <v>1</v>
      </c>
      <c r="L36" s="629">
        <v>3</v>
      </c>
      <c r="M36" s="630">
        <v>7432.6799999999994</v>
      </c>
    </row>
    <row r="37" spans="1:13" ht="14.4" customHeight="1" x14ac:dyDescent="0.3">
      <c r="A37" s="625" t="s">
        <v>563</v>
      </c>
      <c r="B37" s="626" t="s">
        <v>2235</v>
      </c>
      <c r="C37" s="626" t="s">
        <v>2236</v>
      </c>
      <c r="D37" s="626" t="s">
        <v>686</v>
      </c>
      <c r="E37" s="626" t="s">
        <v>687</v>
      </c>
      <c r="F37" s="629">
        <v>1</v>
      </c>
      <c r="G37" s="629">
        <v>294.23</v>
      </c>
      <c r="H37" s="642">
        <v>1</v>
      </c>
      <c r="I37" s="629"/>
      <c r="J37" s="629"/>
      <c r="K37" s="642">
        <v>0</v>
      </c>
      <c r="L37" s="629">
        <v>1</v>
      </c>
      <c r="M37" s="630">
        <v>294.23</v>
      </c>
    </row>
    <row r="38" spans="1:13" ht="14.4" customHeight="1" x14ac:dyDescent="0.3">
      <c r="A38" s="625" t="s">
        <v>563</v>
      </c>
      <c r="B38" s="626" t="s">
        <v>2237</v>
      </c>
      <c r="C38" s="626" t="s">
        <v>2238</v>
      </c>
      <c r="D38" s="626" t="s">
        <v>2239</v>
      </c>
      <c r="E38" s="626" t="s">
        <v>2240</v>
      </c>
      <c r="F38" s="629">
        <v>2</v>
      </c>
      <c r="G38" s="629">
        <v>272.82</v>
      </c>
      <c r="H38" s="642">
        <v>1</v>
      </c>
      <c r="I38" s="629"/>
      <c r="J38" s="629"/>
      <c r="K38" s="642">
        <v>0</v>
      </c>
      <c r="L38" s="629">
        <v>2</v>
      </c>
      <c r="M38" s="630">
        <v>272.82</v>
      </c>
    </row>
    <row r="39" spans="1:13" ht="14.4" customHeight="1" x14ac:dyDescent="0.3">
      <c r="A39" s="625" t="s">
        <v>563</v>
      </c>
      <c r="B39" s="626" t="s">
        <v>2237</v>
      </c>
      <c r="C39" s="626" t="s">
        <v>2241</v>
      </c>
      <c r="D39" s="626" t="s">
        <v>2242</v>
      </c>
      <c r="E39" s="626" t="s">
        <v>2240</v>
      </c>
      <c r="F39" s="629">
        <v>2</v>
      </c>
      <c r="G39" s="629">
        <v>274.52</v>
      </c>
      <c r="H39" s="642">
        <v>1</v>
      </c>
      <c r="I39" s="629"/>
      <c r="J39" s="629"/>
      <c r="K39" s="642">
        <v>0</v>
      </c>
      <c r="L39" s="629">
        <v>2</v>
      </c>
      <c r="M39" s="630">
        <v>274.52</v>
      </c>
    </row>
    <row r="40" spans="1:13" ht="14.4" customHeight="1" x14ac:dyDescent="0.3">
      <c r="A40" s="625" t="s">
        <v>563</v>
      </c>
      <c r="B40" s="626" t="s">
        <v>2243</v>
      </c>
      <c r="C40" s="626" t="s">
        <v>2244</v>
      </c>
      <c r="D40" s="626" t="s">
        <v>1462</v>
      </c>
      <c r="E40" s="626" t="s">
        <v>1463</v>
      </c>
      <c r="F40" s="629"/>
      <c r="G40" s="629"/>
      <c r="H40" s="642">
        <v>0</v>
      </c>
      <c r="I40" s="629">
        <v>1</v>
      </c>
      <c r="J40" s="629">
        <v>82.79</v>
      </c>
      <c r="K40" s="642">
        <v>1</v>
      </c>
      <c r="L40" s="629">
        <v>1</v>
      </c>
      <c r="M40" s="630">
        <v>82.79</v>
      </c>
    </row>
    <row r="41" spans="1:13" ht="14.4" customHeight="1" x14ac:dyDescent="0.3">
      <c r="A41" s="625" t="s">
        <v>563</v>
      </c>
      <c r="B41" s="626" t="s">
        <v>2243</v>
      </c>
      <c r="C41" s="626" t="s">
        <v>2245</v>
      </c>
      <c r="D41" s="626" t="s">
        <v>1284</v>
      </c>
      <c r="E41" s="626" t="s">
        <v>2246</v>
      </c>
      <c r="F41" s="629"/>
      <c r="G41" s="629"/>
      <c r="H41" s="642">
        <v>0</v>
      </c>
      <c r="I41" s="629">
        <v>3</v>
      </c>
      <c r="J41" s="629">
        <v>293.34000000000003</v>
      </c>
      <c r="K41" s="642">
        <v>1</v>
      </c>
      <c r="L41" s="629">
        <v>3</v>
      </c>
      <c r="M41" s="630">
        <v>293.34000000000003</v>
      </c>
    </row>
    <row r="42" spans="1:13" ht="14.4" customHeight="1" x14ac:dyDescent="0.3">
      <c r="A42" s="625" t="s">
        <v>563</v>
      </c>
      <c r="B42" s="626" t="s">
        <v>2243</v>
      </c>
      <c r="C42" s="626" t="s">
        <v>2247</v>
      </c>
      <c r="D42" s="626" t="s">
        <v>1284</v>
      </c>
      <c r="E42" s="626" t="s">
        <v>1285</v>
      </c>
      <c r="F42" s="629"/>
      <c r="G42" s="629"/>
      <c r="H42" s="642">
        <v>0</v>
      </c>
      <c r="I42" s="629">
        <v>1</v>
      </c>
      <c r="J42" s="629">
        <v>331.05</v>
      </c>
      <c r="K42" s="642">
        <v>1</v>
      </c>
      <c r="L42" s="629">
        <v>1</v>
      </c>
      <c r="M42" s="630">
        <v>331.05</v>
      </c>
    </row>
    <row r="43" spans="1:13" ht="14.4" customHeight="1" x14ac:dyDescent="0.3">
      <c r="A43" s="625" t="s">
        <v>563</v>
      </c>
      <c r="B43" s="626" t="s">
        <v>2243</v>
      </c>
      <c r="C43" s="626" t="s">
        <v>2248</v>
      </c>
      <c r="D43" s="626" t="s">
        <v>2249</v>
      </c>
      <c r="E43" s="626" t="s">
        <v>2250</v>
      </c>
      <c r="F43" s="629"/>
      <c r="G43" s="629"/>
      <c r="H43" s="642">
        <v>0</v>
      </c>
      <c r="I43" s="629">
        <v>1</v>
      </c>
      <c r="J43" s="629">
        <v>110.199954178049</v>
      </c>
      <c r="K43" s="642">
        <v>1</v>
      </c>
      <c r="L43" s="629">
        <v>1</v>
      </c>
      <c r="M43" s="630">
        <v>110.199954178049</v>
      </c>
    </row>
    <row r="44" spans="1:13" ht="14.4" customHeight="1" x14ac:dyDescent="0.3">
      <c r="A44" s="625" t="s">
        <v>563</v>
      </c>
      <c r="B44" s="626" t="s">
        <v>2251</v>
      </c>
      <c r="C44" s="626" t="s">
        <v>2252</v>
      </c>
      <c r="D44" s="626" t="s">
        <v>643</v>
      </c>
      <c r="E44" s="626" t="s">
        <v>1449</v>
      </c>
      <c r="F44" s="629">
        <v>3</v>
      </c>
      <c r="G44" s="629">
        <v>466.08000000000004</v>
      </c>
      <c r="H44" s="642">
        <v>1</v>
      </c>
      <c r="I44" s="629"/>
      <c r="J44" s="629"/>
      <c r="K44" s="642">
        <v>0</v>
      </c>
      <c r="L44" s="629">
        <v>3</v>
      </c>
      <c r="M44" s="630">
        <v>466.08000000000004</v>
      </c>
    </row>
    <row r="45" spans="1:13" ht="14.4" customHeight="1" x14ac:dyDescent="0.3">
      <c r="A45" s="625" t="s">
        <v>563</v>
      </c>
      <c r="B45" s="626" t="s">
        <v>2253</v>
      </c>
      <c r="C45" s="626" t="s">
        <v>2254</v>
      </c>
      <c r="D45" s="626" t="s">
        <v>1431</v>
      </c>
      <c r="E45" s="626" t="s">
        <v>1432</v>
      </c>
      <c r="F45" s="629"/>
      <c r="G45" s="629"/>
      <c r="H45" s="642">
        <v>0</v>
      </c>
      <c r="I45" s="629">
        <v>1</v>
      </c>
      <c r="J45" s="629">
        <v>115.32</v>
      </c>
      <c r="K45" s="642">
        <v>1</v>
      </c>
      <c r="L45" s="629">
        <v>1</v>
      </c>
      <c r="M45" s="630">
        <v>115.32</v>
      </c>
    </row>
    <row r="46" spans="1:13" ht="14.4" customHeight="1" x14ac:dyDescent="0.3">
      <c r="A46" s="625" t="s">
        <v>563</v>
      </c>
      <c r="B46" s="626" t="s">
        <v>2253</v>
      </c>
      <c r="C46" s="626" t="s">
        <v>2255</v>
      </c>
      <c r="D46" s="626" t="s">
        <v>625</v>
      </c>
      <c r="E46" s="626" t="s">
        <v>626</v>
      </c>
      <c r="F46" s="629">
        <v>3</v>
      </c>
      <c r="G46" s="629">
        <v>164.04999672126161</v>
      </c>
      <c r="H46" s="642">
        <v>1</v>
      </c>
      <c r="I46" s="629"/>
      <c r="J46" s="629"/>
      <c r="K46" s="642">
        <v>0</v>
      </c>
      <c r="L46" s="629">
        <v>3</v>
      </c>
      <c r="M46" s="630">
        <v>164.04999672126161</v>
      </c>
    </row>
    <row r="47" spans="1:13" ht="14.4" customHeight="1" x14ac:dyDescent="0.3">
      <c r="A47" s="625" t="s">
        <v>563</v>
      </c>
      <c r="B47" s="626" t="s">
        <v>2253</v>
      </c>
      <c r="C47" s="626" t="s">
        <v>2256</v>
      </c>
      <c r="D47" s="626" t="s">
        <v>645</v>
      </c>
      <c r="E47" s="626" t="s">
        <v>658</v>
      </c>
      <c r="F47" s="629">
        <v>4</v>
      </c>
      <c r="G47" s="629">
        <v>267.67</v>
      </c>
      <c r="H47" s="642">
        <v>1</v>
      </c>
      <c r="I47" s="629"/>
      <c r="J47" s="629"/>
      <c r="K47" s="642">
        <v>0</v>
      </c>
      <c r="L47" s="629">
        <v>4</v>
      </c>
      <c r="M47" s="630">
        <v>267.67</v>
      </c>
    </row>
    <row r="48" spans="1:13" ht="14.4" customHeight="1" x14ac:dyDescent="0.3">
      <c r="A48" s="625" t="s">
        <v>563</v>
      </c>
      <c r="B48" s="626" t="s">
        <v>2253</v>
      </c>
      <c r="C48" s="626" t="s">
        <v>2257</v>
      </c>
      <c r="D48" s="626" t="s">
        <v>657</v>
      </c>
      <c r="E48" s="626" t="s">
        <v>658</v>
      </c>
      <c r="F48" s="629">
        <v>1</v>
      </c>
      <c r="G48" s="629">
        <v>41.16</v>
      </c>
      <c r="H48" s="642">
        <v>1</v>
      </c>
      <c r="I48" s="629"/>
      <c r="J48" s="629"/>
      <c r="K48" s="642">
        <v>0</v>
      </c>
      <c r="L48" s="629">
        <v>1</v>
      </c>
      <c r="M48" s="630">
        <v>41.16</v>
      </c>
    </row>
    <row r="49" spans="1:13" ht="14.4" customHeight="1" x14ac:dyDescent="0.3">
      <c r="A49" s="625" t="s">
        <v>563</v>
      </c>
      <c r="B49" s="626" t="s">
        <v>2258</v>
      </c>
      <c r="C49" s="626" t="s">
        <v>2259</v>
      </c>
      <c r="D49" s="626" t="s">
        <v>684</v>
      </c>
      <c r="E49" s="626" t="s">
        <v>685</v>
      </c>
      <c r="F49" s="629">
        <v>2</v>
      </c>
      <c r="G49" s="629">
        <v>144.1</v>
      </c>
      <c r="H49" s="642">
        <v>1</v>
      </c>
      <c r="I49" s="629"/>
      <c r="J49" s="629"/>
      <c r="K49" s="642">
        <v>0</v>
      </c>
      <c r="L49" s="629">
        <v>2</v>
      </c>
      <c r="M49" s="630">
        <v>144.1</v>
      </c>
    </row>
    <row r="50" spans="1:13" ht="14.4" customHeight="1" x14ac:dyDescent="0.3">
      <c r="A50" s="625" t="s">
        <v>563</v>
      </c>
      <c r="B50" s="626" t="s">
        <v>2260</v>
      </c>
      <c r="C50" s="626" t="s">
        <v>2261</v>
      </c>
      <c r="D50" s="626" t="s">
        <v>1339</v>
      </c>
      <c r="E50" s="626" t="s">
        <v>1340</v>
      </c>
      <c r="F50" s="629"/>
      <c r="G50" s="629"/>
      <c r="H50" s="642">
        <v>0</v>
      </c>
      <c r="I50" s="629">
        <v>2</v>
      </c>
      <c r="J50" s="629">
        <v>159.66</v>
      </c>
      <c r="K50" s="642">
        <v>1</v>
      </c>
      <c r="L50" s="629">
        <v>2</v>
      </c>
      <c r="M50" s="630">
        <v>159.66</v>
      </c>
    </row>
    <row r="51" spans="1:13" ht="14.4" customHeight="1" x14ac:dyDescent="0.3">
      <c r="A51" s="625" t="s">
        <v>563</v>
      </c>
      <c r="B51" s="626" t="s">
        <v>2260</v>
      </c>
      <c r="C51" s="626" t="s">
        <v>2262</v>
      </c>
      <c r="D51" s="626" t="s">
        <v>1339</v>
      </c>
      <c r="E51" s="626" t="s">
        <v>1341</v>
      </c>
      <c r="F51" s="629"/>
      <c r="G51" s="629"/>
      <c r="H51" s="642">
        <v>0</v>
      </c>
      <c r="I51" s="629">
        <v>2</v>
      </c>
      <c r="J51" s="629">
        <v>558.83983018631602</v>
      </c>
      <c r="K51" s="642">
        <v>1</v>
      </c>
      <c r="L51" s="629">
        <v>2</v>
      </c>
      <c r="M51" s="630">
        <v>558.83983018631602</v>
      </c>
    </row>
    <row r="52" spans="1:13" ht="14.4" customHeight="1" x14ac:dyDescent="0.3">
      <c r="A52" s="625" t="s">
        <v>563</v>
      </c>
      <c r="B52" s="626" t="s">
        <v>2263</v>
      </c>
      <c r="C52" s="626" t="s">
        <v>2264</v>
      </c>
      <c r="D52" s="626" t="s">
        <v>2265</v>
      </c>
      <c r="E52" s="626" t="s">
        <v>2266</v>
      </c>
      <c r="F52" s="629">
        <v>2</v>
      </c>
      <c r="G52" s="629">
        <v>141.75</v>
      </c>
      <c r="H52" s="642">
        <v>1</v>
      </c>
      <c r="I52" s="629"/>
      <c r="J52" s="629"/>
      <c r="K52" s="642">
        <v>0</v>
      </c>
      <c r="L52" s="629">
        <v>2</v>
      </c>
      <c r="M52" s="630">
        <v>141.75</v>
      </c>
    </row>
    <row r="53" spans="1:13" ht="14.4" customHeight="1" x14ac:dyDescent="0.3">
      <c r="A53" s="625" t="s">
        <v>563</v>
      </c>
      <c r="B53" s="626" t="s">
        <v>2263</v>
      </c>
      <c r="C53" s="626" t="s">
        <v>2267</v>
      </c>
      <c r="D53" s="626" t="s">
        <v>1335</v>
      </c>
      <c r="E53" s="626" t="s">
        <v>593</v>
      </c>
      <c r="F53" s="629"/>
      <c r="G53" s="629"/>
      <c r="H53" s="642">
        <v>0</v>
      </c>
      <c r="I53" s="629">
        <v>2</v>
      </c>
      <c r="J53" s="629">
        <v>87.139959914292604</v>
      </c>
      <c r="K53" s="642">
        <v>1</v>
      </c>
      <c r="L53" s="629">
        <v>2</v>
      </c>
      <c r="M53" s="630">
        <v>87.139959914292604</v>
      </c>
    </row>
    <row r="54" spans="1:13" ht="14.4" customHeight="1" x14ac:dyDescent="0.3">
      <c r="A54" s="625" t="s">
        <v>563</v>
      </c>
      <c r="B54" s="626" t="s">
        <v>2263</v>
      </c>
      <c r="C54" s="626" t="s">
        <v>2268</v>
      </c>
      <c r="D54" s="626" t="s">
        <v>1336</v>
      </c>
      <c r="E54" s="626" t="s">
        <v>628</v>
      </c>
      <c r="F54" s="629"/>
      <c r="G54" s="629"/>
      <c r="H54" s="642">
        <v>0</v>
      </c>
      <c r="I54" s="629">
        <v>1</v>
      </c>
      <c r="J54" s="629">
        <v>55.040000994053202</v>
      </c>
      <c r="K54" s="642">
        <v>1</v>
      </c>
      <c r="L54" s="629">
        <v>1</v>
      </c>
      <c r="M54" s="630">
        <v>55.040000994053202</v>
      </c>
    </row>
    <row r="55" spans="1:13" ht="14.4" customHeight="1" x14ac:dyDescent="0.3">
      <c r="A55" s="625" t="s">
        <v>563</v>
      </c>
      <c r="B55" s="626" t="s">
        <v>2263</v>
      </c>
      <c r="C55" s="626" t="s">
        <v>2269</v>
      </c>
      <c r="D55" s="626" t="s">
        <v>2270</v>
      </c>
      <c r="E55" s="626" t="s">
        <v>593</v>
      </c>
      <c r="F55" s="629">
        <v>2</v>
      </c>
      <c r="G55" s="629">
        <v>215.40005504310602</v>
      </c>
      <c r="H55" s="642">
        <v>1</v>
      </c>
      <c r="I55" s="629"/>
      <c r="J55" s="629"/>
      <c r="K55" s="642">
        <v>0</v>
      </c>
      <c r="L55" s="629">
        <v>2</v>
      </c>
      <c r="M55" s="630">
        <v>215.40005504310602</v>
      </c>
    </row>
    <row r="56" spans="1:13" ht="14.4" customHeight="1" x14ac:dyDescent="0.3">
      <c r="A56" s="625" t="s">
        <v>563</v>
      </c>
      <c r="B56" s="626" t="s">
        <v>2271</v>
      </c>
      <c r="C56" s="626" t="s">
        <v>2272</v>
      </c>
      <c r="D56" s="626" t="s">
        <v>2273</v>
      </c>
      <c r="E56" s="626" t="s">
        <v>2274</v>
      </c>
      <c r="F56" s="629">
        <v>1</v>
      </c>
      <c r="G56" s="629">
        <v>34.42</v>
      </c>
      <c r="H56" s="642">
        <v>1</v>
      </c>
      <c r="I56" s="629"/>
      <c r="J56" s="629"/>
      <c r="K56" s="642">
        <v>0</v>
      </c>
      <c r="L56" s="629">
        <v>1</v>
      </c>
      <c r="M56" s="630">
        <v>34.42</v>
      </c>
    </row>
    <row r="57" spans="1:13" ht="14.4" customHeight="1" x14ac:dyDescent="0.3">
      <c r="A57" s="625" t="s">
        <v>563</v>
      </c>
      <c r="B57" s="626" t="s">
        <v>2271</v>
      </c>
      <c r="C57" s="626" t="s">
        <v>2275</v>
      </c>
      <c r="D57" s="626" t="s">
        <v>2276</v>
      </c>
      <c r="E57" s="626" t="s">
        <v>2277</v>
      </c>
      <c r="F57" s="629">
        <v>1</v>
      </c>
      <c r="G57" s="629">
        <v>26.11</v>
      </c>
      <c r="H57" s="642">
        <v>1</v>
      </c>
      <c r="I57" s="629"/>
      <c r="J57" s="629"/>
      <c r="K57" s="642">
        <v>0</v>
      </c>
      <c r="L57" s="629">
        <v>1</v>
      </c>
      <c r="M57" s="630">
        <v>26.11</v>
      </c>
    </row>
    <row r="58" spans="1:13" ht="14.4" customHeight="1" x14ac:dyDescent="0.3">
      <c r="A58" s="625" t="s">
        <v>563</v>
      </c>
      <c r="B58" s="626" t="s">
        <v>2278</v>
      </c>
      <c r="C58" s="626" t="s">
        <v>2279</v>
      </c>
      <c r="D58" s="626" t="s">
        <v>1453</v>
      </c>
      <c r="E58" s="626" t="s">
        <v>1455</v>
      </c>
      <c r="F58" s="629"/>
      <c r="G58" s="629"/>
      <c r="H58" s="642">
        <v>0</v>
      </c>
      <c r="I58" s="629">
        <v>6</v>
      </c>
      <c r="J58" s="629">
        <v>388.00988425117356</v>
      </c>
      <c r="K58" s="642">
        <v>1</v>
      </c>
      <c r="L58" s="629">
        <v>6</v>
      </c>
      <c r="M58" s="630">
        <v>388.00988425117356</v>
      </c>
    </row>
    <row r="59" spans="1:13" ht="14.4" customHeight="1" x14ac:dyDescent="0.3">
      <c r="A59" s="625" t="s">
        <v>563</v>
      </c>
      <c r="B59" s="626" t="s">
        <v>2278</v>
      </c>
      <c r="C59" s="626" t="s">
        <v>2280</v>
      </c>
      <c r="D59" s="626" t="s">
        <v>1453</v>
      </c>
      <c r="E59" s="626" t="s">
        <v>1454</v>
      </c>
      <c r="F59" s="629"/>
      <c r="G59" s="629"/>
      <c r="H59" s="642">
        <v>0</v>
      </c>
      <c r="I59" s="629">
        <v>1</v>
      </c>
      <c r="J59" s="629">
        <v>214.47995738014501</v>
      </c>
      <c r="K59" s="642">
        <v>1</v>
      </c>
      <c r="L59" s="629">
        <v>1</v>
      </c>
      <c r="M59" s="630">
        <v>214.47995738014501</v>
      </c>
    </row>
    <row r="60" spans="1:13" ht="14.4" customHeight="1" x14ac:dyDescent="0.3">
      <c r="A60" s="625" t="s">
        <v>563</v>
      </c>
      <c r="B60" s="626" t="s">
        <v>2278</v>
      </c>
      <c r="C60" s="626" t="s">
        <v>2281</v>
      </c>
      <c r="D60" s="626" t="s">
        <v>1452</v>
      </c>
      <c r="E60" s="626" t="s">
        <v>1199</v>
      </c>
      <c r="F60" s="629"/>
      <c r="G60" s="629"/>
      <c r="H60" s="642">
        <v>0</v>
      </c>
      <c r="I60" s="629">
        <v>12</v>
      </c>
      <c r="J60" s="629">
        <v>589.56057928992323</v>
      </c>
      <c r="K60" s="642">
        <v>1</v>
      </c>
      <c r="L60" s="629">
        <v>12</v>
      </c>
      <c r="M60" s="630">
        <v>589.56057928992323</v>
      </c>
    </row>
    <row r="61" spans="1:13" ht="14.4" customHeight="1" x14ac:dyDescent="0.3">
      <c r="A61" s="625" t="s">
        <v>563</v>
      </c>
      <c r="B61" s="626" t="s">
        <v>2278</v>
      </c>
      <c r="C61" s="626" t="s">
        <v>2282</v>
      </c>
      <c r="D61" s="626" t="s">
        <v>1452</v>
      </c>
      <c r="E61" s="626" t="s">
        <v>1447</v>
      </c>
      <c r="F61" s="629"/>
      <c r="G61" s="629"/>
      <c r="H61" s="642">
        <v>0</v>
      </c>
      <c r="I61" s="629">
        <v>1</v>
      </c>
      <c r="J61" s="629">
        <v>152.22999999999999</v>
      </c>
      <c r="K61" s="642">
        <v>1</v>
      </c>
      <c r="L61" s="629">
        <v>1</v>
      </c>
      <c r="M61" s="630">
        <v>152.22999999999999</v>
      </c>
    </row>
    <row r="62" spans="1:13" ht="14.4" customHeight="1" x14ac:dyDescent="0.3">
      <c r="A62" s="625" t="s">
        <v>563</v>
      </c>
      <c r="B62" s="626" t="s">
        <v>2283</v>
      </c>
      <c r="C62" s="626" t="s">
        <v>2284</v>
      </c>
      <c r="D62" s="626" t="s">
        <v>598</v>
      </c>
      <c r="E62" s="626" t="s">
        <v>2285</v>
      </c>
      <c r="F62" s="629">
        <v>9</v>
      </c>
      <c r="G62" s="629">
        <v>581.72993669894822</v>
      </c>
      <c r="H62" s="642">
        <v>1</v>
      </c>
      <c r="I62" s="629"/>
      <c r="J62" s="629"/>
      <c r="K62" s="642">
        <v>0</v>
      </c>
      <c r="L62" s="629">
        <v>9</v>
      </c>
      <c r="M62" s="630">
        <v>581.72993669894822</v>
      </c>
    </row>
    <row r="63" spans="1:13" ht="14.4" customHeight="1" x14ac:dyDescent="0.3">
      <c r="A63" s="625" t="s">
        <v>563</v>
      </c>
      <c r="B63" s="626" t="s">
        <v>2283</v>
      </c>
      <c r="C63" s="626" t="s">
        <v>2286</v>
      </c>
      <c r="D63" s="626" t="s">
        <v>584</v>
      </c>
      <c r="E63" s="626" t="s">
        <v>1455</v>
      </c>
      <c r="F63" s="629">
        <v>1</v>
      </c>
      <c r="G63" s="629">
        <v>34.869999999999997</v>
      </c>
      <c r="H63" s="642">
        <v>1</v>
      </c>
      <c r="I63" s="629"/>
      <c r="J63" s="629"/>
      <c r="K63" s="642">
        <v>0</v>
      </c>
      <c r="L63" s="629">
        <v>1</v>
      </c>
      <c r="M63" s="630">
        <v>34.869999999999997</v>
      </c>
    </row>
    <row r="64" spans="1:13" ht="14.4" customHeight="1" x14ac:dyDescent="0.3">
      <c r="A64" s="625" t="s">
        <v>563</v>
      </c>
      <c r="B64" s="626" t="s">
        <v>2287</v>
      </c>
      <c r="C64" s="626" t="s">
        <v>2288</v>
      </c>
      <c r="D64" s="626" t="s">
        <v>1446</v>
      </c>
      <c r="E64" s="626" t="s">
        <v>1447</v>
      </c>
      <c r="F64" s="629"/>
      <c r="G64" s="629"/>
      <c r="H64" s="642">
        <v>0</v>
      </c>
      <c r="I64" s="629">
        <v>1</v>
      </c>
      <c r="J64" s="629">
        <v>95.759988119618001</v>
      </c>
      <c r="K64" s="642">
        <v>1</v>
      </c>
      <c r="L64" s="629">
        <v>1</v>
      </c>
      <c r="M64" s="630">
        <v>95.759988119618001</v>
      </c>
    </row>
    <row r="65" spans="1:13" ht="14.4" customHeight="1" x14ac:dyDescent="0.3">
      <c r="A65" s="625" t="s">
        <v>563</v>
      </c>
      <c r="B65" s="626" t="s">
        <v>2287</v>
      </c>
      <c r="C65" s="626" t="s">
        <v>2289</v>
      </c>
      <c r="D65" s="626" t="s">
        <v>2290</v>
      </c>
      <c r="E65" s="626" t="s">
        <v>1199</v>
      </c>
      <c r="F65" s="629">
        <v>3</v>
      </c>
      <c r="G65" s="629">
        <v>120.01002053000511</v>
      </c>
      <c r="H65" s="642">
        <v>1</v>
      </c>
      <c r="I65" s="629"/>
      <c r="J65" s="629"/>
      <c r="K65" s="642">
        <v>0</v>
      </c>
      <c r="L65" s="629">
        <v>3</v>
      </c>
      <c r="M65" s="630">
        <v>120.01002053000511</v>
      </c>
    </row>
    <row r="66" spans="1:13" ht="14.4" customHeight="1" x14ac:dyDescent="0.3">
      <c r="A66" s="625" t="s">
        <v>563</v>
      </c>
      <c r="B66" s="626" t="s">
        <v>2291</v>
      </c>
      <c r="C66" s="626" t="s">
        <v>2292</v>
      </c>
      <c r="D66" s="626" t="s">
        <v>617</v>
      </c>
      <c r="E66" s="626" t="s">
        <v>618</v>
      </c>
      <c r="F66" s="629">
        <v>1</v>
      </c>
      <c r="G66" s="629">
        <v>83.75</v>
      </c>
      <c r="H66" s="642">
        <v>1</v>
      </c>
      <c r="I66" s="629"/>
      <c r="J66" s="629"/>
      <c r="K66" s="642">
        <v>0</v>
      </c>
      <c r="L66" s="629">
        <v>1</v>
      </c>
      <c r="M66" s="630">
        <v>83.75</v>
      </c>
    </row>
    <row r="67" spans="1:13" ht="14.4" customHeight="1" x14ac:dyDescent="0.3">
      <c r="A67" s="625" t="s">
        <v>563</v>
      </c>
      <c r="B67" s="626" t="s">
        <v>2293</v>
      </c>
      <c r="C67" s="626" t="s">
        <v>2294</v>
      </c>
      <c r="D67" s="626" t="s">
        <v>672</v>
      </c>
      <c r="E67" s="626" t="s">
        <v>593</v>
      </c>
      <c r="F67" s="629">
        <v>3</v>
      </c>
      <c r="G67" s="629">
        <v>361.99876185456702</v>
      </c>
      <c r="H67" s="642">
        <v>1</v>
      </c>
      <c r="I67" s="629"/>
      <c r="J67" s="629"/>
      <c r="K67" s="642">
        <v>0</v>
      </c>
      <c r="L67" s="629">
        <v>3</v>
      </c>
      <c r="M67" s="630">
        <v>361.99876185456702</v>
      </c>
    </row>
    <row r="68" spans="1:13" ht="14.4" customHeight="1" x14ac:dyDescent="0.3">
      <c r="A68" s="625" t="s">
        <v>563</v>
      </c>
      <c r="B68" s="626" t="s">
        <v>2293</v>
      </c>
      <c r="C68" s="626" t="s">
        <v>2295</v>
      </c>
      <c r="D68" s="626" t="s">
        <v>1458</v>
      </c>
      <c r="E68" s="626" t="s">
        <v>1459</v>
      </c>
      <c r="F68" s="629"/>
      <c r="G68" s="629"/>
      <c r="H68" s="642">
        <v>0</v>
      </c>
      <c r="I68" s="629">
        <v>13</v>
      </c>
      <c r="J68" s="629">
        <v>1040.8802968900825</v>
      </c>
      <c r="K68" s="642">
        <v>1</v>
      </c>
      <c r="L68" s="629">
        <v>13</v>
      </c>
      <c r="M68" s="630">
        <v>1040.8802968900825</v>
      </c>
    </row>
    <row r="69" spans="1:13" ht="14.4" customHeight="1" x14ac:dyDescent="0.3">
      <c r="A69" s="625" t="s">
        <v>563</v>
      </c>
      <c r="B69" s="626" t="s">
        <v>2293</v>
      </c>
      <c r="C69" s="626" t="s">
        <v>2296</v>
      </c>
      <c r="D69" s="626" t="s">
        <v>1450</v>
      </c>
      <c r="E69" s="626" t="s">
        <v>1451</v>
      </c>
      <c r="F69" s="629"/>
      <c r="G69" s="629"/>
      <c r="H69" s="642">
        <v>0</v>
      </c>
      <c r="I69" s="629">
        <v>5</v>
      </c>
      <c r="J69" s="629">
        <v>536.21662479551094</v>
      </c>
      <c r="K69" s="642">
        <v>1</v>
      </c>
      <c r="L69" s="629">
        <v>5</v>
      </c>
      <c r="M69" s="630">
        <v>536.21662479551094</v>
      </c>
    </row>
    <row r="70" spans="1:13" ht="14.4" customHeight="1" x14ac:dyDescent="0.3">
      <c r="A70" s="625" t="s">
        <v>563</v>
      </c>
      <c r="B70" s="626" t="s">
        <v>2297</v>
      </c>
      <c r="C70" s="626" t="s">
        <v>2298</v>
      </c>
      <c r="D70" s="626" t="s">
        <v>1267</v>
      </c>
      <c r="E70" s="626" t="s">
        <v>1268</v>
      </c>
      <c r="F70" s="629"/>
      <c r="G70" s="629"/>
      <c r="H70" s="642">
        <v>0</v>
      </c>
      <c r="I70" s="629">
        <v>4</v>
      </c>
      <c r="J70" s="629">
        <v>333.61953706200995</v>
      </c>
      <c r="K70" s="642">
        <v>1</v>
      </c>
      <c r="L70" s="629">
        <v>4</v>
      </c>
      <c r="M70" s="630">
        <v>333.61953706200995</v>
      </c>
    </row>
    <row r="71" spans="1:13" ht="14.4" customHeight="1" x14ac:dyDescent="0.3">
      <c r="A71" s="625" t="s">
        <v>563</v>
      </c>
      <c r="B71" s="626" t="s">
        <v>2297</v>
      </c>
      <c r="C71" s="626" t="s">
        <v>2299</v>
      </c>
      <c r="D71" s="626" t="s">
        <v>2300</v>
      </c>
      <c r="E71" s="626" t="s">
        <v>1199</v>
      </c>
      <c r="F71" s="629"/>
      <c r="G71" s="629"/>
      <c r="H71" s="642">
        <v>0</v>
      </c>
      <c r="I71" s="629">
        <v>5</v>
      </c>
      <c r="J71" s="629">
        <v>518.14021511543001</v>
      </c>
      <c r="K71" s="642">
        <v>1</v>
      </c>
      <c r="L71" s="629">
        <v>5</v>
      </c>
      <c r="M71" s="630">
        <v>518.14021511543001</v>
      </c>
    </row>
    <row r="72" spans="1:13" ht="14.4" customHeight="1" x14ac:dyDescent="0.3">
      <c r="A72" s="625" t="s">
        <v>563</v>
      </c>
      <c r="B72" s="626" t="s">
        <v>2301</v>
      </c>
      <c r="C72" s="626" t="s">
        <v>2302</v>
      </c>
      <c r="D72" s="626" t="s">
        <v>1416</v>
      </c>
      <c r="E72" s="626" t="s">
        <v>1417</v>
      </c>
      <c r="F72" s="629"/>
      <c r="G72" s="629"/>
      <c r="H72" s="642">
        <v>0</v>
      </c>
      <c r="I72" s="629">
        <v>2</v>
      </c>
      <c r="J72" s="629">
        <v>239.02</v>
      </c>
      <c r="K72" s="642">
        <v>1</v>
      </c>
      <c r="L72" s="629">
        <v>2</v>
      </c>
      <c r="M72" s="630">
        <v>239.02</v>
      </c>
    </row>
    <row r="73" spans="1:13" ht="14.4" customHeight="1" x14ac:dyDescent="0.3">
      <c r="A73" s="625" t="s">
        <v>563</v>
      </c>
      <c r="B73" s="626" t="s">
        <v>2303</v>
      </c>
      <c r="C73" s="626" t="s">
        <v>2304</v>
      </c>
      <c r="D73" s="626" t="s">
        <v>2305</v>
      </c>
      <c r="E73" s="626" t="s">
        <v>680</v>
      </c>
      <c r="F73" s="629">
        <v>1</v>
      </c>
      <c r="G73" s="629">
        <v>121.23</v>
      </c>
      <c r="H73" s="642">
        <v>1</v>
      </c>
      <c r="I73" s="629"/>
      <c r="J73" s="629"/>
      <c r="K73" s="642">
        <v>0</v>
      </c>
      <c r="L73" s="629">
        <v>1</v>
      </c>
      <c r="M73" s="630">
        <v>121.23</v>
      </c>
    </row>
    <row r="74" spans="1:13" ht="14.4" customHeight="1" x14ac:dyDescent="0.3">
      <c r="A74" s="625" t="s">
        <v>563</v>
      </c>
      <c r="B74" s="626" t="s">
        <v>2303</v>
      </c>
      <c r="C74" s="626" t="s">
        <v>2306</v>
      </c>
      <c r="D74" s="626" t="s">
        <v>1425</v>
      </c>
      <c r="E74" s="626" t="s">
        <v>658</v>
      </c>
      <c r="F74" s="629"/>
      <c r="G74" s="629"/>
      <c r="H74" s="642">
        <v>0</v>
      </c>
      <c r="I74" s="629">
        <v>1</v>
      </c>
      <c r="J74" s="629">
        <v>82.87</v>
      </c>
      <c r="K74" s="642">
        <v>1</v>
      </c>
      <c r="L74" s="629">
        <v>1</v>
      </c>
      <c r="M74" s="630">
        <v>82.87</v>
      </c>
    </row>
    <row r="75" spans="1:13" ht="14.4" customHeight="1" x14ac:dyDescent="0.3">
      <c r="A75" s="625" t="s">
        <v>563</v>
      </c>
      <c r="B75" s="626" t="s">
        <v>2307</v>
      </c>
      <c r="C75" s="626" t="s">
        <v>2308</v>
      </c>
      <c r="D75" s="626" t="s">
        <v>681</v>
      </c>
      <c r="E75" s="626" t="s">
        <v>658</v>
      </c>
      <c r="F75" s="629">
        <v>1</v>
      </c>
      <c r="G75" s="629">
        <v>237.65</v>
      </c>
      <c r="H75" s="642">
        <v>1</v>
      </c>
      <c r="I75" s="629"/>
      <c r="J75" s="629"/>
      <c r="K75" s="642">
        <v>0</v>
      </c>
      <c r="L75" s="629">
        <v>1</v>
      </c>
      <c r="M75" s="630">
        <v>237.65</v>
      </c>
    </row>
    <row r="76" spans="1:13" ht="14.4" customHeight="1" x14ac:dyDescent="0.3">
      <c r="A76" s="625" t="s">
        <v>563</v>
      </c>
      <c r="B76" s="626" t="s">
        <v>2307</v>
      </c>
      <c r="C76" s="626" t="s">
        <v>2309</v>
      </c>
      <c r="D76" s="626" t="s">
        <v>1402</v>
      </c>
      <c r="E76" s="626" t="s">
        <v>658</v>
      </c>
      <c r="F76" s="629"/>
      <c r="G76" s="629"/>
      <c r="H76" s="642">
        <v>0</v>
      </c>
      <c r="I76" s="629">
        <v>2</v>
      </c>
      <c r="J76" s="629">
        <v>375.170014084613</v>
      </c>
      <c r="K76" s="642">
        <v>1</v>
      </c>
      <c r="L76" s="629">
        <v>2</v>
      </c>
      <c r="M76" s="630">
        <v>375.170014084613</v>
      </c>
    </row>
    <row r="77" spans="1:13" ht="14.4" customHeight="1" x14ac:dyDescent="0.3">
      <c r="A77" s="625" t="s">
        <v>563</v>
      </c>
      <c r="B77" s="626" t="s">
        <v>2310</v>
      </c>
      <c r="C77" s="626" t="s">
        <v>2311</v>
      </c>
      <c r="D77" s="626" t="s">
        <v>2312</v>
      </c>
      <c r="E77" s="626" t="s">
        <v>1532</v>
      </c>
      <c r="F77" s="629">
        <v>1</v>
      </c>
      <c r="G77" s="629">
        <v>80.81</v>
      </c>
      <c r="H77" s="642">
        <v>1</v>
      </c>
      <c r="I77" s="629"/>
      <c r="J77" s="629"/>
      <c r="K77" s="642">
        <v>0</v>
      </c>
      <c r="L77" s="629">
        <v>1</v>
      </c>
      <c r="M77" s="630">
        <v>80.81</v>
      </c>
    </row>
    <row r="78" spans="1:13" ht="14.4" customHeight="1" x14ac:dyDescent="0.3">
      <c r="A78" s="625" t="s">
        <v>563</v>
      </c>
      <c r="B78" s="626" t="s">
        <v>2310</v>
      </c>
      <c r="C78" s="626" t="s">
        <v>2313</v>
      </c>
      <c r="D78" s="626" t="s">
        <v>1423</v>
      </c>
      <c r="E78" s="626" t="s">
        <v>1424</v>
      </c>
      <c r="F78" s="629"/>
      <c r="G78" s="629"/>
      <c r="H78" s="642">
        <v>0</v>
      </c>
      <c r="I78" s="629">
        <v>10</v>
      </c>
      <c r="J78" s="629">
        <v>1026.6500000000001</v>
      </c>
      <c r="K78" s="642">
        <v>1</v>
      </c>
      <c r="L78" s="629">
        <v>10</v>
      </c>
      <c r="M78" s="630">
        <v>1026.6500000000001</v>
      </c>
    </row>
    <row r="79" spans="1:13" ht="14.4" customHeight="1" x14ac:dyDescent="0.3">
      <c r="A79" s="625" t="s">
        <v>563</v>
      </c>
      <c r="B79" s="626" t="s">
        <v>2314</v>
      </c>
      <c r="C79" s="626" t="s">
        <v>2315</v>
      </c>
      <c r="D79" s="626" t="s">
        <v>612</v>
      </c>
      <c r="E79" s="626" t="s">
        <v>613</v>
      </c>
      <c r="F79" s="629">
        <v>1</v>
      </c>
      <c r="G79" s="629">
        <v>195.2</v>
      </c>
      <c r="H79" s="642">
        <v>1</v>
      </c>
      <c r="I79" s="629"/>
      <c r="J79" s="629"/>
      <c r="K79" s="642">
        <v>0</v>
      </c>
      <c r="L79" s="629">
        <v>1</v>
      </c>
      <c r="M79" s="630">
        <v>195.2</v>
      </c>
    </row>
    <row r="80" spans="1:13" ht="14.4" customHeight="1" x14ac:dyDescent="0.3">
      <c r="A80" s="625" t="s">
        <v>563</v>
      </c>
      <c r="B80" s="626" t="s">
        <v>2316</v>
      </c>
      <c r="C80" s="626" t="s">
        <v>2317</v>
      </c>
      <c r="D80" s="626" t="s">
        <v>1281</v>
      </c>
      <c r="E80" s="626" t="s">
        <v>680</v>
      </c>
      <c r="F80" s="629"/>
      <c r="G80" s="629"/>
      <c r="H80" s="642">
        <v>0</v>
      </c>
      <c r="I80" s="629">
        <v>4</v>
      </c>
      <c r="J80" s="629">
        <v>337.55999999999966</v>
      </c>
      <c r="K80" s="642">
        <v>1</v>
      </c>
      <c r="L80" s="629">
        <v>4</v>
      </c>
      <c r="M80" s="630">
        <v>337.55999999999966</v>
      </c>
    </row>
    <row r="81" spans="1:13" ht="14.4" customHeight="1" x14ac:dyDescent="0.3">
      <c r="A81" s="625" t="s">
        <v>563</v>
      </c>
      <c r="B81" s="626" t="s">
        <v>2318</v>
      </c>
      <c r="C81" s="626" t="s">
        <v>2319</v>
      </c>
      <c r="D81" s="626" t="s">
        <v>627</v>
      </c>
      <c r="E81" s="626" t="s">
        <v>628</v>
      </c>
      <c r="F81" s="629">
        <v>1</v>
      </c>
      <c r="G81" s="629">
        <v>152.12</v>
      </c>
      <c r="H81" s="642">
        <v>1</v>
      </c>
      <c r="I81" s="629"/>
      <c r="J81" s="629"/>
      <c r="K81" s="642">
        <v>0</v>
      </c>
      <c r="L81" s="629">
        <v>1</v>
      </c>
      <c r="M81" s="630">
        <v>152.12</v>
      </c>
    </row>
    <row r="82" spans="1:13" ht="14.4" customHeight="1" x14ac:dyDescent="0.3">
      <c r="A82" s="625" t="s">
        <v>563</v>
      </c>
      <c r="B82" s="626" t="s">
        <v>2318</v>
      </c>
      <c r="C82" s="626" t="s">
        <v>2320</v>
      </c>
      <c r="D82" s="626" t="s">
        <v>2321</v>
      </c>
      <c r="E82" s="626" t="s">
        <v>628</v>
      </c>
      <c r="F82" s="629"/>
      <c r="G82" s="629"/>
      <c r="H82" s="642">
        <v>0</v>
      </c>
      <c r="I82" s="629">
        <v>3</v>
      </c>
      <c r="J82" s="629">
        <v>326.51999999999987</v>
      </c>
      <c r="K82" s="642">
        <v>1</v>
      </c>
      <c r="L82" s="629">
        <v>3</v>
      </c>
      <c r="M82" s="630">
        <v>326.51999999999987</v>
      </c>
    </row>
    <row r="83" spans="1:13" ht="14.4" customHeight="1" x14ac:dyDescent="0.3">
      <c r="A83" s="625" t="s">
        <v>563</v>
      </c>
      <c r="B83" s="626" t="s">
        <v>2318</v>
      </c>
      <c r="C83" s="626" t="s">
        <v>2322</v>
      </c>
      <c r="D83" s="626" t="s">
        <v>2323</v>
      </c>
      <c r="E83" s="626" t="s">
        <v>678</v>
      </c>
      <c r="F83" s="629"/>
      <c r="G83" s="629"/>
      <c r="H83" s="642">
        <v>0</v>
      </c>
      <c r="I83" s="629">
        <v>4</v>
      </c>
      <c r="J83" s="629">
        <v>754.69643931933194</v>
      </c>
      <c r="K83" s="642">
        <v>1</v>
      </c>
      <c r="L83" s="629">
        <v>4</v>
      </c>
      <c r="M83" s="630">
        <v>754.69643931933194</v>
      </c>
    </row>
    <row r="84" spans="1:13" ht="14.4" customHeight="1" x14ac:dyDescent="0.3">
      <c r="A84" s="625" t="s">
        <v>563</v>
      </c>
      <c r="B84" s="626" t="s">
        <v>2318</v>
      </c>
      <c r="C84" s="626" t="s">
        <v>2324</v>
      </c>
      <c r="D84" s="626" t="s">
        <v>2325</v>
      </c>
      <c r="E84" s="626" t="s">
        <v>1881</v>
      </c>
      <c r="F84" s="629"/>
      <c r="G84" s="629"/>
      <c r="H84" s="642">
        <v>0</v>
      </c>
      <c r="I84" s="629">
        <v>1</v>
      </c>
      <c r="J84" s="629">
        <v>278.36973933286902</v>
      </c>
      <c r="K84" s="642">
        <v>1</v>
      </c>
      <c r="L84" s="629">
        <v>1</v>
      </c>
      <c r="M84" s="630">
        <v>278.36973933286902</v>
      </c>
    </row>
    <row r="85" spans="1:13" ht="14.4" customHeight="1" x14ac:dyDescent="0.3">
      <c r="A85" s="625" t="s">
        <v>563</v>
      </c>
      <c r="B85" s="626" t="s">
        <v>2326</v>
      </c>
      <c r="C85" s="626" t="s">
        <v>2327</v>
      </c>
      <c r="D85" s="626" t="s">
        <v>1441</v>
      </c>
      <c r="E85" s="626" t="s">
        <v>607</v>
      </c>
      <c r="F85" s="629"/>
      <c r="G85" s="629"/>
      <c r="H85" s="642">
        <v>0</v>
      </c>
      <c r="I85" s="629">
        <v>1</v>
      </c>
      <c r="J85" s="629">
        <v>116.25</v>
      </c>
      <c r="K85" s="642">
        <v>1</v>
      </c>
      <c r="L85" s="629">
        <v>1</v>
      </c>
      <c r="M85" s="630">
        <v>116.25</v>
      </c>
    </row>
    <row r="86" spans="1:13" ht="14.4" customHeight="1" x14ac:dyDescent="0.3">
      <c r="A86" s="625" t="s">
        <v>563</v>
      </c>
      <c r="B86" s="626" t="s">
        <v>2326</v>
      </c>
      <c r="C86" s="626" t="s">
        <v>2328</v>
      </c>
      <c r="D86" s="626" t="s">
        <v>606</v>
      </c>
      <c r="E86" s="626" t="s">
        <v>607</v>
      </c>
      <c r="F86" s="629">
        <v>1</v>
      </c>
      <c r="G86" s="629">
        <v>103.98</v>
      </c>
      <c r="H86" s="642">
        <v>1</v>
      </c>
      <c r="I86" s="629"/>
      <c r="J86" s="629"/>
      <c r="K86" s="642">
        <v>0</v>
      </c>
      <c r="L86" s="629">
        <v>1</v>
      </c>
      <c r="M86" s="630">
        <v>103.98</v>
      </c>
    </row>
    <row r="87" spans="1:13" ht="14.4" customHeight="1" x14ac:dyDescent="0.3">
      <c r="A87" s="625" t="s">
        <v>563</v>
      </c>
      <c r="B87" s="626" t="s">
        <v>2329</v>
      </c>
      <c r="C87" s="626" t="s">
        <v>2330</v>
      </c>
      <c r="D87" s="626" t="s">
        <v>2331</v>
      </c>
      <c r="E87" s="626" t="s">
        <v>680</v>
      </c>
      <c r="F87" s="629"/>
      <c r="G87" s="629"/>
      <c r="H87" s="642">
        <v>0</v>
      </c>
      <c r="I87" s="629">
        <v>1</v>
      </c>
      <c r="J87" s="629">
        <v>193.61</v>
      </c>
      <c r="K87" s="642">
        <v>1</v>
      </c>
      <c r="L87" s="629">
        <v>1</v>
      </c>
      <c r="M87" s="630">
        <v>193.61</v>
      </c>
    </row>
    <row r="88" spans="1:13" ht="14.4" customHeight="1" x14ac:dyDescent="0.3">
      <c r="A88" s="625" t="s">
        <v>563</v>
      </c>
      <c r="B88" s="626" t="s">
        <v>2332</v>
      </c>
      <c r="C88" s="626" t="s">
        <v>2333</v>
      </c>
      <c r="D88" s="626" t="s">
        <v>1277</v>
      </c>
      <c r="E88" s="626" t="s">
        <v>2334</v>
      </c>
      <c r="F88" s="629"/>
      <c r="G88" s="629"/>
      <c r="H88" s="642">
        <v>0</v>
      </c>
      <c r="I88" s="629">
        <v>4</v>
      </c>
      <c r="J88" s="629">
        <v>491.97</v>
      </c>
      <c r="K88" s="642">
        <v>1</v>
      </c>
      <c r="L88" s="629">
        <v>4</v>
      </c>
      <c r="M88" s="630">
        <v>491.97</v>
      </c>
    </row>
    <row r="89" spans="1:13" ht="14.4" customHeight="1" x14ac:dyDescent="0.3">
      <c r="A89" s="625" t="s">
        <v>563</v>
      </c>
      <c r="B89" s="626" t="s">
        <v>2335</v>
      </c>
      <c r="C89" s="626" t="s">
        <v>2336</v>
      </c>
      <c r="D89" s="626" t="s">
        <v>592</v>
      </c>
      <c r="E89" s="626" t="s">
        <v>593</v>
      </c>
      <c r="F89" s="629">
        <v>1</v>
      </c>
      <c r="G89" s="629">
        <v>206.24088828343699</v>
      </c>
      <c r="H89" s="642">
        <v>1</v>
      </c>
      <c r="I89" s="629"/>
      <c r="J89" s="629"/>
      <c r="K89" s="642">
        <v>0</v>
      </c>
      <c r="L89" s="629">
        <v>1</v>
      </c>
      <c r="M89" s="630">
        <v>206.24088828343699</v>
      </c>
    </row>
    <row r="90" spans="1:13" ht="14.4" customHeight="1" x14ac:dyDescent="0.3">
      <c r="A90" s="625" t="s">
        <v>563</v>
      </c>
      <c r="B90" s="626" t="s">
        <v>2337</v>
      </c>
      <c r="C90" s="626" t="s">
        <v>2338</v>
      </c>
      <c r="D90" s="626" t="s">
        <v>2339</v>
      </c>
      <c r="E90" s="626" t="s">
        <v>2340</v>
      </c>
      <c r="F90" s="629"/>
      <c r="G90" s="629"/>
      <c r="H90" s="642">
        <v>0</v>
      </c>
      <c r="I90" s="629">
        <v>4</v>
      </c>
      <c r="J90" s="629">
        <v>145.04</v>
      </c>
      <c r="K90" s="642">
        <v>1</v>
      </c>
      <c r="L90" s="629">
        <v>4</v>
      </c>
      <c r="M90" s="630">
        <v>145.04</v>
      </c>
    </row>
    <row r="91" spans="1:13" ht="14.4" customHeight="1" x14ac:dyDescent="0.3">
      <c r="A91" s="625" t="s">
        <v>563</v>
      </c>
      <c r="B91" s="626" t="s">
        <v>2341</v>
      </c>
      <c r="C91" s="626" t="s">
        <v>2342</v>
      </c>
      <c r="D91" s="626" t="s">
        <v>1305</v>
      </c>
      <c r="E91" s="626" t="s">
        <v>2343</v>
      </c>
      <c r="F91" s="629"/>
      <c r="G91" s="629"/>
      <c r="H91" s="642">
        <v>0</v>
      </c>
      <c r="I91" s="629">
        <v>1</v>
      </c>
      <c r="J91" s="629">
        <v>64.730117834115902</v>
      </c>
      <c r="K91" s="642">
        <v>1</v>
      </c>
      <c r="L91" s="629">
        <v>1</v>
      </c>
      <c r="M91" s="630">
        <v>64.730117834115902</v>
      </c>
    </row>
    <row r="92" spans="1:13" ht="14.4" customHeight="1" x14ac:dyDescent="0.3">
      <c r="A92" s="625" t="s">
        <v>563</v>
      </c>
      <c r="B92" s="626" t="s">
        <v>2341</v>
      </c>
      <c r="C92" s="626" t="s">
        <v>2344</v>
      </c>
      <c r="D92" s="626" t="s">
        <v>1307</v>
      </c>
      <c r="E92" s="626" t="s">
        <v>1308</v>
      </c>
      <c r="F92" s="629"/>
      <c r="G92" s="629"/>
      <c r="H92" s="642">
        <v>0</v>
      </c>
      <c r="I92" s="629">
        <v>3</v>
      </c>
      <c r="J92" s="629">
        <v>245.51</v>
      </c>
      <c r="K92" s="642">
        <v>1</v>
      </c>
      <c r="L92" s="629">
        <v>3</v>
      </c>
      <c r="M92" s="630">
        <v>245.51</v>
      </c>
    </row>
    <row r="93" spans="1:13" ht="14.4" customHeight="1" x14ac:dyDescent="0.3">
      <c r="A93" s="625" t="s">
        <v>563</v>
      </c>
      <c r="B93" s="626" t="s">
        <v>2341</v>
      </c>
      <c r="C93" s="626" t="s">
        <v>2345</v>
      </c>
      <c r="D93" s="626" t="s">
        <v>1332</v>
      </c>
      <c r="E93" s="626" t="s">
        <v>2346</v>
      </c>
      <c r="F93" s="629"/>
      <c r="G93" s="629"/>
      <c r="H93" s="642">
        <v>0</v>
      </c>
      <c r="I93" s="629">
        <v>1</v>
      </c>
      <c r="J93" s="629">
        <v>97.760384314928302</v>
      </c>
      <c r="K93" s="642">
        <v>1</v>
      </c>
      <c r="L93" s="629">
        <v>1</v>
      </c>
      <c r="M93" s="630">
        <v>97.760384314928302</v>
      </c>
    </row>
    <row r="94" spans="1:13" ht="14.4" customHeight="1" x14ac:dyDescent="0.3">
      <c r="A94" s="625" t="s">
        <v>563</v>
      </c>
      <c r="B94" s="626" t="s">
        <v>2341</v>
      </c>
      <c r="C94" s="626" t="s">
        <v>2347</v>
      </c>
      <c r="D94" s="626" t="s">
        <v>1333</v>
      </c>
      <c r="E94" s="626" t="s">
        <v>2348</v>
      </c>
      <c r="F94" s="629"/>
      <c r="G94" s="629"/>
      <c r="H94" s="642">
        <v>0</v>
      </c>
      <c r="I94" s="629">
        <v>7</v>
      </c>
      <c r="J94" s="629">
        <v>349.61983903826786</v>
      </c>
      <c r="K94" s="642">
        <v>1</v>
      </c>
      <c r="L94" s="629">
        <v>7</v>
      </c>
      <c r="M94" s="630">
        <v>349.61983903826786</v>
      </c>
    </row>
    <row r="95" spans="1:13" ht="14.4" customHeight="1" x14ac:dyDescent="0.3">
      <c r="A95" s="625" t="s">
        <v>563</v>
      </c>
      <c r="B95" s="626" t="s">
        <v>2341</v>
      </c>
      <c r="C95" s="626" t="s">
        <v>2349</v>
      </c>
      <c r="D95" s="626" t="s">
        <v>1334</v>
      </c>
      <c r="E95" s="626" t="s">
        <v>2350</v>
      </c>
      <c r="F95" s="629"/>
      <c r="G95" s="629"/>
      <c r="H95" s="642">
        <v>0</v>
      </c>
      <c r="I95" s="629">
        <v>5</v>
      </c>
      <c r="J95" s="629">
        <v>335.81999999999988</v>
      </c>
      <c r="K95" s="642">
        <v>1</v>
      </c>
      <c r="L95" s="629">
        <v>5</v>
      </c>
      <c r="M95" s="630">
        <v>335.81999999999988</v>
      </c>
    </row>
    <row r="96" spans="1:13" ht="14.4" customHeight="1" x14ac:dyDescent="0.3">
      <c r="A96" s="625" t="s">
        <v>563</v>
      </c>
      <c r="B96" s="626" t="s">
        <v>2341</v>
      </c>
      <c r="C96" s="626" t="s">
        <v>2351</v>
      </c>
      <c r="D96" s="626" t="s">
        <v>2352</v>
      </c>
      <c r="E96" s="626" t="s">
        <v>2353</v>
      </c>
      <c r="F96" s="629">
        <v>2</v>
      </c>
      <c r="G96" s="629">
        <v>134.82012506786941</v>
      </c>
      <c r="H96" s="642">
        <v>1</v>
      </c>
      <c r="I96" s="629"/>
      <c r="J96" s="629"/>
      <c r="K96" s="642">
        <v>0</v>
      </c>
      <c r="L96" s="629">
        <v>2</v>
      </c>
      <c r="M96" s="630">
        <v>134.82012506786941</v>
      </c>
    </row>
    <row r="97" spans="1:13" ht="14.4" customHeight="1" x14ac:dyDescent="0.3">
      <c r="A97" s="625" t="s">
        <v>563</v>
      </c>
      <c r="B97" s="626" t="s">
        <v>2341</v>
      </c>
      <c r="C97" s="626" t="s">
        <v>2354</v>
      </c>
      <c r="D97" s="626" t="s">
        <v>2355</v>
      </c>
      <c r="E97" s="626" t="s">
        <v>2346</v>
      </c>
      <c r="F97" s="629">
        <v>1</v>
      </c>
      <c r="G97" s="629">
        <v>107.57</v>
      </c>
      <c r="H97" s="642">
        <v>1</v>
      </c>
      <c r="I97" s="629"/>
      <c r="J97" s="629"/>
      <c r="K97" s="642">
        <v>0</v>
      </c>
      <c r="L97" s="629">
        <v>1</v>
      </c>
      <c r="M97" s="630">
        <v>107.57</v>
      </c>
    </row>
    <row r="98" spans="1:13" ht="14.4" customHeight="1" x14ac:dyDescent="0.3">
      <c r="A98" s="625" t="s">
        <v>563</v>
      </c>
      <c r="B98" s="626" t="s">
        <v>2341</v>
      </c>
      <c r="C98" s="626" t="s">
        <v>2356</v>
      </c>
      <c r="D98" s="626" t="s">
        <v>2357</v>
      </c>
      <c r="E98" s="626" t="s">
        <v>2358</v>
      </c>
      <c r="F98" s="629">
        <v>4</v>
      </c>
      <c r="G98" s="629">
        <v>377.66896779945989</v>
      </c>
      <c r="H98" s="642">
        <v>1</v>
      </c>
      <c r="I98" s="629"/>
      <c r="J98" s="629"/>
      <c r="K98" s="642">
        <v>0</v>
      </c>
      <c r="L98" s="629">
        <v>4</v>
      </c>
      <c r="M98" s="630">
        <v>377.66896779945989</v>
      </c>
    </row>
    <row r="99" spans="1:13" ht="14.4" customHeight="1" x14ac:dyDescent="0.3">
      <c r="A99" s="625" t="s">
        <v>563</v>
      </c>
      <c r="B99" s="626" t="s">
        <v>2359</v>
      </c>
      <c r="C99" s="626" t="s">
        <v>2360</v>
      </c>
      <c r="D99" s="626" t="s">
        <v>1505</v>
      </c>
      <c r="E99" s="626" t="s">
        <v>1506</v>
      </c>
      <c r="F99" s="629"/>
      <c r="G99" s="629"/>
      <c r="H99" s="642">
        <v>0</v>
      </c>
      <c r="I99" s="629">
        <v>40</v>
      </c>
      <c r="J99" s="629">
        <v>1833.99831159205</v>
      </c>
      <c r="K99" s="642">
        <v>1</v>
      </c>
      <c r="L99" s="629">
        <v>40</v>
      </c>
      <c r="M99" s="630">
        <v>1833.99831159205</v>
      </c>
    </row>
    <row r="100" spans="1:13" ht="14.4" customHeight="1" x14ac:dyDescent="0.3">
      <c r="A100" s="625" t="s">
        <v>563</v>
      </c>
      <c r="B100" s="626" t="s">
        <v>2361</v>
      </c>
      <c r="C100" s="626" t="s">
        <v>2362</v>
      </c>
      <c r="D100" s="626" t="s">
        <v>2363</v>
      </c>
      <c r="E100" s="626" t="s">
        <v>2364</v>
      </c>
      <c r="F100" s="629"/>
      <c r="G100" s="629"/>
      <c r="H100" s="642">
        <v>0</v>
      </c>
      <c r="I100" s="629">
        <v>36</v>
      </c>
      <c r="J100" s="629">
        <v>9434.2150951459425</v>
      </c>
      <c r="K100" s="642">
        <v>1</v>
      </c>
      <c r="L100" s="629">
        <v>36</v>
      </c>
      <c r="M100" s="630">
        <v>9434.2150951459425</v>
      </c>
    </row>
    <row r="101" spans="1:13" ht="14.4" customHeight="1" x14ac:dyDescent="0.3">
      <c r="A101" s="625" t="s">
        <v>563</v>
      </c>
      <c r="B101" s="626" t="s">
        <v>2361</v>
      </c>
      <c r="C101" s="626" t="s">
        <v>2365</v>
      </c>
      <c r="D101" s="626" t="s">
        <v>2366</v>
      </c>
      <c r="E101" s="626" t="s">
        <v>2367</v>
      </c>
      <c r="F101" s="629"/>
      <c r="G101" s="629"/>
      <c r="H101" s="642">
        <v>0</v>
      </c>
      <c r="I101" s="629">
        <v>107</v>
      </c>
      <c r="J101" s="629">
        <v>24205.377736067992</v>
      </c>
      <c r="K101" s="642">
        <v>1</v>
      </c>
      <c r="L101" s="629">
        <v>107</v>
      </c>
      <c r="M101" s="630">
        <v>24205.377736067992</v>
      </c>
    </row>
    <row r="102" spans="1:13" ht="14.4" customHeight="1" x14ac:dyDescent="0.3">
      <c r="A102" s="625" t="s">
        <v>563</v>
      </c>
      <c r="B102" s="626" t="s">
        <v>2368</v>
      </c>
      <c r="C102" s="626" t="s">
        <v>2369</v>
      </c>
      <c r="D102" s="626" t="s">
        <v>2370</v>
      </c>
      <c r="E102" s="626" t="s">
        <v>2371</v>
      </c>
      <c r="F102" s="629"/>
      <c r="G102" s="629"/>
      <c r="H102" s="642">
        <v>0</v>
      </c>
      <c r="I102" s="629">
        <v>13.529299999999999</v>
      </c>
      <c r="J102" s="629">
        <v>51333.692320299429</v>
      </c>
      <c r="K102" s="642">
        <v>1</v>
      </c>
      <c r="L102" s="629">
        <v>13.529299999999999</v>
      </c>
      <c r="M102" s="630">
        <v>51333.692320299429</v>
      </c>
    </row>
    <row r="103" spans="1:13" ht="14.4" customHeight="1" x14ac:dyDescent="0.3">
      <c r="A103" s="625" t="s">
        <v>563</v>
      </c>
      <c r="B103" s="626" t="s">
        <v>2372</v>
      </c>
      <c r="C103" s="626" t="s">
        <v>2373</v>
      </c>
      <c r="D103" s="626" t="s">
        <v>1509</v>
      </c>
      <c r="E103" s="626" t="s">
        <v>2374</v>
      </c>
      <c r="F103" s="629"/>
      <c r="G103" s="629"/>
      <c r="H103" s="642">
        <v>0</v>
      </c>
      <c r="I103" s="629">
        <v>9</v>
      </c>
      <c r="J103" s="629">
        <v>1735.509855465438</v>
      </c>
      <c r="K103" s="642">
        <v>1</v>
      </c>
      <c r="L103" s="629">
        <v>9</v>
      </c>
      <c r="M103" s="630">
        <v>1735.509855465438</v>
      </c>
    </row>
    <row r="104" spans="1:13" ht="14.4" customHeight="1" x14ac:dyDescent="0.3">
      <c r="A104" s="625" t="s">
        <v>563</v>
      </c>
      <c r="B104" s="626" t="s">
        <v>2372</v>
      </c>
      <c r="C104" s="626" t="s">
        <v>2375</v>
      </c>
      <c r="D104" s="626" t="s">
        <v>2376</v>
      </c>
      <c r="E104" s="626" t="s">
        <v>1506</v>
      </c>
      <c r="F104" s="629"/>
      <c r="G104" s="629"/>
      <c r="H104" s="642">
        <v>0</v>
      </c>
      <c r="I104" s="629">
        <v>70</v>
      </c>
      <c r="J104" s="629">
        <v>5270.3533064881976</v>
      </c>
      <c r="K104" s="642">
        <v>1</v>
      </c>
      <c r="L104" s="629">
        <v>70</v>
      </c>
      <c r="M104" s="630">
        <v>5270.3533064881976</v>
      </c>
    </row>
    <row r="105" spans="1:13" ht="14.4" customHeight="1" x14ac:dyDescent="0.3">
      <c r="A105" s="625" t="s">
        <v>563</v>
      </c>
      <c r="B105" s="626" t="s">
        <v>2377</v>
      </c>
      <c r="C105" s="626" t="s">
        <v>2378</v>
      </c>
      <c r="D105" s="626" t="s">
        <v>1503</v>
      </c>
      <c r="E105" s="626" t="s">
        <v>2379</v>
      </c>
      <c r="F105" s="629"/>
      <c r="G105" s="629"/>
      <c r="H105" s="642">
        <v>0</v>
      </c>
      <c r="I105" s="629">
        <v>18</v>
      </c>
      <c r="J105" s="629">
        <v>3555.5129291484</v>
      </c>
      <c r="K105" s="642">
        <v>1</v>
      </c>
      <c r="L105" s="629">
        <v>18</v>
      </c>
      <c r="M105" s="630">
        <v>3555.5129291484</v>
      </c>
    </row>
    <row r="106" spans="1:13" ht="14.4" customHeight="1" x14ac:dyDescent="0.3">
      <c r="A106" s="625" t="s">
        <v>563</v>
      </c>
      <c r="B106" s="626" t="s">
        <v>2380</v>
      </c>
      <c r="C106" s="626" t="s">
        <v>2381</v>
      </c>
      <c r="D106" s="626" t="s">
        <v>1303</v>
      </c>
      <c r="E106" s="626" t="s">
        <v>1304</v>
      </c>
      <c r="F106" s="629"/>
      <c r="G106" s="629"/>
      <c r="H106" s="642">
        <v>0</v>
      </c>
      <c r="I106" s="629">
        <v>4</v>
      </c>
      <c r="J106" s="629">
        <v>8633.6496188754609</v>
      </c>
      <c r="K106" s="642">
        <v>1</v>
      </c>
      <c r="L106" s="629">
        <v>4</v>
      </c>
      <c r="M106" s="630">
        <v>8633.6496188754609</v>
      </c>
    </row>
    <row r="107" spans="1:13" ht="14.4" customHeight="1" x14ac:dyDescent="0.3">
      <c r="A107" s="625" t="s">
        <v>563</v>
      </c>
      <c r="B107" s="626" t="s">
        <v>2382</v>
      </c>
      <c r="C107" s="626" t="s">
        <v>2383</v>
      </c>
      <c r="D107" s="626" t="s">
        <v>1512</v>
      </c>
      <c r="E107" s="626" t="s">
        <v>2384</v>
      </c>
      <c r="F107" s="629"/>
      <c r="G107" s="629"/>
      <c r="H107" s="642">
        <v>0</v>
      </c>
      <c r="I107" s="629">
        <v>4</v>
      </c>
      <c r="J107" s="629">
        <v>1223.1597166043721</v>
      </c>
      <c r="K107" s="642">
        <v>1</v>
      </c>
      <c r="L107" s="629">
        <v>4</v>
      </c>
      <c r="M107" s="630">
        <v>1223.1597166043721</v>
      </c>
    </row>
    <row r="108" spans="1:13" ht="14.4" customHeight="1" x14ac:dyDescent="0.3">
      <c r="A108" s="625" t="s">
        <v>563</v>
      </c>
      <c r="B108" s="626" t="s">
        <v>2385</v>
      </c>
      <c r="C108" s="626" t="s">
        <v>2386</v>
      </c>
      <c r="D108" s="626" t="s">
        <v>2387</v>
      </c>
      <c r="E108" s="626" t="s">
        <v>2388</v>
      </c>
      <c r="F108" s="629"/>
      <c r="G108" s="629"/>
      <c r="H108" s="642">
        <v>0</v>
      </c>
      <c r="I108" s="629">
        <v>30</v>
      </c>
      <c r="J108" s="629">
        <v>2657.9988214647119</v>
      </c>
      <c r="K108" s="642">
        <v>1</v>
      </c>
      <c r="L108" s="629">
        <v>30</v>
      </c>
      <c r="M108" s="630">
        <v>2657.9988214647119</v>
      </c>
    </row>
    <row r="109" spans="1:13" ht="14.4" customHeight="1" x14ac:dyDescent="0.3">
      <c r="A109" s="625" t="s">
        <v>563</v>
      </c>
      <c r="B109" s="626" t="s">
        <v>2389</v>
      </c>
      <c r="C109" s="626" t="s">
        <v>2390</v>
      </c>
      <c r="D109" s="626" t="s">
        <v>1514</v>
      </c>
      <c r="E109" s="626" t="s">
        <v>2391</v>
      </c>
      <c r="F109" s="629"/>
      <c r="G109" s="629"/>
      <c r="H109" s="642">
        <v>0</v>
      </c>
      <c r="I109" s="629">
        <v>90</v>
      </c>
      <c r="J109" s="629">
        <v>4898.7244285980087</v>
      </c>
      <c r="K109" s="642">
        <v>1</v>
      </c>
      <c r="L109" s="629">
        <v>90</v>
      </c>
      <c r="M109" s="630">
        <v>4898.7244285980087</v>
      </c>
    </row>
    <row r="110" spans="1:13" ht="14.4" customHeight="1" x14ac:dyDescent="0.3">
      <c r="A110" s="625" t="s">
        <v>563</v>
      </c>
      <c r="B110" s="626" t="s">
        <v>2392</v>
      </c>
      <c r="C110" s="626" t="s">
        <v>2393</v>
      </c>
      <c r="D110" s="626" t="s">
        <v>1511</v>
      </c>
      <c r="E110" s="626" t="s">
        <v>2374</v>
      </c>
      <c r="F110" s="629"/>
      <c r="G110" s="629"/>
      <c r="H110" s="642">
        <v>0</v>
      </c>
      <c r="I110" s="629">
        <v>3</v>
      </c>
      <c r="J110" s="629">
        <v>170.61053762441338</v>
      </c>
      <c r="K110" s="642">
        <v>1</v>
      </c>
      <c r="L110" s="629">
        <v>3</v>
      </c>
      <c r="M110" s="630">
        <v>170.61053762441338</v>
      </c>
    </row>
    <row r="111" spans="1:13" ht="14.4" customHeight="1" x14ac:dyDescent="0.3">
      <c r="A111" s="625" t="s">
        <v>563</v>
      </c>
      <c r="B111" s="626" t="s">
        <v>2394</v>
      </c>
      <c r="C111" s="626" t="s">
        <v>2395</v>
      </c>
      <c r="D111" s="626" t="s">
        <v>2396</v>
      </c>
      <c r="E111" s="626" t="s">
        <v>2397</v>
      </c>
      <c r="F111" s="629"/>
      <c r="G111" s="629"/>
      <c r="H111" s="642">
        <v>0</v>
      </c>
      <c r="I111" s="629">
        <v>10</v>
      </c>
      <c r="J111" s="629">
        <v>917.09999999999991</v>
      </c>
      <c r="K111" s="642">
        <v>1</v>
      </c>
      <c r="L111" s="629">
        <v>10</v>
      </c>
      <c r="M111" s="630">
        <v>917.09999999999991</v>
      </c>
    </row>
    <row r="112" spans="1:13" ht="14.4" customHeight="1" x14ac:dyDescent="0.3">
      <c r="A112" s="625" t="s">
        <v>563</v>
      </c>
      <c r="B112" s="626" t="s">
        <v>2398</v>
      </c>
      <c r="C112" s="626" t="s">
        <v>2399</v>
      </c>
      <c r="D112" s="626" t="s">
        <v>1361</v>
      </c>
      <c r="E112" s="626" t="s">
        <v>1362</v>
      </c>
      <c r="F112" s="629"/>
      <c r="G112" s="629"/>
      <c r="H112" s="642">
        <v>0</v>
      </c>
      <c r="I112" s="629">
        <v>1.8</v>
      </c>
      <c r="J112" s="629">
        <v>4899.0689999999995</v>
      </c>
      <c r="K112" s="642">
        <v>1</v>
      </c>
      <c r="L112" s="629">
        <v>1.8</v>
      </c>
      <c r="M112" s="630">
        <v>4899.0689999999995</v>
      </c>
    </row>
    <row r="113" spans="1:13" ht="14.4" customHeight="1" x14ac:dyDescent="0.3">
      <c r="A113" s="625" t="s">
        <v>563</v>
      </c>
      <c r="B113" s="626" t="s">
        <v>2400</v>
      </c>
      <c r="C113" s="626" t="s">
        <v>2401</v>
      </c>
      <c r="D113" s="626" t="s">
        <v>2402</v>
      </c>
      <c r="E113" s="626" t="s">
        <v>1364</v>
      </c>
      <c r="F113" s="629">
        <v>496.19658429999998</v>
      </c>
      <c r="G113" s="629">
        <v>36288.454647564125</v>
      </c>
      <c r="H113" s="642">
        <v>1</v>
      </c>
      <c r="I113" s="629"/>
      <c r="J113" s="629"/>
      <c r="K113" s="642">
        <v>0</v>
      </c>
      <c r="L113" s="629">
        <v>496.19658429999998</v>
      </c>
      <c r="M113" s="630">
        <v>36288.454647564125</v>
      </c>
    </row>
    <row r="114" spans="1:13" ht="14.4" customHeight="1" x14ac:dyDescent="0.3">
      <c r="A114" s="625" t="s">
        <v>563</v>
      </c>
      <c r="B114" s="626" t="s">
        <v>2400</v>
      </c>
      <c r="C114" s="626" t="s">
        <v>2403</v>
      </c>
      <c r="D114" s="626" t="s">
        <v>2402</v>
      </c>
      <c r="E114" s="626" t="s">
        <v>1365</v>
      </c>
      <c r="F114" s="629">
        <v>142.36112729999999</v>
      </c>
      <c r="G114" s="629">
        <v>20112.805207602611</v>
      </c>
      <c r="H114" s="642">
        <v>1</v>
      </c>
      <c r="I114" s="629"/>
      <c r="J114" s="629"/>
      <c r="K114" s="642">
        <v>0</v>
      </c>
      <c r="L114" s="629">
        <v>142.36112729999999</v>
      </c>
      <c r="M114" s="630">
        <v>20112.805207602611</v>
      </c>
    </row>
    <row r="115" spans="1:13" ht="14.4" customHeight="1" x14ac:dyDescent="0.3">
      <c r="A115" s="625" t="s">
        <v>563</v>
      </c>
      <c r="B115" s="626" t="s">
        <v>2400</v>
      </c>
      <c r="C115" s="626" t="s">
        <v>2404</v>
      </c>
      <c r="D115" s="626" t="s">
        <v>2402</v>
      </c>
      <c r="E115" s="626" t="s">
        <v>2405</v>
      </c>
      <c r="F115" s="629">
        <v>257.42245830000002</v>
      </c>
      <c r="G115" s="629">
        <v>151981.72155565597</v>
      </c>
      <c r="H115" s="642">
        <v>1</v>
      </c>
      <c r="I115" s="629"/>
      <c r="J115" s="629"/>
      <c r="K115" s="642">
        <v>0</v>
      </c>
      <c r="L115" s="629">
        <v>257.42245830000002</v>
      </c>
      <c r="M115" s="630">
        <v>151981.72155565597</v>
      </c>
    </row>
    <row r="116" spans="1:13" ht="14.4" customHeight="1" x14ac:dyDescent="0.3">
      <c r="A116" s="625" t="s">
        <v>563</v>
      </c>
      <c r="B116" s="626" t="s">
        <v>2400</v>
      </c>
      <c r="C116" s="626" t="s">
        <v>2406</v>
      </c>
      <c r="D116" s="626" t="s">
        <v>1363</v>
      </c>
      <c r="E116" s="626" t="s">
        <v>1364</v>
      </c>
      <c r="F116" s="629"/>
      <c r="G116" s="629"/>
      <c r="H116" s="642">
        <v>0</v>
      </c>
      <c r="I116" s="629">
        <v>65.81732439999999</v>
      </c>
      <c r="J116" s="629">
        <v>3245.4522271585602</v>
      </c>
      <c r="K116" s="642">
        <v>1</v>
      </c>
      <c r="L116" s="629">
        <v>65.81732439999999</v>
      </c>
      <c r="M116" s="630">
        <v>3245.4522271585602</v>
      </c>
    </row>
    <row r="117" spans="1:13" ht="14.4" customHeight="1" x14ac:dyDescent="0.3">
      <c r="A117" s="625" t="s">
        <v>563</v>
      </c>
      <c r="B117" s="626" t="s">
        <v>2400</v>
      </c>
      <c r="C117" s="626" t="s">
        <v>2407</v>
      </c>
      <c r="D117" s="626" t="s">
        <v>1363</v>
      </c>
      <c r="E117" s="626" t="s">
        <v>1365</v>
      </c>
      <c r="F117" s="629"/>
      <c r="G117" s="629"/>
      <c r="H117" s="642">
        <v>0</v>
      </c>
      <c r="I117" s="629">
        <v>124.39367200000004</v>
      </c>
      <c r="J117" s="629">
        <v>10565.998497316397</v>
      </c>
      <c r="K117" s="642">
        <v>1</v>
      </c>
      <c r="L117" s="629">
        <v>124.39367200000004</v>
      </c>
      <c r="M117" s="630">
        <v>10565.998497316397</v>
      </c>
    </row>
    <row r="118" spans="1:13" ht="14.4" customHeight="1" x14ac:dyDescent="0.3">
      <c r="A118" s="625" t="s">
        <v>563</v>
      </c>
      <c r="B118" s="626" t="s">
        <v>2400</v>
      </c>
      <c r="C118" s="626" t="s">
        <v>2408</v>
      </c>
      <c r="D118" s="626" t="s">
        <v>1363</v>
      </c>
      <c r="E118" s="626" t="s">
        <v>1366</v>
      </c>
      <c r="F118" s="629"/>
      <c r="G118" s="629"/>
      <c r="H118" s="642">
        <v>0</v>
      </c>
      <c r="I118" s="629">
        <v>11.733571900000001</v>
      </c>
      <c r="J118" s="629">
        <v>5145.2107946710012</v>
      </c>
      <c r="K118" s="642">
        <v>1</v>
      </c>
      <c r="L118" s="629">
        <v>11.733571900000001</v>
      </c>
      <c r="M118" s="630">
        <v>5145.2107946710012</v>
      </c>
    </row>
    <row r="119" spans="1:13" ht="14.4" customHeight="1" x14ac:dyDescent="0.3">
      <c r="A119" s="625" t="s">
        <v>563</v>
      </c>
      <c r="B119" s="626" t="s">
        <v>2400</v>
      </c>
      <c r="C119" s="626" t="s">
        <v>2409</v>
      </c>
      <c r="D119" s="626" t="s">
        <v>2402</v>
      </c>
      <c r="E119" s="626" t="s">
        <v>2410</v>
      </c>
      <c r="F119" s="629">
        <v>118.16732329999991</v>
      </c>
      <c r="G119" s="629">
        <v>4814.1417031131086</v>
      </c>
      <c r="H119" s="642">
        <v>1</v>
      </c>
      <c r="I119" s="629"/>
      <c r="J119" s="629"/>
      <c r="K119" s="642">
        <v>0</v>
      </c>
      <c r="L119" s="629">
        <v>118.16732329999991</v>
      </c>
      <c r="M119" s="630">
        <v>4814.1417031131086</v>
      </c>
    </row>
    <row r="120" spans="1:13" ht="14.4" customHeight="1" x14ac:dyDescent="0.3">
      <c r="A120" s="625" t="s">
        <v>563</v>
      </c>
      <c r="B120" s="626" t="s">
        <v>2411</v>
      </c>
      <c r="C120" s="626" t="s">
        <v>2412</v>
      </c>
      <c r="D120" s="626" t="s">
        <v>2413</v>
      </c>
      <c r="E120" s="626" t="s">
        <v>650</v>
      </c>
      <c r="F120" s="629"/>
      <c r="G120" s="629"/>
      <c r="H120" s="642">
        <v>0</v>
      </c>
      <c r="I120" s="629">
        <v>1.6710484000000001</v>
      </c>
      <c r="J120" s="629">
        <v>591.01814561200013</v>
      </c>
      <c r="K120" s="642">
        <v>1</v>
      </c>
      <c r="L120" s="629">
        <v>1.6710484000000001</v>
      </c>
      <c r="M120" s="630">
        <v>591.01814561200013</v>
      </c>
    </row>
    <row r="121" spans="1:13" ht="14.4" customHeight="1" x14ac:dyDescent="0.3">
      <c r="A121" s="625" t="s">
        <v>563</v>
      </c>
      <c r="B121" s="626" t="s">
        <v>2411</v>
      </c>
      <c r="C121" s="626" t="s">
        <v>2414</v>
      </c>
      <c r="D121" s="626" t="s">
        <v>1388</v>
      </c>
      <c r="E121" s="626" t="s">
        <v>1389</v>
      </c>
      <c r="F121" s="629"/>
      <c r="G121" s="629"/>
      <c r="H121" s="642">
        <v>0</v>
      </c>
      <c r="I121" s="629">
        <v>42.719801299999993</v>
      </c>
      <c r="J121" s="629">
        <v>18171.365639404165</v>
      </c>
      <c r="K121" s="642">
        <v>1</v>
      </c>
      <c r="L121" s="629">
        <v>42.719801299999993</v>
      </c>
      <c r="M121" s="630">
        <v>18171.365639404165</v>
      </c>
    </row>
    <row r="122" spans="1:13" ht="14.4" customHeight="1" x14ac:dyDescent="0.3">
      <c r="A122" s="625" t="s">
        <v>563</v>
      </c>
      <c r="B122" s="626" t="s">
        <v>2411</v>
      </c>
      <c r="C122" s="626" t="s">
        <v>2415</v>
      </c>
      <c r="D122" s="626" t="s">
        <v>1390</v>
      </c>
      <c r="E122" s="626" t="s">
        <v>1391</v>
      </c>
      <c r="F122" s="629"/>
      <c r="G122" s="629"/>
      <c r="H122" s="642">
        <v>0</v>
      </c>
      <c r="I122" s="629">
        <v>31.857904400000002</v>
      </c>
      <c r="J122" s="629">
        <v>67709.835120796983</v>
      </c>
      <c r="K122" s="642">
        <v>1</v>
      </c>
      <c r="L122" s="629">
        <v>31.857904400000002</v>
      </c>
      <c r="M122" s="630">
        <v>67709.835120796983</v>
      </c>
    </row>
    <row r="123" spans="1:13" ht="14.4" customHeight="1" x14ac:dyDescent="0.3">
      <c r="A123" s="625" t="s">
        <v>563</v>
      </c>
      <c r="B123" s="626" t="s">
        <v>2411</v>
      </c>
      <c r="C123" s="626" t="s">
        <v>2416</v>
      </c>
      <c r="D123" s="626" t="s">
        <v>2413</v>
      </c>
      <c r="E123" s="626" t="s">
        <v>2417</v>
      </c>
      <c r="F123" s="629"/>
      <c r="G123" s="629"/>
      <c r="H123" s="642">
        <v>0</v>
      </c>
      <c r="I123" s="629">
        <v>3.9059999999999997</v>
      </c>
      <c r="J123" s="629">
        <v>15719.781757336121</v>
      </c>
      <c r="K123" s="642">
        <v>1</v>
      </c>
      <c r="L123" s="629">
        <v>3.9059999999999997</v>
      </c>
      <c r="M123" s="630">
        <v>15719.781757336121</v>
      </c>
    </row>
    <row r="124" spans="1:13" ht="14.4" customHeight="1" x14ac:dyDescent="0.3">
      <c r="A124" s="625" t="s">
        <v>563</v>
      </c>
      <c r="B124" s="626" t="s">
        <v>2411</v>
      </c>
      <c r="C124" s="626" t="s">
        <v>2418</v>
      </c>
      <c r="D124" s="626" t="s">
        <v>2413</v>
      </c>
      <c r="E124" s="626" t="s">
        <v>2419</v>
      </c>
      <c r="F124" s="629"/>
      <c r="G124" s="629"/>
      <c r="H124" s="642">
        <v>0</v>
      </c>
      <c r="I124" s="629">
        <v>3.819</v>
      </c>
      <c r="J124" s="629">
        <v>7472.3317799999995</v>
      </c>
      <c r="K124" s="642">
        <v>1</v>
      </c>
      <c r="L124" s="629">
        <v>3.819</v>
      </c>
      <c r="M124" s="630">
        <v>7472.3317799999995</v>
      </c>
    </row>
    <row r="125" spans="1:13" ht="14.4" customHeight="1" x14ac:dyDescent="0.3">
      <c r="A125" s="625" t="s">
        <v>563</v>
      </c>
      <c r="B125" s="626" t="s">
        <v>2411</v>
      </c>
      <c r="C125" s="626" t="s">
        <v>2420</v>
      </c>
      <c r="D125" s="626" t="s">
        <v>649</v>
      </c>
      <c r="E125" s="626" t="s">
        <v>650</v>
      </c>
      <c r="F125" s="629">
        <v>5.6530000000000005</v>
      </c>
      <c r="G125" s="629">
        <v>2870.6360214709011</v>
      </c>
      <c r="H125" s="642">
        <v>1</v>
      </c>
      <c r="I125" s="629"/>
      <c r="J125" s="629"/>
      <c r="K125" s="642">
        <v>0</v>
      </c>
      <c r="L125" s="629">
        <v>5.6530000000000005</v>
      </c>
      <c r="M125" s="630">
        <v>2870.6360214709011</v>
      </c>
    </row>
    <row r="126" spans="1:13" ht="14.4" customHeight="1" x14ac:dyDescent="0.3">
      <c r="A126" s="625" t="s">
        <v>563</v>
      </c>
      <c r="B126" s="626" t="s">
        <v>2411</v>
      </c>
      <c r="C126" s="626" t="s">
        <v>2421</v>
      </c>
      <c r="D126" s="626" t="s">
        <v>649</v>
      </c>
      <c r="E126" s="626" t="s">
        <v>651</v>
      </c>
      <c r="F126" s="629">
        <v>3.919</v>
      </c>
      <c r="G126" s="629">
        <v>10870.972769023494</v>
      </c>
      <c r="H126" s="642">
        <v>1</v>
      </c>
      <c r="I126" s="629"/>
      <c r="J126" s="629"/>
      <c r="K126" s="642">
        <v>0</v>
      </c>
      <c r="L126" s="629">
        <v>3.919</v>
      </c>
      <c r="M126" s="630">
        <v>10870.972769023494</v>
      </c>
    </row>
    <row r="127" spans="1:13" ht="14.4" customHeight="1" x14ac:dyDescent="0.3">
      <c r="A127" s="625" t="s">
        <v>563</v>
      </c>
      <c r="B127" s="626" t="s">
        <v>2411</v>
      </c>
      <c r="C127" s="626" t="s">
        <v>2422</v>
      </c>
      <c r="D127" s="626" t="s">
        <v>649</v>
      </c>
      <c r="E127" s="626" t="s">
        <v>652</v>
      </c>
      <c r="F127" s="629">
        <v>2.8650000000000002</v>
      </c>
      <c r="G127" s="629">
        <v>16336.647618367093</v>
      </c>
      <c r="H127" s="642">
        <v>1</v>
      </c>
      <c r="I127" s="629"/>
      <c r="J127" s="629"/>
      <c r="K127" s="642">
        <v>0</v>
      </c>
      <c r="L127" s="629">
        <v>2.8650000000000002</v>
      </c>
      <c r="M127" s="630">
        <v>16336.647618367093</v>
      </c>
    </row>
    <row r="128" spans="1:13" ht="14.4" customHeight="1" x14ac:dyDescent="0.3">
      <c r="A128" s="625" t="s">
        <v>563</v>
      </c>
      <c r="B128" s="626" t="s">
        <v>2423</v>
      </c>
      <c r="C128" s="626" t="s">
        <v>2424</v>
      </c>
      <c r="D128" s="626" t="s">
        <v>1265</v>
      </c>
      <c r="E128" s="626" t="s">
        <v>1266</v>
      </c>
      <c r="F128" s="629"/>
      <c r="G128" s="629"/>
      <c r="H128" s="642">
        <v>0</v>
      </c>
      <c r="I128" s="629">
        <v>13.074153799999999</v>
      </c>
      <c r="J128" s="629">
        <v>2069.7691239513547</v>
      </c>
      <c r="K128" s="642">
        <v>1</v>
      </c>
      <c r="L128" s="629">
        <v>13.074153799999999</v>
      </c>
      <c r="M128" s="630">
        <v>2069.7691239513547</v>
      </c>
    </row>
    <row r="129" spans="1:13" ht="14.4" customHeight="1" x14ac:dyDescent="0.3">
      <c r="A129" s="625" t="s">
        <v>563</v>
      </c>
      <c r="B129" s="626" t="s">
        <v>2423</v>
      </c>
      <c r="C129" s="626" t="s">
        <v>2425</v>
      </c>
      <c r="D129" s="626" t="s">
        <v>1265</v>
      </c>
      <c r="E129" s="626" t="s">
        <v>2426</v>
      </c>
      <c r="F129" s="629"/>
      <c r="G129" s="629"/>
      <c r="H129" s="642">
        <v>0</v>
      </c>
      <c r="I129" s="629">
        <v>24.629489200000002</v>
      </c>
      <c r="J129" s="629">
        <v>9647.8404637564381</v>
      </c>
      <c r="K129" s="642">
        <v>1</v>
      </c>
      <c r="L129" s="629">
        <v>24.629489200000002</v>
      </c>
      <c r="M129" s="630">
        <v>9647.8404637564381</v>
      </c>
    </row>
    <row r="130" spans="1:13" ht="14.4" customHeight="1" x14ac:dyDescent="0.3">
      <c r="A130" s="625" t="s">
        <v>563</v>
      </c>
      <c r="B130" s="626" t="s">
        <v>2427</v>
      </c>
      <c r="C130" s="626" t="s">
        <v>2428</v>
      </c>
      <c r="D130" s="626" t="s">
        <v>1384</v>
      </c>
      <c r="E130" s="626" t="s">
        <v>1385</v>
      </c>
      <c r="F130" s="629"/>
      <c r="G130" s="629"/>
      <c r="H130" s="642">
        <v>0</v>
      </c>
      <c r="I130" s="629">
        <v>10.113</v>
      </c>
      <c r="J130" s="629">
        <v>13687.743393466568</v>
      </c>
      <c r="K130" s="642">
        <v>1</v>
      </c>
      <c r="L130" s="629">
        <v>10.113</v>
      </c>
      <c r="M130" s="630">
        <v>13687.743393466568</v>
      </c>
    </row>
    <row r="131" spans="1:13" ht="14.4" customHeight="1" x14ac:dyDescent="0.3">
      <c r="A131" s="625" t="s">
        <v>563</v>
      </c>
      <c r="B131" s="626" t="s">
        <v>2427</v>
      </c>
      <c r="C131" s="626" t="s">
        <v>2429</v>
      </c>
      <c r="D131" s="626" t="s">
        <v>1384</v>
      </c>
      <c r="E131" s="626" t="s">
        <v>1386</v>
      </c>
      <c r="F131" s="629"/>
      <c r="G131" s="629"/>
      <c r="H131" s="642">
        <v>0</v>
      </c>
      <c r="I131" s="629">
        <v>17.471571099999998</v>
      </c>
      <c r="J131" s="629">
        <v>78815.825299230375</v>
      </c>
      <c r="K131" s="642">
        <v>1</v>
      </c>
      <c r="L131" s="629">
        <v>17.471571099999998</v>
      </c>
      <c r="M131" s="630">
        <v>78815.825299230375</v>
      </c>
    </row>
    <row r="132" spans="1:13" ht="14.4" customHeight="1" x14ac:dyDescent="0.3">
      <c r="A132" s="625" t="s">
        <v>563</v>
      </c>
      <c r="B132" s="626" t="s">
        <v>2427</v>
      </c>
      <c r="C132" s="626" t="s">
        <v>2430</v>
      </c>
      <c r="D132" s="626" t="s">
        <v>1384</v>
      </c>
      <c r="E132" s="626" t="s">
        <v>1387</v>
      </c>
      <c r="F132" s="629"/>
      <c r="G132" s="629"/>
      <c r="H132" s="642">
        <v>0</v>
      </c>
      <c r="I132" s="629">
        <v>12.592069199999997</v>
      </c>
      <c r="J132" s="629">
        <v>170735.10981505059</v>
      </c>
      <c r="K132" s="642">
        <v>1</v>
      </c>
      <c r="L132" s="629">
        <v>12.592069199999997</v>
      </c>
      <c r="M132" s="630">
        <v>170735.10981505059</v>
      </c>
    </row>
    <row r="133" spans="1:13" ht="14.4" customHeight="1" x14ac:dyDescent="0.3">
      <c r="A133" s="625" t="s">
        <v>563</v>
      </c>
      <c r="B133" s="626" t="s">
        <v>2427</v>
      </c>
      <c r="C133" s="626" t="s">
        <v>2431</v>
      </c>
      <c r="D133" s="626" t="s">
        <v>579</v>
      </c>
      <c r="E133" s="626" t="s">
        <v>580</v>
      </c>
      <c r="F133" s="629">
        <v>1</v>
      </c>
      <c r="G133" s="629">
        <v>1188.80105263158</v>
      </c>
      <c r="H133" s="642">
        <v>1</v>
      </c>
      <c r="I133" s="629"/>
      <c r="J133" s="629"/>
      <c r="K133" s="642">
        <v>0</v>
      </c>
      <c r="L133" s="629">
        <v>1</v>
      </c>
      <c r="M133" s="630">
        <v>1188.80105263158</v>
      </c>
    </row>
    <row r="134" spans="1:13" ht="14.4" customHeight="1" x14ac:dyDescent="0.3">
      <c r="A134" s="625" t="s">
        <v>563</v>
      </c>
      <c r="B134" s="626" t="s">
        <v>2427</v>
      </c>
      <c r="C134" s="626" t="s">
        <v>2432</v>
      </c>
      <c r="D134" s="626" t="s">
        <v>579</v>
      </c>
      <c r="E134" s="626" t="s">
        <v>581</v>
      </c>
      <c r="F134" s="629">
        <v>0.90626610000000007</v>
      </c>
      <c r="G134" s="629">
        <v>163.055396712</v>
      </c>
      <c r="H134" s="642">
        <v>1</v>
      </c>
      <c r="I134" s="629"/>
      <c r="J134" s="629"/>
      <c r="K134" s="642">
        <v>0</v>
      </c>
      <c r="L134" s="629">
        <v>0.90626610000000007</v>
      </c>
      <c r="M134" s="630">
        <v>163.055396712</v>
      </c>
    </row>
    <row r="135" spans="1:13" ht="14.4" customHeight="1" x14ac:dyDescent="0.3">
      <c r="A135" s="625" t="s">
        <v>563</v>
      </c>
      <c r="B135" s="626" t="s">
        <v>2433</v>
      </c>
      <c r="C135" s="626" t="s">
        <v>2434</v>
      </c>
      <c r="D135" s="626" t="s">
        <v>2435</v>
      </c>
      <c r="E135" s="626" t="s">
        <v>615</v>
      </c>
      <c r="F135" s="629">
        <v>1.2290000000000001</v>
      </c>
      <c r="G135" s="629">
        <v>5835.9622973197274</v>
      </c>
      <c r="H135" s="642">
        <v>1</v>
      </c>
      <c r="I135" s="629"/>
      <c r="J135" s="629"/>
      <c r="K135" s="642">
        <v>0</v>
      </c>
      <c r="L135" s="629">
        <v>1.2290000000000001</v>
      </c>
      <c r="M135" s="630">
        <v>5835.9622973197274</v>
      </c>
    </row>
    <row r="136" spans="1:13" ht="14.4" customHeight="1" x14ac:dyDescent="0.3">
      <c r="A136" s="625" t="s">
        <v>563</v>
      </c>
      <c r="B136" s="626" t="s">
        <v>2433</v>
      </c>
      <c r="C136" s="626" t="s">
        <v>2436</v>
      </c>
      <c r="D136" s="626" t="s">
        <v>2437</v>
      </c>
      <c r="E136" s="626" t="s">
        <v>1383</v>
      </c>
      <c r="F136" s="629"/>
      <c r="G136" s="629"/>
      <c r="H136" s="642">
        <v>0</v>
      </c>
      <c r="I136" s="629">
        <v>1</v>
      </c>
      <c r="J136" s="629">
        <v>8428.57999699227</v>
      </c>
      <c r="K136" s="642">
        <v>1</v>
      </c>
      <c r="L136" s="629">
        <v>1</v>
      </c>
      <c r="M136" s="630">
        <v>8428.57999699227</v>
      </c>
    </row>
    <row r="137" spans="1:13" ht="14.4" customHeight="1" x14ac:dyDescent="0.3">
      <c r="A137" s="625" t="s">
        <v>563</v>
      </c>
      <c r="B137" s="626" t="s">
        <v>2438</v>
      </c>
      <c r="C137" s="626" t="s">
        <v>2439</v>
      </c>
      <c r="D137" s="626" t="s">
        <v>2440</v>
      </c>
      <c r="E137" s="626" t="s">
        <v>2441</v>
      </c>
      <c r="F137" s="629">
        <v>13.451000000000001</v>
      </c>
      <c r="G137" s="629">
        <v>2843.9427447782182</v>
      </c>
      <c r="H137" s="642">
        <v>1</v>
      </c>
      <c r="I137" s="629"/>
      <c r="J137" s="629"/>
      <c r="K137" s="642">
        <v>0</v>
      </c>
      <c r="L137" s="629">
        <v>13.451000000000001</v>
      </c>
      <c r="M137" s="630">
        <v>2843.9427447782182</v>
      </c>
    </row>
    <row r="138" spans="1:13" ht="14.4" customHeight="1" x14ac:dyDescent="0.3">
      <c r="A138" s="625" t="s">
        <v>563</v>
      </c>
      <c r="B138" s="626" t="s">
        <v>2438</v>
      </c>
      <c r="C138" s="626" t="s">
        <v>2442</v>
      </c>
      <c r="D138" s="626" t="s">
        <v>2440</v>
      </c>
      <c r="E138" s="626" t="s">
        <v>2443</v>
      </c>
      <c r="F138" s="629">
        <v>25.771999999999998</v>
      </c>
      <c r="G138" s="629">
        <v>28532.853452577227</v>
      </c>
      <c r="H138" s="642">
        <v>1</v>
      </c>
      <c r="I138" s="629"/>
      <c r="J138" s="629"/>
      <c r="K138" s="642">
        <v>0</v>
      </c>
      <c r="L138" s="629">
        <v>25.771999999999998</v>
      </c>
      <c r="M138" s="630">
        <v>28532.853452577227</v>
      </c>
    </row>
    <row r="139" spans="1:13" ht="14.4" customHeight="1" x14ac:dyDescent="0.3">
      <c r="A139" s="625" t="s">
        <v>563</v>
      </c>
      <c r="B139" s="626" t="s">
        <v>2438</v>
      </c>
      <c r="C139" s="626" t="s">
        <v>2444</v>
      </c>
      <c r="D139" s="626" t="s">
        <v>2440</v>
      </c>
      <c r="E139" s="626" t="s">
        <v>2445</v>
      </c>
      <c r="F139" s="629">
        <v>2.669</v>
      </c>
      <c r="G139" s="629">
        <v>11311.675035894677</v>
      </c>
      <c r="H139" s="642">
        <v>1</v>
      </c>
      <c r="I139" s="629"/>
      <c r="J139" s="629"/>
      <c r="K139" s="642">
        <v>0</v>
      </c>
      <c r="L139" s="629">
        <v>2.669</v>
      </c>
      <c r="M139" s="630">
        <v>11311.675035894677</v>
      </c>
    </row>
    <row r="140" spans="1:13" ht="14.4" customHeight="1" x14ac:dyDescent="0.3">
      <c r="A140" s="625" t="s">
        <v>563</v>
      </c>
      <c r="B140" s="626" t="s">
        <v>2438</v>
      </c>
      <c r="C140" s="626" t="s">
        <v>2446</v>
      </c>
      <c r="D140" s="626" t="s">
        <v>665</v>
      </c>
      <c r="E140" s="626" t="s">
        <v>664</v>
      </c>
      <c r="F140" s="629"/>
      <c r="G140" s="629"/>
      <c r="H140" s="642">
        <v>0</v>
      </c>
      <c r="I140" s="629">
        <v>1.7689999999999999</v>
      </c>
      <c r="J140" s="629">
        <v>1959.3443999999997</v>
      </c>
      <c r="K140" s="642">
        <v>1</v>
      </c>
      <c r="L140" s="629">
        <v>1.7689999999999999</v>
      </c>
      <c r="M140" s="630">
        <v>1959.3443999999997</v>
      </c>
    </row>
    <row r="141" spans="1:13" ht="14.4" customHeight="1" x14ac:dyDescent="0.3">
      <c r="A141" s="625" t="s">
        <v>563</v>
      </c>
      <c r="B141" s="626" t="s">
        <v>2447</v>
      </c>
      <c r="C141" s="626" t="s">
        <v>2448</v>
      </c>
      <c r="D141" s="626" t="s">
        <v>1367</v>
      </c>
      <c r="E141" s="626" t="s">
        <v>1368</v>
      </c>
      <c r="F141" s="629"/>
      <c r="G141" s="629"/>
      <c r="H141" s="642">
        <v>0</v>
      </c>
      <c r="I141" s="629">
        <v>3.7429000000000006</v>
      </c>
      <c r="J141" s="629">
        <v>2329.9319651999958</v>
      </c>
      <c r="K141" s="642">
        <v>1</v>
      </c>
      <c r="L141" s="629">
        <v>3.7429000000000006</v>
      </c>
      <c r="M141" s="630">
        <v>2329.9319651999958</v>
      </c>
    </row>
    <row r="142" spans="1:13" ht="14.4" customHeight="1" x14ac:dyDescent="0.3">
      <c r="A142" s="625" t="s">
        <v>563</v>
      </c>
      <c r="B142" s="626" t="s">
        <v>2447</v>
      </c>
      <c r="C142" s="626" t="s">
        <v>2449</v>
      </c>
      <c r="D142" s="626" t="s">
        <v>1369</v>
      </c>
      <c r="E142" s="626" t="s">
        <v>1370</v>
      </c>
      <c r="F142" s="629"/>
      <c r="G142" s="629"/>
      <c r="H142" s="642">
        <v>0</v>
      </c>
      <c r="I142" s="629">
        <v>1.6001998</v>
      </c>
      <c r="J142" s="629">
        <v>1104.5619149469983</v>
      </c>
      <c r="K142" s="642">
        <v>1</v>
      </c>
      <c r="L142" s="629">
        <v>1.6001998</v>
      </c>
      <c r="M142" s="630">
        <v>1104.5619149469983</v>
      </c>
    </row>
    <row r="143" spans="1:13" ht="14.4" customHeight="1" x14ac:dyDescent="0.3">
      <c r="A143" s="625" t="s">
        <v>563</v>
      </c>
      <c r="B143" s="626" t="s">
        <v>2447</v>
      </c>
      <c r="C143" s="626" t="s">
        <v>2450</v>
      </c>
      <c r="D143" s="626" t="s">
        <v>1371</v>
      </c>
      <c r="E143" s="626" t="s">
        <v>1372</v>
      </c>
      <c r="F143" s="629"/>
      <c r="G143" s="629"/>
      <c r="H143" s="642">
        <v>0</v>
      </c>
      <c r="I143" s="629">
        <v>19.664000000000001</v>
      </c>
      <c r="J143" s="629">
        <v>5871.3133781108463</v>
      </c>
      <c r="K143" s="642">
        <v>1</v>
      </c>
      <c r="L143" s="629">
        <v>19.664000000000001</v>
      </c>
      <c r="M143" s="630">
        <v>5871.3133781108463</v>
      </c>
    </row>
    <row r="144" spans="1:13" ht="14.4" customHeight="1" x14ac:dyDescent="0.3">
      <c r="A144" s="625" t="s">
        <v>563</v>
      </c>
      <c r="B144" s="626" t="s">
        <v>2447</v>
      </c>
      <c r="C144" s="626" t="s">
        <v>2451</v>
      </c>
      <c r="D144" s="626" t="s">
        <v>688</v>
      </c>
      <c r="E144" s="626" t="s">
        <v>689</v>
      </c>
      <c r="F144" s="629">
        <v>270.39072450000003</v>
      </c>
      <c r="G144" s="629">
        <v>71733.958476593223</v>
      </c>
      <c r="H144" s="642">
        <v>1</v>
      </c>
      <c r="I144" s="629"/>
      <c r="J144" s="629"/>
      <c r="K144" s="642">
        <v>0</v>
      </c>
      <c r="L144" s="629">
        <v>270.39072450000003</v>
      </c>
      <c r="M144" s="630">
        <v>71733.958476593223</v>
      </c>
    </row>
    <row r="145" spans="1:13" ht="14.4" customHeight="1" x14ac:dyDescent="0.3">
      <c r="A145" s="625" t="s">
        <v>563</v>
      </c>
      <c r="B145" s="626" t="s">
        <v>2452</v>
      </c>
      <c r="C145" s="626" t="s">
        <v>2453</v>
      </c>
      <c r="D145" s="626" t="s">
        <v>638</v>
      </c>
      <c r="E145" s="626" t="s">
        <v>639</v>
      </c>
      <c r="F145" s="629">
        <v>20.602769999999996</v>
      </c>
      <c r="G145" s="629">
        <v>3106.8961402411137</v>
      </c>
      <c r="H145" s="642">
        <v>1</v>
      </c>
      <c r="I145" s="629"/>
      <c r="J145" s="629"/>
      <c r="K145" s="642">
        <v>0</v>
      </c>
      <c r="L145" s="629">
        <v>20.602769999999996</v>
      </c>
      <c r="M145" s="630">
        <v>3106.8961402411137</v>
      </c>
    </row>
    <row r="146" spans="1:13" ht="14.4" customHeight="1" x14ac:dyDescent="0.3">
      <c r="A146" s="625" t="s">
        <v>563</v>
      </c>
      <c r="B146" s="626" t="s">
        <v>2452</v>
      </c>
      <c r="C146" s="626" t="s">
        <v>2454</v>
      </c>
      <c r="D146" s="626" t="s">
        <v>638</v>
      </c>
      <c r="E146" s="626" t="s">
        <v>640</v>
      </c>
      <c r="F146" s="629">
        <v>32.792489799999998</v>
      </c>
      <c r="G146" s="629">
        <v>12431.299023211493</v>
      </c>
      <c r="H146" s="642">
        <v>1</v>
      </c>
      <c r="I146" s="629"/>
      <c r="J146" s="629"/>
      <c r="K146" s="642">
        <v>0</v>
      </c>
      <c r="L146" s="629">
        <v>32.792489799999998</v>
      </c>
      <c r="M146" s="630">
        <v>12431.299023211493</v>
      </c>
    </row>
    <row r="147" spans="1:13" ht="14.4" customHeight="1" x14ac:dyDescent="0.3">
      <c r="A147" s="625" t="s">
        <v>563</v>
      </c>
      <c r="B147" s="626" t="s">
        <v>2452</v>
      </c>
      <c r="C147" s="626" t="s">
        <v>2455</v>
      </c>
      <c r="D147" s="626" t="s">
        <v>638</v>
      </c>
      <c r="E147" s="626" t="s">
        <v>641</v>
      </c>
      <c r="F147" s="629">
        <v>5.8109999999999999</v>
      </c>
      <c r="G147" s="629">
        <v>7098.2423368700875</v>
      </c>
      <c r="H147" s="642">
        <v>1</v>
      </c>
      <c r="I147" s="629"/>
      <c r="J147" s="629"/>
      <c r="K147" s="642">
        <v>0</v>
      </c>
      <c r="L147" s="629">
        <v>5.8109999999999999</v>
      </c>
      <c r="M147" s="630">
        <v>7098.2423368700875</v>
      </c>
    </row>
    <row r="148" spans="1:13" ht="14.4" customHeight="1" x14ac:dyDescent="0.3">
      <c r="A148" s="625" t="s">
        <v>563</v>
      </c>
      <c r="B148" s="626" t="s">
        <v>2452</v>
      </c>
      <c r="C148" s="626" t="s">
        <v>2456</v>
      </c>
      <c r="D148" s="626" t="s">
        <v>638</v>
      </c>
      <c r="E148" s="626" t="s">
        <v>642</v>
      </c>
      <c r="F148" s="629">
        <v>0.80900000000000005</v>
      </c>
      <c r="G148" s="629">
        <v>1340.2369810942146</v>
      </c>
      <c r="H148" s="642">
        <v>1</v>
      </c>
      <c r="I148" s="629"/>
      <c r="J148" s="629"/>
      <c r="K148" s="642">
        <v>0</v>
      </c>
      <c r="L148" s="629">
        <v>0.80900000000000005</v>
      </c>
      <c r="M148" s="630">
        <v>1340.2369810942146</v>
      </c>
    </row>
    <row r="149" spans="1:13" ht="14.4" customHeight="1" x14ac:dyDescent="0.3">
      <c r="A149" s="625" t="s">
        <v>563</v>
      </c>
      <c r="B149" s="626" t="s">
        <v>2452</v>
      </c>
      <c r="C149" s="626" t="s">
        <v>2457</v>
      </c>
      <c r="D149" s="626" t="s">
        <v>1375</v>
      </c>
      <c r="E149" s="626" t="s">
        <v>1376</v>
      </c>
      <c r="F149" s="629"/>
      <c r="G149" s="629"/>
      <c r="H149" s="642">
        <v>0</v>
      </c>
      <c r="I149" s="629">
        <v>44.709100100000001</v>
      </c>
      <c r="J149" s="629">
        <v>8092.8754096879575</v>
      </c>
      <c r="K149" s="642">
        <v>1</v>
      </c>
      <c r="L149" s="629">
        <v>44.709100100000001</v>
      </c>
      <c r="M149" s="630">
        <v>8092.8754096879575</v>
      </c>
    </row>
    <row r="150" spans="1:13" ht="14.4" customHeight="1" x14ac:dyDescent="0.3">
      <c r="A150" s="625" t="s">
        <v>563</v>
      </c>
      <c r="B150" s="626" t="s">
        <v>2452</v>
      </c>
      <c r="C150" s="626" t="s">
        <v>2458</v>
      </c>
      <c r="D150" s="626" t="s">
        <v>1377</v>
      </c>
      <c r="E150" s="626" t="s">
        <v>1378</v>
      </c>
      <c r="F150" s="629"/>
      <c r="G150" s="629"/>
      <c r="H150" s="642">
        <v>0</v>
      </c>
      <c r="I150" s="629">
        <v>2.2160000000000002</v>
      </c>
      <c r="J150" s="629">
        <v>2817.1321600000001</v>
      </c>
      <c r="K150" s="642">
        <v>1</v>
      </c>
      <c r="L150" s="629">
        <v>2.2160000000000002</v>
      </c>
      <c r="M150" s="630">
        <v>2817.1321600000001</v>
      </c>
    </row>
    <row r="151" spans="1:13" ht="14.4" customHeight="1" x14ac:dyDescent="0.3">
      <c r="A151" s="625" t="s">
        <v>563</v>
      </c>
      <c r="B151" s="626" t="s">
        <v>2452</v>
      </c>
      <c r="C151" s="626" t="s">
        <v>2459</v>
      </c>
      <c r="D151" s="626" t="s">
        <v>1460</v>
      </c>
      <c r="E151" s="626" t="s">
        <v>1461</v>
      </c>
      <c r="F151" s="629"/>
      <c r="G151" s="629"/>
      <c r="H151" s="642">
        <v>0</v>
      </c>
      <c r="I151" s="629">
        <v>18.738</v>
      </c>
      <c r="J151" s="629">
        <v>9937.4932975682332</v>
      </c>
      <c r="K151" s="642">
        <v>1</v>
      </c>
      <c r="L151" s="629">
        <v>18.738</v>
      </c>
      <c r="M151" s="630">
        <v>9937.4932975682332</v>
      </c>
    </row>
    <row r="152" spans="1:13" ht="14.4" customHeight="1" x14ac:dyDescent="0.3">
      <c r="A152" s="625" t="s">
        <v>563</v>
      </c>
      <c r="B152" s="626" t="s">
        <v>2460</v>
      </c>
      <c r="C152" s="626" t="s">
        <v>2461</v>
      </c>
      <c r="D152" s="626" t="s">
        <v>2462</v>
      </c>
      <c r="E152" s="626" t="s">
        <v>1300</v>
      </c>
      <c r="F152" s="629"/>
      <c r="G152" s="629"/>
      <c r="H152" s="642">
        <v>0</v>
      </c>
      <c r="I152" s="629">
        <v>75.773675900000001</v>
      </c>
      <c r="J152" s="629">
        <v>211540.75374074734</v>
      </c>
      <c r="K152" s="642">
        <v>1</v>
      </c>
      <c r="L152" s="629">
        <v>75.773675900000001</v>
      </c>
      <c r="M152" s="630">
        <v>211540.75374074734</v>
      </c>
    </row>
    <row r="153" spans="1:13" ht="14.4" customHeight="1" x14ac:dyDescent="0.3">
      <c r="A153" s="625" t="s">
        <v>563</v>
      </c>
      <c r="B153" s="626" t="s">
        <v>2460</v>
      </c>
      <c r="C153" s="626" t="s">
        <v>2463</v>
      </c>
      <c r="D153" s="626" t="s">
        <v>2462</v>
      </c>
      <c r="E153" s="626" t="s">
        <v>1443</v>
      </c>
      <c r="F153" s="629"/>
      <c r="G153" s="629"/>
      <c r="H153" s="642">
        <v>0</v>
      </c>
      <c r="I153" s="629">
        <v>161.25358450000004</v>
      </c>
      <c r="J153" s="629">
        <v>925409.6534762861</v>
      </c>
      <c r="K153" s="642">
        <v>1</v>
      </c>
      <c r="L153" s="629">
        <v>161.25358450000004</v>
      </c>
      <c r="M153" s="630">
        <v>925409.6534762861</v>
      </c>
    </row>
    <row r="154" spans="1:13" ht="14.4" customHeight="1" x14ac:dyDescent="0.3">
      <c r="A154" s="625" t="s">
        <v>563</v>
      </c>
      <c r="B154" s="626" t="s">
        <v>2464</v>
      </c>
      <c r="C154" s="626" t="s">
        <v>2465</v>
      </c>
      <c r="D154" s="626" t="s">
        <v>2466</v>
      </c>
      <c r="E154" s="626" t="s">
        <v>1445</v>
      </c>
      <c r="F154" s="629"/>
      <c r="G154" s="629"/>
      <c r="H154" s="642">
        <v>0</v>
      </c>
      <c r="I154" s="629">
        <v>34.271999999999998</v>
      </c>
      <c r="J154" s="629">
        <v>32381.231448027098</v>
      </c>
      <c r="K154" s="642">
        <v>1</v>
      </c>
      <c r="L154" s="629">
        <v>34.271999999999998</v>
      </c>
      <c r="M154" s="630">
        <v>32381.231448027098</v>
      </c>
    </row>
    <row r="155" spans="1:13" ht="14.4" customHeight="1" x14ac:dyDescent="0.3">
      <c r="A155" s="625" t="s">
        <v>563</v>
      </c>
      <c r="B155" s="626" t="s">
        <v>2464</v>
      </c>
      <c r="C155" s="626" t="s">
        <v>2467</v>
      </c>
      <c r="D155" s="626" t="s">
        <v>2466</v>
      </c>
      <c r="E155" s="626" t="s">
        <v>1266</v>
      </c>
      <c r="F155" s="629"/>
      <c r="G155" s="629"/>
      <c r="H155" s="642">
        <v>0</v>
      </c>
      <c r="I155" s="629">
        <v>15</v>
      </c>
      <c r="J155" s="629">
        <v>35375.999545786777</v>
      </c>
      <c r="K155" s="642">
        <v>1</v>
      </c>
      <c r="L155" s="629">
        <v>15</v>
      </c>
      <c r="M155" s="630">
        <v>35375.999545786777</v>
      </c>
    </row>
    <row r="156" spans="1:13" ht="14.4" customHeight="1" x14ac:dyDescent="0.3">
      <c r="A156" s="625" t="s">
        <v>563</v>
      </c>
      <c r="B156" s="626" t="s">
        <v>2464</v>
      </c>
      <c r="C156" s="626" t="s">
        <v>2468</v>
      </c>
      <c r="D156" s="626" t="s">
        <v>2466</v>
      </c>
      <c r="E156" s="626" t="s">
        <v>1437</v>
      </c>
      <c r="F156" s="629"/>
      <c r="G156" s="629"/>
      <c r="H156" s="642">
        <v>0</v>
      </c>
      <c r="I156" s="629">
        <v>23.617000000000001</v>
      </c>
      <c r="J156" s="629">
        <v>167421.76867256279</v>
      </c>
      <c r="K156" s="642">
        <v>1</v>
      </c>
      <c r="L156" s="629">
        <v>23.617000000000001</v>
      </c>
      <c r="M156" s="630">
        <v>167421.76867256279</v>
      </c>
    </row>
    <row r="157" spans="1:13" ht="14.4" customHeight="1" x14ac:dyDescent="0.3">
      <c r="A157" s="625" t="s">
        <v>563</v>
      </c>
      <c r="B157" s="626" t="s">
        <v>2469</v>
      </c>
      <c r="C157" s="626" t="s">
        <v>2470</v>
      </c>
      <c r="D157" s="626" t="s">
        <v>619</v>
      </c>
      <c r="E157" s="626" t="s">
        <v>620</v>
      </c>
      <c r="F157" s="629">
        <v>1</v>
      </c>
      <c r="G157" s="629">
        <v>1743.25</v>
      </c>
      <c r="H157" s="642">
        <v>1</v>
      </c>
      <c r="I157" s="629"/>
      <c r="J157" s="629"/>
      <c r="K157" s="642">
        <v>0</v>
      </c>
      <c r="L157" s="629">
        <v>1</v>
      </c>
      <c r="M157" s="630">
        <v>1743.25</v>
      </c>
    </row>
    <row r="158" spans="1:13" ht="14.4" customHeight="1" x14ac:dyDescent="0.3">
      <c r="A158" s="625" t="s">
        <v>563</v>
      </c>
      <c r="B158" s="626" t="s">
        <v>2471</v>
      </c>
      <c r="C158" s="626" t="s">
        <v>2472</v>
      </c>
      <c r="D158" s="626" t="s">
        <v>1342</v>
      </c>
      <c r="E158" s="626" t="s">
        <v>1343</v>
      </c>
      <c r="F158" s="629"/>
      <c r="G158" s="629"/>
      <c r="H158" s="642">
        <v>0</v>
      </c>
      <c r="I158" s="629">
        <v>2</v>
      </c>
      <c r="J158" s="629">
        <v>14123.98</v>
      </c>
      <c r="K158" s="642">
        <v>1</v>
      </c>
      <c r="L158" s="629">
        <v>2</v>
      </c>
      <c r="M158" s="630">
        <v>14123.98</v>
      </c>
    </row>
    <row r="159" spans="1:13" ht="14.4" customHeight="1" x14ac:dyDescent="0.3">
      <c r="A159" s="625" t="s">
        <v>563</v>
      </c>
      <c r="B159" s="626" t="s">
        <v>2471</v>
      </c>
      <c r="C159" s="626" t="s">
        <v>2473</v>
      </c>
      <c r="D159" s="626" t="s">
        <v>667</v>
      </c>
      <c r="E159" s="626" t="s">
        <v>668</v>
      </c>
      <c r="F159" s="629">
        <v>2</v>
      </c>
      <c r="G159" s="629">
        <v>15860.895802946121</v>
      </c>
      <c r="H159" s="642">
        <v>1</v>
      </c>
      <c r="I159" s="629"/>
      <c r="J159" s="629"/>
      <c r="K159" s="642">
        <v>0</v>
      </c>
      <c r="L159" s="629">
        <v>2</v>
      </c>
      <c r="M159" s="630">
        <v>15860.895802946121</v>
      </c>
    </row>
    <row r="160" spans="1:13" ht="14.4" customHeight="1" x14ac:dyDescent="0.3">
      <c r="A160" s="625" t="s">
        <v>563</v>
      </c>
      <c r="B160" s="626" t="s">
        <v>2474</v>
      </c>
      <c r="C160" s="626" t="s">
        <v>2475</v>
      </c>
      <c r="D160" s="626" t="s">
        <v>2476</v>
      </c>
      <c r="E160" s="626" t="s">
        <v>2477</v>
      </c>
      <c r="F160" s="629">
        <v>1</v>
      </c>
      <c r="G160" s="629">
        <v>134.30998528967899</v>
      </c>
      <c r="H160" s="642">
        <v>1</v>
      </c>
      <c r="I160" s="629"/>
      <c r="J160" s="629"/>
      <c r="K160" s="642">
        <v>0</v>
      </c>
      <c r="L160" s="629">
        <v>1</v>
      </c>
      <c r="M160" s="630">
        <v>134.30998528967899</v>
      </c>
    </row>
    <row r="161" spans="1:13" ht="14.4" customHeight="1" x14ac:dyDescent="0.3">
      <c r="A161" s="625" t="s">
        <v>563</v>
      </c>
      <c r="B161" s="626" t="s">
        <v>2478</v>
      </c>
      <c r="C161" s="626" t="s">
        <v>2479</v>
      </c>
      <c r="D161" s="626" t="s">
        <v>1274</v>
      </c>
      <c r="E161" s="626" t="s">
        <v>2480</v>
      </c>
      <c r="F161" s="629"/>
      <c r="G161" s="629"/>
      <c r="H161" s="642">
        <v>0</v>
      </c>
      <c r="I161" s="629">
        <v>14</v>
      </c>
      <c r="J161" s="629">
        <v>1007.3711253120771</v>
      </c>
      <c r="K161" s="642">
        <v>1</v>
      </c>
      <c r="L161" s="629">
        <v>14</v>
      </c>
      <c r="M161" s="630">
        <v>1007.3711253120771</v>
      </c>
    </row>
    <row r="162" spans="1:13" ht="14.4" customHeight="1" x14ac:dyDescent="0.3">
      <c r="A162" s="625" t="s">
        <v>563</v>
      </c>
      <c r="B162" s="626" t="s">
        <v>2478</v>
      </c>
      <c r="C162" s="626" t="s">
        <v>2481</v>
      </c>
      <c r="D162" s="626" t="s">
        <v>1274</v>
      </c>
      <c r="E162" s="626" t="s">
        <v>2482</v>
      </c>
      <c r="F162" s="629"/>
      <c r="G162" s="629"/>
      <c r="H162" s="642">
        <v>0</v>
      </c>
      <c r="I162" s="629">
        <v>5</v>
      </c>
      <c r="J162" s="629">
        <v>649.79215241123006</v>
      </c>
      <c r="K162" s="642">
        <v>1</v>
      </c>
      <c r="L162" s="629">
        <v>5</v>
      </c>
      <c r="M162" s="630">
        <v>649.79215241123006</v>
      </c>
    </row>
    <row r="163" spans="1:13" ht="14.4" customHeight="1" x14ac:dyDescent="0.3">
      <c r="A163" s="625" t="s">
        <v>563</v>
      </c>
      <c r="B163" s="626" t="s">
        <v>2478</v>
      </c>
      <c r="C163" s="626" t="s">
        <v>2483</v>
      </c>
      <c r="D163" s="626" t="s">
        <v>600</v>
      </c>
      <c r="E163" s="626" t="s">
        <v>2484</v>
      </c>
      <c r="F163" s="629">
        <v>3</v>
      </c>
      <c r="G163" s="629">
        <v>361.71065490663602</v>
      </c>
      <c r="H163" s="642">
        <v>1</v>
      </c>
      <c r="I163" s="629"/>
      <c r="J163" s="629"/>
      <c r="K163" s="642">
        <v>0</v>
      </c>
      <c r="L163" s="629">
        <v>3</v>
      </c>
      <c r="M163" s="630">
        <v>361.71065490663602</v>
      </c>
    </row>
    <row r="164" spans="1:13" ht="14.4" customHeight="1" x14ac:dyDescent="0.3">
      <c r="A164" s="625" t="s">
        <v>563</v>
      </c>
      <c r="B164" s="626" t="s">
        <v>2485</v>
      </c>
      <c r="C164" s="626" t="s">
        <v>2486</v>
      </c>
      <c r="D164" s="626" t="s">
        <v>1429</v>
      </c>
      <c r="E164" s="626" t="s">
        <v>1430</v>
      </c>
      <c r="F164" s="629"/>
      <c r="G164" s="629"/>
      <c r="H164" s="642">
        <v>0</v>
      </c>
      <c r="I164" s="629">
        <v>4</v>
      </c>
      <c r="J164" s="629">
        <v>287.10000000000002</v>
      </c>
      <c r="K164" s="642">
        <v>1</v>
      </c>
      <c r="L164" s="629">
        <v>4</v>
      </c>
      <c r="M164" s="630">
        <v>287.10000000000002</v>
      </c>
    </row>
    <row r="165" spans="1:13" ht="14.4" customHeight="1" x14ac:dyDescent="0.3">
      <c r="A165" s="625" t="s">
        <v>563</v>
      </c>
      <c r="B165" s="626" t="s">
        <v>2485</v>
      </c>
      <c r="C165" s="626" t="s">
        <v>2487</v>
      </c>
      <c r="D165" s="626" t="s">
        <v>2488</v>
      </c>
      <c r="E165" s="626" t="s">
        <v>2489</v>
      </c>
      <c r="F165" s="629">
        <v>17</v>
      </c>
      <c r="G165" s="629">
        <v>1050.7960173127003</v>
      </c>
      <c r="H165" s="642">
        <v>1</v>
      </c>
      <c r="I165" s="629"/>
      <c r="J165" s="629"/>
      <c r="K165" s="642">
        <v>0</v>
      </c>
      <c r="L165" s="629">
        <v>17</v>
      </c>
      <c r="M165" s="630">
        <v>1050.7960173127003</v>
      </c>
    </row>
    <row r="166" spans="1:13" ht="14.4" customHeight="1" x14ac:dyDescent="0.3">
      <c r="A166" s="625" t="s">
        <v>563</v>
      </c>
      <c r="B166" s="626" t="s">
        <v>2490</v>
      </c>
      <c r="C166" s="626" t="s">
        <v>2491</v>
      </c>
      <c r="D166" s="626" t="s">
        <v>2492</v>
      </c>
      <c r="E166" s="626" t="s">
        <v>1970</v>
      </c>
      <c r="F166" s="629"/>
      <c r="G166" s="629"/>
      <c r="H166" s="642">
        <v>0</v>
      </c>
      <c r="I166" s="629">
        <v>1</v>
      </c>
      <c r="J166" s="629">
        <v>5967.75</v>
      </c>
      <c r="K166" s="642">
        <v>1</v>
      </c>
      <c r="L166" s="629">
        <v>1</v>
      </c>
      <c r="M166" s="630">
        <v>5967.75</v>
      </c>
    </row>
    <row r="167" spans="1:13" ht="14.4" customHeight="1" x14ac:dyDescent="0.3">
      <c r="A167" s="625" t="s">
        <v>563</v>
      </c>
      <c r="B167" s="626" t="s">
        <v>2493</v>
      </c>
      <c r="C167" s="626" t="s">
        <v>2494</v>
      </c>
      <c r="D167" s="626" t="s">
        <v>2495</v>
      </c>
      <c r="E167" s="626" t="s">
        <v>2496</v>
      </c>
      <c r="F167" s="629"/>
      <c r="G167" s="629"/>
      <c r="H167" s="642">
        <v>0</v>
      </c>
      <c r="I167" s="629">
        <v>4</v>
      </c>
      <c r="J167" s="629">
        <v>9439.0646745496597</v>
      </c>
      <c r="K167" s="642">
        <v>1</v>
      </c>
      <c r="L167" s="629">
        <v>4</v>
      </c>
      <c r="M167" s="630">
        <v>9439.0646745496597</v>
      </c>
    </row>
    <row r="168" spans="1:13" ht="14.4" customHeight="1" x14ac:dyDescent="0.3">
      <c r="A168" s="625" t="s">
        <v>563</v>
      </c>
      <c r="B168" s="626" t="s">
        <v>2493</v>
      </c>
      <c r="C168" s="626" t="s">
        <v>2497</v>
      </c>
      <c r="D168" s="626" t="s">
        <v>2498</v>
      </c>
      <c r="E168" s="626" t="s">
        <v>2499</v>
      </c>
      <c r="F168" s="629"/>
      <c r="G168" s="629"/>
      <c r="H168" s="642">
        <v>0</v>
      </c>
      <c r="I168" s="629">
        <v>8</v>
      </c>
      <c r="J168" s="629">
        <v>15765.68</v>
      </c>
      <c r="K168" s="642">
        <v>1</v>
      </c>
      <c r="L168" s="629">
        <v>8</v>
      </c>
      <c r="M168" s="630">
        <v>15765.68</v>
      </c>
    </row>
    <row r="169" spans="1:13" ht="14.4" customHeight="1" x14ac:dyDescent="0.3">
      <c r="A169" s="625" t="s">
        <v>563</v>
      </c>
      <c r="B169" s="626" t="s">
        <v>2493</v>
      </c>
      <c r="C169" s="626" t="s">
        <v>2500</v>
      </c>
      <c r="D169" s="626" t="s">
        <v>2501</v>
      </c>
      <c r="E169" s="626" t="s">
        <v>2502</v>
      </c>
      <c r="F169" s="629"/>
      <c r="G169" s="629"/>
      <c r="H169" s="642">
        <v>0</v>
      </c>
      <c r="I169" s="629">
        <v>8</v>
      </c>
      <c r="J169" s="629">
        <v>5634.9400000000005</v>
      </c>
      <c r="K169" s="642">
        <v>1</v>
      </c>
      <c r="L169" s="629">
        <v>8</v>
      </c>
      <c r="M169" s="630">
        <v>5634.9400000000005</v>
      </c>
    </row>
    <row r="170" spans="1:13" ht="14.4" customHeight="1" x14ac:dyDescent="0.3">
      <c r="A170" s="625" t="s">
        <v>563</v>
      </c>
      <c r="B170" s="626" t="s">
        <v>2493</v>
      </c>
      <c r="C170" s="626" t="s">
        <v>2503</v>
      </c>
      <c r="D170" s="626" t="s">
        <v>2504</v>
      </c>
      <c r="E170" s="626" t="s">
        <v>2505</v>
      </c>
      <c r="F170" s="629"/>
      <c r="G170" s="629"/>
      <c r="H170" s="642">
        <v>0</v>
      </c>
      <c r="I170" s="629">
        <v>4</v>
      </c>
      <c r="J170" s="629">
        <v>5400.26</v>
      </c>
      <c r="K170" s="642">
        <v>1</v>
      </c>
      <c r="L170" s="629">
        <v>4</v>
      </c>
      <c r="M170" s="630">
        <v>5400.26</v>
      </c>
    </row>
    <row r="171" spans="1:13" ht="14.4" customHeight="1" x14ac:dyDescent="0.3">
      <c r="A171" s="625" t="s">
        <v>563</v>
      </c>
      <c r="B171" s="626" t="s">
        <v>2506</v>
      </c>
      <c r="C171" s="626" t="s">
        <v>2507</v>
      </c>
      <c r="D171" s="626" t="s">
        <v>1317</v>
      </c>
      <c r="E171" s="626" t="s">
        <v>2508</v>
      </c>
      <c r="F171" s="629"/>
      <c r="G171" s="629"/>
      <c r="H171" s="642">
        <v>0</v>
      </c>
      <c r="I171" s="629">
        <v>4</v>
      </c>
      <c r="J171" s="629">
        <v>118.64</v>
      </c>
      <c r="K171" s="642">
        <v>1</v>
      </c>
      <c r="L171" s="629">
        <v>4</v>
      </c>
      <c r="M171" s="630">
        <v>118.64</v>
      </c>
    </row>
    <row r="172" spans="1:13" ht="14.4" customHeight="1" x14ac:dyDescent="0.3">
      <c r="A172" s="625" t="s">
        <v>563</v>
      </c>
      <c r="B172" s="626" t="s">
        <v>2506</v>
      </c>
      <c r="C172" s="626" t="s">
        <v>2509</v>
      </c>
      <c r="D172" s="626" t="s">
        <v>1318</v>
      </c>
      <c r="E172" s="626" t="s">
        <v>1319</v>
      </c>
      <c r="F172" s="629"/>
      <c r="G172" s="629"/>
      <c r="H172" s="642">
        <v>0</v>
      </c>
      <c r="I172" s="629">
        <v>9</v>
      </c>
      <c r="J172" s="629">
        <v>363.26002475890357</v>
      </c>
      <c r="K172" s="642">
        <v>1</v>
      </c>
      <c r="L172" s="629">
        <v>9</v>
      </c>
      <c r="M172" s="630">
        <v>363.26002475890357</v>
      </c>
    </row>
    <row r="173" spans="1:13" ht="14.4" customHeight="1" x14ac:dyDescent="0.3">
      <c r="A173" s="625" t="s">
        <v>563</v>
      </c>
      <c r="B173" s="626" t="s">
        <v>2506</v>
      </c>
      <c r="C173" s="626" t="s">
        <v>2510</v>
      </c>
      <c r="D173" s="626" t="s">
        <v>1320</v>
      </c>
      <c r="E173" s="626" t="s">
        <v>1321</v>
      </c>
      <c r="F173" s="629"/>
      <c r="G173" s="629"/>
      <c r="H173" s="642">
        <v>0</v>
      </c>
      <c r="I173" s="629">
        <v>8</v>
      </c>
      <c r="J173" s="629">
        <v>490.61870864142264</v>
      </c>
      <c r="K173" s="642">
        <v>1</v>
      </c>
      <c r="L173" s="629">
        <v>8</v>
      </c>
      <c r="M173" s="630">
        <v>490.61870864142264</v>
      </c>
    </row>
    <row r="174" spans="1:13" ht="14.4" customHeight="1" x14ac:dyDescent="0.3">
      <c r="A174" s="625" t="s">
        <v>563</v>
      </c>
      <c r="B174" s="626" t="s">
        <v>2506</v>
      </c>
      <c r="C174" s="626" t="s">
        <v>2511</v>
      </c>
      <c r="D174" s="626" t="s">
        <v>1322</v>
      </c>
      <c r="E174" s="626" t="s">
        <v>1323</v>
      </c>
      <c r="F174" s="629"/>
      <c r="G174" s="629"/>
      <c r="H174" s="642">
        <v>0</v>
      </c>
      <c r="I174" s="629">
        <v>5</v>
      </c>
      <c r="J174" s="629">
        <v>294.40000000000003</v>
      </c>
      <c r="K174" s="642">
        <v>1</v>
      </c>
      <c r="L174" s="629">
        <v>5</v>
      </c>
      <c r="M174" s="630">
        <v>294.40000000000003</v>
      </c>
    </row>
    <row r="175" spans="1:13" ht="14.4" customHeight="1" x14ac:dyDescent="0.3">
      <c r="A175" s="625" t="s">
        <v>563</v>
      </c>
      <c r="B175" s="626" t="s">
        <v>2506</v>
      </c>
      <c r="C175" s="626" t="s">
        <v>2512</v>
      </c>
      <c r="D175" s="626" t="s">
        <v>1330</v>
      </c>
      <c r="E175" s="626" t="s">
        <v>991</v>
      </c>
      <c r="F175" s="629"/>
      <c r="G175" s="629"/>
      <c r="H175" s="642">
        <v>0</v>
      </c>
      <c r="I175" s="629">
        <v>4</v>
      </c>
      <c r="J175" s="629">
        <v>534.13977448764001</v>
      </c>
      <c r="K175" s="642">
        <v>1</v>
      </c>
      <c r="L175" s="629">
        <v>4</v>
      </c>
      <c r="M175" s="630">
        <v>534.13977448764001</v>
      </c>
    </row>
    <row r="176" spans="1:13" ht="14.4" customHeight="1" x14ac:dyDescent="0.3">
      <c r="A176" s="625" t="s">
        <v>563</v>
      </c>
      <c r="B176" s="626" t="s">
        <v>2506</v>
      </c>
      <c r="C176" s="626" t="s">
        <v>2513</v>
      </c>
      <c r="D176" s="626" t="s">
        <v>2514</v>
      </c>
      <c r="E176" s="626" t="s">
        <v>2515</v>
      </c>
      <c r="F176" s="629">
        <v>1</v>
      </c>
      <c r="G176" s="629">
        <v>132.22001163079199</v>
      </c>
      <c r="H176" s="642">
        <v>1</v>
      </c>
      <c r="I176" s="629"/>
      <c r="J176" s="629"/>
      <c r="K176" s="642">
        <v>0</v>
      </c>
      <c r="L176" s="629">
        <v>1</v>
      </c>
      <c r="M176" s="630">
        <v>132.22001163079199</v>
      </c>
    </row>
    <row r="177" spans="1:13" ht="14.4" customHeight="1" x14ac:dyDescent="0.3">
      <c r="A177" s="625" t="s">
        <v>563</v>
      </c>
      <c r="B177" s="626" t="s">
        <v>2506</v>
      </c>
      <c r="C177" s="626" t="s">
        <v>2516</v>
      </c>
      <c r="D177" s="626" t="s">
        <v>1351</v>
      </c>
      <c r="E177" s="626" t="s">
        <v>2517</v>
      </c>
      <c r="F177" s="629"/>
      <c r="G177" s="629"/>
      <c r="H177" s="642">
        <v>0</v>
      </c>
      <c r="I177" s="629">
        <v>10</v>
      </c>
      <c r="J177" s="629">
        <v>344.06042022952158</v>
      </c>
      <c r="K177" s="642">
        <v>1</v>
      </c>
      <c r="L177" s="629">
        <v>10</v>
      </c>
      <c r="M177" s="630">
        <v>344.06042022952158</v>
      </c>
    </row>
    <row r="178" spans="1:13" ht="14.4" customHeight="1" x14ac:dyDescent="0.3">
      <c r="A178" s="625" t="s">
        <v>563</v>
      </c>
      <c r="B178" s="626" t="s">
        <v>2506</v>
      </c>
      <c r="C178" s="626" t="s">
        <v>2518</v>
      </c>
      <c r="D178" s="626" t="s">
        <v>1351</v>
      </c>
      <c r="E178" s="626" t="s">
        <v>2519</v>
      </c>
      <c r="F178" s="629"/>
      <c r="G178" s="629"/>
      <c r="H178" s="642">
        <v>0</v>
      </c>
      <c r="I178" s="629">
        <v>15</v>
      </c>
      <c r="J178" s="629">
        <v>1490.5874804173773</v>
      </c>
      <c r="K178" s="642">
        <v>1</v>
      </c>
      <c r="L178" s="629">
        <v>15</v>
      </c>
      <c r="M178" s="630">
        <v>1490.5874804173773</v>
      </c>
    </row>
    <row r="179" spans="1:13" ht="14.4" customHeight="1" x14ac:dyDescent="0.3">
      <c r="A179" s="625" t="s">
        <v>563</v>
      </c>
      <c r="B179" s="626" t="s">
        <v>2506</v>
      </c>
      <c r="C179" s="626" t="s">
        <v>2520</v>
      </c>
      <c r="D179" s="626" t="s">
        <v>1351</v>
      </c>
      <c r="E179" s="626" t="s">
        <v>2521</v>
      </c>
      <c r="F179" s="629"/>
      <c r="G179" s="629"/>
      <c r="H179" s="642">
        <v>0</v>
      </c>
      <c r="I179" s="629">
        <v>1</v>
      </c>
      <c r="J179" s="629">
        <v>156.91999999999999</v>
      </c>
      <c r="K179" s="642">
        <v>1</v>
      </c>
      <c r="L179" s="629">
        <v>1</v>
      </c>
      <c r="M179" s="630">
        <v>156.91999999999999</v>
      </c>
    </row>
    <row r="180" spans="1:13" ht="14.4" customHeight="1" x14ac:dyDescent="0.3">
      <c r="A180" s="625" t="s">
        <v>563</v>
      </c>
      <c r="B180" s="626" t="s">
        <v>2506</v>
      </c>
      <c r="C180" s="626" t="s">
        <v>2522</v>
      </c>
      <c r="D180" s="626" t="s">
        <v>1317</v>
      </c>
      <c r="E180" s="626" t="s">
        <v>1397</v>
      </c>
      <c r="F180" s="629"/>
      <c r="G180" s="629"/>
      <c r="H180" s="642">
        <v>0</v>
      </c>
      <c r="I180" s="629">
        <v>3</v>
      </c>
      <c r="J180" s="629">
        <v>765.02649534939792</v>
      </c>
      <c r="K180" s="642">
        <v>1</v>
      </c>
      <c r="L180" s="629">
        <v>3</v>
      </c>
      <c r="M180" s="630">
        <v>765.02649534939792</v>
      </c>
    </row>
    <row r="181" spans="1:13" ht="14.4" customHeight="1" x14ac:dyDescent="0.3">
      <c r="A181" s="625" t="s">
        <v>563</v>
      </c>
      <c r="B181" s="626" t="s">
        <v>2523</v>
      </c>
      <c r="C181" s="626" t="s">
        <v>2524</v>
      </c>
      <c r="D181" s="626" t="s">
        <v>2525</v>
      </c>
      <c r="E181" s="626" t="s">
        <v>2526</v>
      </c>
      <c r="F181" s="629"/>
      <c r="G181" s="629"/>
      <c r="H181" s="642">
        <v>0</v>
      </c>
      <c r="I181" s="629">
        <v>2</v>
      </c>
      <c r="J181" s="629">
        <v>205.78</v>
      </c>
      <c r="K181" s="642">
        <v>1</v>
      </c>
      <c r="L181" s="629">
        <v>2</v>
      </c>
      <c r="M181" s="630">
        <v>205.78</v>
      </c>
    </row>
    <row r="182" spans="1:13" ht="14.4" customHeight="1" x14ac:dyDescent="0.3">
      <c r="A182" s="625" t="s">
        <v>563</v>
      </c>
      <c r="B182" s="626" t="s">
        <v>2527</v>
      </c>
      <c r="C182" s="626" t="s">
        <v>2528</v>
      </c>
      <c r="D182" s="626" t="s">
        <v>2529</v>
      </c>
      <c r="E182" s="626" t="s">
        <v>2530</v>
      </c>
      <c r="F182" s="629"/>
      <c r="G182" s="629"/>
      <c r="H182" s="642">
        <v>0</v>
      </c>
      <c r="I182" s="629">
        <v>2</v>
      </c>
      <c r="J182" s="629">
        <v>167.4</v>
      </c>
      <c r="K182" s="642">
        <v>1</v>
      </c>
      <c r="L182" s="629">
        <v>2</v>
      </c>
      <c r="M182" s="630">
        <v>167.4</v>
      </c>
    </row>
    <row r="183" spans="1:13" ht="14.4" customHeight="1" x14ac:dyDescent="0.3">
      <c r="A183" s="625" t="s">
        <v>563</v>
      </c>
      <c r="B183" s="626" t="s">
        <v>2527</v>
      </c>
      <c r="C183" s="626" t="s">
        <v>2531</v>
      </c>
      <c r="D183" s="626" t="s">
        <v>1867</v>
      </c>
      <c r="E183" s="626" t="s">
        <v>2532</v>
      </c>
      <c r="F183" s="629"/>
      <c r="G183" s="629"/>
      <c r="H183" s="642">
        <v>0</v>
      </c>
      <c r="I183" s="629">
        <v>3</v>
      </c>
      <c r="J183" s="629">
        <v>1012.749432910214</v>
      </c>
      <c r="K183" s="642">
        <v>1</v>
      </c>
      <c r="L183" s="629">
        <v>3</v>
      </c>
      <c r="M183" s="630">
        <v>1012.749432910214</v>
      </c>
    </row>
    <row r="184" spans="1:13" ht="14.4" customHeight="1" x14ac:dyDescent="0.3">
      <c r="A184" s="625" t="s">
        <v>563</v>
      </c>
      <c r="B184" s="626" t="s">
        <v>2533</v>
      </c>
      <c r="C184" s="626" t="s">
        <v>2534</v>
      </c>
      <c r="D184" s="626" t="s">
        <v>610</v>
      </c>
      <c r="E184" s="626" t="s">
        <v>1863</v>
      </c>
      <c r="F184" s="629">
        <v>2</v>
      </c>
      <c r="G184" s="629">
        <v>1588.5722731127048</v>
      </c>
      <c r="H184" s="642">
        <v>1</v>
      </c>
      <c r="I184" s="629"/>
      <c r="J184" s="629"/>
      <c r="K184" s="642">
        <v>0</v>
      </c>
      <c r="L184" s="629">
        <v>2</v>
      </c>
      <c r="M184" s="630">
        <v>1588.5722731127048</v>
      </c>
    </row>
    <row r="185" spans="1:13" ht="14.4" customHeight="1" x14ac:dyDescent="0.3">
      <c r="A185" s="625" t="s">
        <v>563</v>
      </c>
      <c r="B185" s="626" t="s">
        <v>2535</v>
      </c>
      <c r="C185" s="626" t="s">
        <v>2536</v>
      </c>
      <c r="D185" s="626" t="s">
        <v>1301</v>
      </c>
      <c r="E185" s="626" t="s">
        <v>2537</v>
      </c>
      <c r="F185" s="629"/>
      <c r="G185" s="629"/>
      <c r="H185" s="642">
        <v>0</v>
      </c>
      <c r="I185" s="629">
        <v>1</v>
      </c>
      <c r="J185" s="629">
        <v>249.627569232186</v>
      </c>
      <c r="K185" s="642">
        <v>1</v>
      </c>
      <c r="L185" s="629">
        <v>1</v>
      </c>
      <c r="M185" s="630">
        <v>249.627569232186</v>
      </c>
    </row>
    <row r="186" spans="1:13" ht="14.4" customHeight="1" x14ac:dyDescent="0.3">
      <c r="A186" s="625" t="s">
        <v>563</v>
      </c>
      <c r="B186" s="626" t="s">
        <v>2538</v>
      </c>
      <c r="C186" s="626" t="s">
        <v>2539</v>
      </c>
      <c r="D186" s="626" t="s">
        <v>1427</v>
      </c>
      <c r="E186" s="626" t="s">
        <v>1428</v>
      </c>
      <c r="F186" s="629"/>
      <c r="G186" s="629"/>
      <c r="H186" s="642">
        <v>0</v>
      </c>
      <c r="I186" s="629">
        <v>3</v>
      </c>
      <c r="J186" s="629">
        <v>1913.5500000000002</v>
      </c>
      <c r="K186" s="642">
        <v>1</v>
      </c>
      <c r="L186" s="629">
        <v>3</v>
      </c>
      <c r="M186" s="630">
        <v>1913.5500000000002</v>
      </c>
    </row>
    <row r="187" spans="1:13" ht="14.4" customHeight="1" x14ac:dyDescent="0.3">
      <c r="A187" s="625" t="s">
        <v>563</v>
      </c>
      <c r="B187" s="626" t="s">
        <v>2540</v>
      </c>
      <c r="C187" s="626" t="s">
        <v>2541</v>
      </c>
      <c r="D187" s="626" t="s">
        <v>2542</v>
      </c>
      <c r="E187" s="626" t="s">
        <v>2543</v>
      </c>
      <c r="F187" s="629"/>
      <c r="G187" s="629"/>
      <c r="H187" s="642">
        <v>0</v>
      </c>
      <c r="I187" s="629">
        <v>26</v>
      </c>
      <c r="J187" s="629">
        <v>1121.6892028609907</v>
      </c>
      <c r="K187" s="642">
        <v>1</v>
      </c>
      <c r="L187" s="629">
        <v>26</v>
      </c>
      <c r="M187" s="630">
        <v>1121.6892028609907</v>
      </c>
    </row>
    <row r="188" spans="1:13" ht="14.4" customHeight="1" x14ac:dyDescent="0.3">
      <c r="A188" s="625" t="s">
        <v>563</v>
      </c>
      <c r="B188" s="626" t="s">
        <v>2540</v>
      </c>
      <c r="C188" s="626" t="s">
        <v>2544</v>
      </c>
      <c r="D188" s="626" t="s">
        <v>2545</v>
      </c>
      <c r="E188" s="626" t="s">
        <v>2546</v>
      </c>
      <c r="F188" s="629"/>
      <c r="G188" s="629"/>
      <c r="H188" s="642">
        <v>0</v>
      </c>
      <c r="I188" s="629">
        <v>22</v>
      </c>
      <c r="J188" s="629">
        <v>1247.3822890004578</v>
      </c>
      <c r="K188" s="642">
        <v>1</v>
      </c>
      <c r="L188" s="629">
        <v>22</v>
      </c>
      <c r="M188" s="630">
        <v>1247.3822890004578</v>
      </c>
    </row>
    <row r="189" spans="1:13" ht="14.4" customHeight="1" x14ac:dyDescent="0.3">
      <c r="A189" s="625" t="s">
        <v>563</v>
      </c>
      <c r="B189" s="626" t="s">
        <v>2547</v>
      </c>
      <c r="C189" s="626" t="s">
        <v>2548</v>
      </c>
      <c r="D189" s="626" t="s">
        <v>1279</v>
      </c>
      <c r="E189" s="626" t="s">
        <v>2549</v>
      </c>
      <c r="F189" s="629"/>
      <c r="G189" s="629"/>
      <c r="H189" s="642">
        <v>0</v>
      </c>
      <c r="I189" s="629">
        <v>1</v>
      </c>
      <c r="J189" s="629">
        <v>82.72</v>
      </c>
      <c r="K189" s="642">
        <v>1</v>
      </c>
      <c r="L189" s="629">
        <v>1</v>
      </c>
      <c r="M189" s="630">
        <v>82.72</v>
      </c>
    </row>
    <row r="190" spans="1:13" ht="14.4" customHeight="1" x14ac:dyDescent="0.3">
      <c r="A190" s="625" t="s">
        <v>563</v>
      </c>
      <c r="B190" s="626" t="s">
        <v>2550</v>
      </c>
      <c r="C190" s="626" t="s">
        <v>2551</v>
      </c>
      <c r="D190" s="626" t="s">
        <v>677</v>
      </c>
      <c r="E190" s="626" t="s">
        <v>678</v>
      </c>
      <c r="F190" s="629">
        <v>1</v>
      </c>
      <c r="G190" s="629">
        <v>162.04</v>
      </c>
      <c r="H190" s="642">
        <v>1</v>
      </c>
      <c r="I190" s="629"/>
      <c r="J190" s="629"/>
      <c r="K190" s="642">
        <v>0</v>
      </c>
      <c r="L190" s="629">
        <v>1</v>
      </c>
      <c r="M190" s="630">
        <v>162.04</v>
      </c>
    </row>
    <row r="191" spans="1:13" ht="14.4" customHeight="1" x14ac:dyDescent="0.3">
      <c r="A191" s="625" t="s">
        <v>563</v>
      </c>
      <c r="B191" s="626" t="s">
        <v>2550</v>
      </c>
      <c r="C191" s="626" t="s">
        <v>2552</v>
      </c>
      <c r="D191" s="626" t="s">
        <v>1291</v>
      </c>
      <c r="E191" s="626" t="s">
        <v>2553</v>
      </c>
      <c r="F191" s="629"/>
      <c r="G191" s="629"/>
      <c r="H191" s="642">
        <v>0</v>
      </c>
      <c r="I191" s="629">
        <v>10</v>
      </c>
      <c r="J191" s="629">
        <v>1274.5392297198591</v>
      </c>
      <c r="K191" s="642">
        <v>1</v>
      </c>
      <c r="L191" s="629">
        <v>10</v>
      </c>
      <c r="M191" s="630">
        <v>1274.5392297198591</v>
      </c>
    </row>
    <row r="192" spans="1:13" ht="14.4" customHeight="1" x14ac:dyDescent="0.3">
      <c r="A192" s="625" t="s">
        <v>563</v>
      </c>
      <c r="B192" s="626" t="s">
        <v>2550</v>
      </c>
      <c r="C192" s="626" t="s">
        <v>2554</v>
      </c>
      <c r="D192" s="626" t="s">
        <v>1293</v>
      </c>
      <c r="E192" s="626" t="s">
        <v>2555</v>
      </c>
      <c r="F192" s="629"/>
      <c r="G192" s="629"/>
      <c r="H192" s="642">
        <v>0</v>
      </c>
      <c r="I192" s="629">
        <v>1</v>
      </c>
      <c r="J192" s="629">
        <v>162.04</v>
      </c>
      <c r="K192" s="642">
        <v>1</v>
      </c>
      <c r="L192" s="629">
        <v>1</v>
      </c>
      <c r="M192" s="630">
        <v>162.04</v>
      </c>
    </row>
    <row r="193" spans="1:13" ht="14.4" customHeight="1" x14ac:dyDescent="0.3">
      <c r="A193" s="625" t="s">
        <v>563</v>
      </c>
      <c r="B193" s="626" t="s">
        <v>2556</v>
      </c>
      <c r="C193" s="626" t="s">
        <v>2557</v>
      </c>
      <c r="D193" s="626" t="s">
        <v>1439</v>
      </c>
      <c r="E193" s="626" t="s">
        <v>1440</v>
      </c>
      <c r="F193" s="629"/>
      <c r="G193" s="629"/>
      <c r="H193" s="642">
        <v>0</v>
      </c>
      <c r="I193" s="629">
        <v>1</v>
      </c>
      <c r="J193" s="629">
        <v>257.05</v>
      </c>
      <c r="K193" s="642">
        <v>1</v>
      </c>
      <c r="L193" s="629">
        <v>1</v>
      </c>
      <c r="M193" s="630">
        <v>257.05</v>
      </c>
    </row>
    <row r="194" spans="1:13" ht="14.4" customHeight="1" x14ac:dyDescent="0.3">
      <c r="A194" s="625" t="s">
        <v>563</v>
      </c>
      <c r="B194" s="626" t="s">
        <v>2556</v>
      </c>
      <c r="C194" s="626" t="s">
        <v>2558</v>
      </c>
      <c r="D194" s="626" t="s">
        <v>2559</v>
      </c>
      <c r="E194" s="626" t="s">
        <v>1532</v>
      </c>
      <c r="F194" s="629"/>
      <c r="G194" s="629"/>
      <c r="H194" s="642">
        <v>0</v>
      </c>
      <c r="I194" s="629">
        <v>1</v>
      </c>
      <c r="J194" s="629">
        <v>151.25</v>
      </c>
      <c r="K194" s="642">
        <v>1</v>
      </c>
      <c r="L194" s="629">
        <v>1</v>
      </c>
      <c r="M194" s="630">
        <v>151.25</v>
      </c>
    </row>
    <row r="195" spans="1:13" ht="14.4" customHeight="1" x14ac:dyDescent="0.3">
      <c r="A195" s="625" t="s">
        <v>563</v>
      </c>
      <c r="B195" s="626" t="s">
        <v>2560</v>
      </c>
      <c r="C195" s="626" t="s">
        <v>2561</v>
      </c>
      <c r="D195" s="626" t="s">
        <v>1438</v>
      </c>
      <c r="E195" s="626" t="s">
        <v>628</v>
      </c>
      <c r="F195" s="629"/>
      <c r="G195" s="629"/>
      <c r="H195" s="642">
        <v>0</v>
      </c>
      <c r="I195" s="629">
        <v>5</v>
      </c>
      <c r="J195" s="629">
        <v>871.8804485959721</v>
      </c>
      <c r="K195" s="642">
        <v>1</v>
      </c>
      <c r="L195" s="629">
        <v>5</v>
      </c>
      <c r="M195" s="630">
        <v>871.8804485959721</v>
      </c>
    </row>
    <row r="196" spans="1:13" ht="14.4" customHeight="1" x14ac:dyDescent="0.3">
      <c r="A196" s="625" t="s">
        <v>563</v>
      </c>
      <c r="B196" s="626" t="s">
        <v>2560</v>
      </c>
      <c r="C196" s="626" t="s">
        <v>2562</v>
      </c>
      <c r="D196" s="626" t="s">
        <v>604</v>
      </c>
      <c r="E196" s="626" t="s">
        <v>2563</v>
      </c>
      <c r="F196" s="629">
        <v>1</v>
      </c>
      <c r="G196" s="629">
        <v>150.22</v>
      </c>
      <c r="H196" s="642">
        <v>1</v>
      </c>
      <c r="I196" s="629"/>
      <c r="J196" s="629"/>
      <c r="K196" s="642">
        <v>0</v>
      </c>
      <c r="L196" s="629">
        <v>1</v>
      </c>
      <c r="M196" s="630">
        <v>150.22</v>
      </c>
    </row>
    <row r="197" spans="1:13" ht="14.4" customHeight="1" x14ac:dyDescent="0.3">
      <c r="A197" s="625" t="s">
        <v>563</v>
      </c>
      <c r="B197" s="626" t="s">
        <v>2564</v>
      </c>
      <c r="C197" s="626" t="s">
        <v>2565</v>
      </c>
      <c r="D197" s="626" t="s">
        <v>675</v>
      </c>
      <c r="E197" s="626" t="s">
        <v>676</v>
      </c>
      <c r="F197" s="629">
        <v>3</v>
      </c>
      <c r="G197" s="629">
        <v>314.19</v>
      </c>
      <c r="H197" s="642">
        <v>1</v>
      </c>
      <c r="I197" s="629"/>
      <c r="J197" s="629"/>
      <c r="K197" s="642">
        <v>0</v>
      </c>
      <c r="L197" s="629">
        <v>3</v>
      </c>
      <c r="M197" s="630">
        <v>314.19</v>
      </c>
    </row>
    <row r="198" spans="1:13" ht="14.4" customHeight="1" x14ac:dyDescent="0.3">
      <c r="A198" s="625" t="s">
        <v>563</v>
      </c>
      <c r="B198" s="626" t="s">
        <v>2566</v>
      </c>
      <c r="C198" s="626" t="s">
        <v>2567</v>
      </c>
      <c r="D198" s="626" t="s">
        <v>1433</v>
      </c>
      <c r="E198" s="626" t="s">
        <v>1434</v>
      </c>
      <c r="F198" s="629"/>
      <c r="G198" s="629"/>
      <c r="H198" s="642">
        <v>0</v>
      </c>
      <c r="I198" s="629">
        <v>1</v>
      </c>
      <c r="J198" s="629">
        <v>111.58</v>
      </c>
      <c r="K198" s="642">
        <v>1</v>
      </c>
      <c r="L198" s="629">
        <v>1</v>
      </c>
      <c r="M198" s="630">
        <v>111.58</v>
      </c>
    </row>
    <row r="199" spans="1:13" ht="14.4" customHeight="1" x14ac:dyDescent="0.3">
      <c r="A199" s="625" t="s">
        <v>563</v>
      </c>
      <c r="B199" s="626" t="s">
        <v>2568</v>
      </c>
      <c r="C199" s="626" t="s">
        <v>2569</v>
      </c>
      <c r="D199" s="626" t="s">
        <v>1393</v>
      </c>
      <c r="E199" s="626" t="s">
        <v>1394</v>
      </c>
      <c r="F199" s="629"/>
      <c r="G199" s="629"/>
      <c r="H199" s="642">
        <v>0</v>
      </c>
      <c r="I199" s="629">
        <v>1</v>
      </c>
      <c r="J199" s="629">
        <v>122.27</v>
      </c>
      <c r="K199" s="642">
        <v>1</v>
      </c>
      <c r="L199" s="629">
        <v>1</v>
      </c>
      <c r="M199" s="630">
        <v>122.27</v>
      </c>
    </row>
    <row r="200" spans="1:13" ht="14.4" customHeight="1" x14ac:dyDescent="0.3">
      <c r="A200" s="625" t="s">
        <v>563</v>
      </c>
      <c r="B200" s="626" t="s">
        <v>2570</v>
      </c>
      <c r="C200" s="626" t="s">
        <v>2571</v>
      </c>
      <c r="D200" s="626" t="s">
        <v>1312</v>
      </c>
      <c r="E200" s="626" t="s">
        <v>2572</v>
      </c>
      <c r="F200" s="629"/>
      <c r="G200" s="629"/>
      <c r="H200" s="642">
        <v>0</v>
      </c>
      <c r="I200" s="629">
        <v>1</v>
      </c>
      <c r="J200" s="629">
        <v>52.81</v>
      </c>
      <c r="K200" s="642">
        <v>1</v>
      </c>
      <c r="L200" s="629">
        <v>1</v>
      </c>
      <c r="M200" s="630">
        <v>52.81</v>
      </c>
    </row>
    <row r="201" spans="1:13" ht="14.4" customHeight="1" x14ac:dyDescent="0.3">
      <c r="A201" s="625" t="s">
        <v>563</v>
      </c>
      <c r="B201" s="626" t="s">
        <v>2573</v>
      </c>
      <c r="C201" s="626" t="s">
        <v>2574</v>
      </c>
      <c r="D201" s="626" t="s">
        <v>1379</v>
      </c>
      <c r="E201" s="626" t="s">
        <v>1103</v>
      </c>
      <c r="F201" s="629"/>
      <c r="G201" s="629"/>
      <c r="H201" s="642">
        <v>0</v>
      </c>
      <c r="I201" s="629">
        <v>2</v>
      </c>
      <c r="J201" s="629">
        <v>116.46</v>
      </c>
      <c r="K201" s="642">
        <v>1</v>
      </c>
      <c r="L201" s="629">
        <v>2</v>
      </c>
      <c r="M201" s="630">
        <v>116.46</v>
      </c>
    </row>
    <row r="202" spans="1:13" ht="14.4" customHeight="1" x14ac:dyDescent="0.3">
      <c r="A202" s="625" t="s">
        <v>563</v>
      </c>
      <c r="B202" s="626" t="s">
        <v>2573</v>
      </c>
      <c r="C202" s="626" t="s">
        <v>2575</v>
      </c>
      <c r="D202" s="626" t="s">
        <v>1379</v>
      </c>
      <c r="E202" s="626" t="s">
        <v>628</v>
      </c>
      <c r="F202" s="629"/>
      <c r="G202" s="629"/>
      <c r="H202" s="642">
        <v>0</v>
      </c>
      <c r="I202" s="629">
        <v>5</v>
      </c>
      <c r="J202" s="629">
        <v>544.99986458921194</v>
      </c>
      <c r="K202" s="642">
        <v>1</v>
      </c>
      <c r="L202" s="629">
        <v>5</v>
      </c>
      <c r="M202" s="630">
        <v>544.99986458921194</v>
      </c>
    </row>
    <row r="203" spans="1:13" ht="14.4" customHeight="1" x14ac:dyDescent="0.3">
      <c r="A203" s="625" t="s">
        <v>563</v>
      </c>
      <c r="B203" s="626" t="s">
        <v>2576</v>
      </c>
      <c r="C203" s="626" t="s">
        <v>2577</v>
      </c>
      <c r="D203" s="626" t="s">
        <v>1426</v>
      </c>
      <c r="E203" s="626" t="s">
        <v>593</v>
      </c>
      <c r="F203" s="629"/>
      <c r="G203" s="629"/>
      <c r="H203" s="642">
        <v>0</v>
      </c>
      <c r="I203" s="629">
        <v>4</v>
      </c>
      <c r="J203" s="629">
        <v>411.75</v>
      </c>
      <c r="K203" s="642">
        <v>1</v>
      </c>
      <c r="L203" s="629">
        <v>4</v>
      </c>
      <c r="M203" s="630">
        <v>411.75</v>
      </c>
    </row>
    <row r="204" spans="1:13" ht="14.4" customHeight="1" x14ac:dyDescent="0.3">
      <c r="A204" s="625" t="s">
        <v>563</v>
      </c>
      <c r="B204" s="626" t="s">
        <v>2578</v>
      </c>
      <c r="C204" s="626" t="s">
        <v>2579</v>
      </c>
      <c r="D204" s="626" t="s">
        <v>2580</v>
      </c>
      <c r="E204" s="626" t="s">
        <v>683</v>
      </c>
      <c r="F204" s="629">
        <v>14.343</v>
      </c>
      <c r="G204" s="629">
        <v>3876.0523200000007</v>
      </c>
      <c r="H204" s="642">
        <v>1</v>
      </c>
      <c r="I204" s="629"/>
      <c r="J204" s="629"/>
      <c r="K204" s="642">
        <v>0</v>
      </c>
      <c r="L204" s="629">
        <v>14.343</v>
      </c>
      <c r="M204" s="630">
        <v>3876.0523200000007</v>
      </c>
    </row>
    <row r="205" spans="1:13" ht="14.4" customHeight="1" x14ac:dyDescent="0.3">
      <c r="A205" s="625" t="s">
        <v>563</v>
      </c>
      <c r="B205" s="626" t="s">
        <v>2578</v>
      </c>
      <c r="C205" s="626" t="s">
        <v>2581</v>
      </c>
      <c r="D205" s="626" t="s">
        <v>1373</v>
      </c>
      <c r="E205" s="626" t="s">
        <v>639</v>
      </c>
      <c r="F205" s="629"/>
      <c r="G205" s="629"/>
      <c r="H205" s="642">
        <v>0</v>
      </c>
      <c r="I205" s="629">
        <v>21</v>
      </c>
      <c r="J205" s="629">
        <v>1623.059703491924</v>
      </c>
      <c r="K205" s="642">
        <v>1</v>
      </c>
      <c r="L205" s="629">
        <v>21</v>
      </c>
      <c r="M205" s="630">
        <v>1623.059703491924</v>
      </c>
    </row>
    <row r="206" spans="1:13" ht="14.4" customHeight="1" x14ac:dyDescent="0.3">
      <c r="A206" s="625" t="s">
        <v>563</v>
      </c>
      <c r="B206" s="626" t="s">
        <v>2578</v>
      </c>
      <c r="C206" s="626" t="s">
        <v>2582</v>
      </c>
      <c r="D206" s="626" t="s">
        <v>1373</v>
      </c>
      <c r="E206" s="626" t="s">
        <v>683</v>
      </c>
      <c r="F206" s="629"/>
      <c r="G206" s="629"/>
      <c r="H206" s="642">
        <v>0</v>
      </c>
      <c r="I206" s="629">
        <v>179.52767660000001</v>
      </c>
      <c r="J206" s="629">
        <v>31073.999836539148</v>
      </c>
      <c r="K206" s="642">
        <v>1</v>
      </c>
      <c r="L206" s="629">
        <v>179.52767660000001</v>
      </c>
      <c r="M206" s="630">
        <v>31073.999836539148</v>
      </c>
    </row>
    <row r="207" spans="1:13" ht="14.4" customHeight="1" x14ac:dyDescent="0.3">
      <c r="A207" s="625" t="s">
        <v>563</v>
      </c>
      <c r="B207" s="626" t="s">
        <v>2578</v>
      </c>
      <c r="C207" s="626" t="s">
        <v>2583</v>
      </c>
      <c r="D207" s="626" t="s">
        <v>1373</v>
      </c>
      <c r="E207" s="626" t="s">
        <v>1374</v>
      </c>
      <c r="F207" s="629"/>
      <c r="G207" s="629"/>
      <c r="H207" s="642">
        <v>0</v>
      </c>
      <c r="I207" s="629">
        <v>2.1568290999999999</v>
      </c>
      <c r="J207" s="629">
        <v>1466.7000249346636</v>
      </c>
      <c r="K207" s="642">
        <v>1</v>
      </c>
      <c r="L207" s="629">
        <v>2.1568290999999999</v>
      </c>
      <c r="M207" s="630">
        <v>1466.7000249346636</v>
      </c>
    </row>
    <row r="208" spans="1:13" ht="14.4" customHeight="1" x14ac:dyDescent="0.3">
      <c r="A208" s="625" t="s">
        <v>563</v>
      </c>
      <c r="B208" s="626" t="s">
        <v>2584</v>
      </c>
      <c r="C208" s="626" t="s">
        <v>2585</v>
      </c>
      <c r="D208" s="626" t="s">
        <v>1324</v>
      </c>
      <c r="E208" s="626" t="s">
        <v>2586</v>
      </c>
      <c r="F208" s="629"/>
      <c r="G208" s="629"/>
      <c r="H208" s="642">
        <v>0</v>
      </c>
      <c r="I208" s="629">
        <v>3</v>
      </c>
      <c r="J208" s="629">
        <v>736.68000000000006</v>
      </c>
      <c r="K208" s="642">
        <v>1</v>
      </c>
      <c r="L208" s="629">
        <v>3</v>
      </c>
      <c r="M208" s="630">
        <v>736.68000000000006</v>
      </c>
    </row>
    <row r="209" spans="1:13" ht="14.4" customHeight="1" x14ac:dyDescent="0.3">
      <c r="A209" s="625" t="s">
        <v>563</v>
      </c>
      <c r="B209" s="626" t="s">
        <v>2584</v>
      </c>
      <c r="C209" s="626" t="s">
        <v>2587</v>
      </c>
      <c r="D209" s="626" t="s">
        <v>1470</v>
      </c>
      <c r="E209" s="626" t="s">
        <v>1471</v>
      </c>
      <c r="F209" s="629"/>
      <c r="G209" s="629"/>
      <c r="H209" s="642">
        <v>0</v>
      </c>
      <c r="I209" s="629">
        <v>10</v>
      </c>
      <c r="J209" s="629">
        <v>1982.5993016236839</v>
      </c>
      <c r="K209" s="642">
        <v>1</v>
      </c>
      <c r="L209" s="629">
        <v>10</v>
      </c>
      <c r="M209" s="630">
        <v>1982.5993016236839</v>
      </c>
    </row>
    <row r="210" spans="1:13" ht="14.4" customHeight="1" x14ac:dyDescent="0.3">
      <c r="A210" s="625" t="s">
        <v>563</v>
      </c>
      <c r="B210" s="626" t="s">
        <v>2584</v>
      </c>
      <c r="C210" s="626" t="s">
        <v>2588</v>
      </c>
      <c r="D210" s="626" t="s">
        <v>2589</v>
      </c>
      <c r="E210" s="626" t="s">
        <v>1327</v>
      </c>
      <c r="F210" s="629"/>
      <c r="G210" s="629"/>
      <c r="H210" s="642">
        <v>0</v>
      </c>
      <c r="I210" s="629">
        <v>31</v>
      </c>
      <c r="J210" s="629">
        <v>1676.7785766458983</v>
      </c>
      <c r="K210" s="642">
        <v>1</v>
      </c>
      <c r="L210" s="629">
        <v>31</v>
      </c>
      <c r="M210" s="630">
        <v>1676.7785766458983</v>
      </c>
    </row>
    <row r="211" spans="1:13" ht="14.4" customHeight="1" x14ac:dyDescent="0.3">
      <c r="A211" s="625" t="s">
        <v>563</v>
      </c>
      <c r="B211" s="626" t="s">
        <v>2584</v>
      </c>
      <c r="C211" s="626" t="s">
        <v>2590</v>
      </c>
      <c r="D211" s="626" t="s">
        <v>2591</v>
      </c>
      <c r="E211" s="626" t="s">
        <v>1327</v>
      </c>
      <c r="F211" s="629"/>
      <c r="G211" s="629"/>
      <c r="H211" s="642">
        <v>0</v>
      </c>
      <c r="I211" s="629">
        <v>37</v>
      </c>
      <c r="J211" s="629">
        <v>2001.0284515715068</v>
      </c>
      <c r="K211" s="642">
        <v>1</v>
      </c>
      <c r="L211" s="629">
        <v>37</v>
      </c>
      <c r="M211" s="630">
        <v>2001.0284515715068</v>
      </c>
    </row>
    <row r="212" spans="1:13" ht="14.4" customHeight="1" x14ac:dyDescent="0.3">
      <c r="A212" s="625" t="s">
        <v>563</v>
      </c>
      <c r="B212" s="626" t="s">
        <v>2584</v>
      </c>
      <c r="C212" s="626" t="s">
        <v>2592</v>
      </c>
      <c r="D212" s="626" t="s">
        <v>2593</v>
      </c>
      <c r="E212" s="626" t="s">
        <v>1327</v>
      </c>
      <c r="F212" s="629"/>
      <c r="G212" s="629"/>
      <c r="H212" s="642">
        <v>0</v>
      </c>
      <c r="I212" s="629">
        <v>13</v>
      </c>
      <c r="J212" s="629">
        <v>707.04374960576376</v>
      </c>
      <c r="K212" s="642">
        <v>1</v>
      </c>
      <c r="L212" s="629">
        <v>13</v>
      </c>
      <c r="M212" s="630">
        <v>707.04374960576376</v>
      </c>
    </row>
    <row r="213" spans="1:13" ht="14.4" customHeight="1" x14ac:dyDescent="0.3">
      <c r="A213" s="625" t="s">
        <v>563</v>
      </c>
      <c r="B213" s="626" t="s">
        <v>2584</v>
      </c>
      <c r="C213" s="626" t="s">
        <v>2594</v>
      </c>
      <c r="D213" s="626" t="s">
        <v>2595</v>
      </c>
      <c r="E213" s="626" t="s">
        <v>1327</v>
      </c>
      <c r="F213" s="629"/>
      <c r="G213" s="629"/>
      <c r="H213" s="642">
        <v>0</v>
      </c>
      <c r="I213" s="629">
        <v>11</v>
      </c>
      <c r="J213" s="629">
        <v>597.64974960576387</v>
      </c>
      <c r="K213" s="642">
        <v>1</v>
      </c>
      <c r="L213" s="629">
        <v>11</v>
      </c>
      <c r="M213" s="630">
        <v>597.64974960576387</v>
      </c>
    </row>
    <row r="214" spans="1:13" ht="14.4" customHeight="1" x14ac:dyDescent="0.3">
      <c r="A214" s="625" t="s">
        <v>563</v>
      </c>
      <c r="B214" s="626" t="s">
        <v>2584</v>
      </c>
      <c r="C214" s="626" t="s">
        <v>2596</v>
      </c>
      <c r="D214" s="626" t="s">
        <v>2597</v>
      </c>
      <c r="E214" s="626" t="s">
        <v>1327</v>
      </c>
      <c r="F214" s="629"/>
      <c r="G214" s="629"/>
      <c r="H214" s="642">
        <v>0</v>
      </c>
      <c r="I214" s="629">
        <v>13</v>
      </c>
      <c r="J214" s="629">
        <v>706.09996690267974</v>
      </c>
      <c r="K214" s="642">
        <v>1</v>
      </c>
      <c r="L214" s="629">
        <v>13</v>
      </c>
      <c r="M214" s="630">
        <v>706.09996690267974</v>
      </c>
    </row>
    <row r="215" spans="1:13" ht="14.4" customHeight="1" x14ac:dyDescent="0.3">
      <c r="A215" s="625" t="s">
        <v>563</v>
      </c>
      <c r="B215" s="626" t="s">
        <v>2584</v>
      </c>
      <c r="C215" s="626" t="s">
        <v>2598</v>
      </c>
      <c r="D215" s="626" t="s">
        <v>2599</v>
      </c>
      <c r="E215" s="626" t="s">
        <v>1469</v>
      </c>
      <c r="F215" s="629"/>
      <c r="G215" s="629"/>
      <c r="H215" s="642">
        <v>0</v>
      </c>
      <c r="I215" s="629">
        <v>8</v>
      </c>
      <c r="J215" s="629">
        <v>1740</v>
      </c>
      <c r="K215" s="642">
        <v>1</v>
      </c>
      <c r="L215" s="629">
        <v>8</v>
      </c>
      <c r="M215" s="630">
        <v>1740</v>
      </c>
    </row>
    <row r="216" spans="1:13" ht="14.4" customHeight="1" x14ac:dyDescent="0.3">
      <c r="A216" s="625" t="s">
        <v>563</v>
      </c>
      <c r="B216" s="626" t="s">
        <v>2584</v>
      </c>
      <c r="C216" s="626" t="s">
        <v>2600</v>
      </c>
      <c r="D216" s="626" t="s">
        <v>1468</v>
      </c>
      <c r="E216" s="626" t="s">
        <v>1469</v>
      </c>
      <c r="F216" s="629"/>
      <c r="G216" s="629"/>
      <c r="H216" s="642">
        <v>0</v>
      </c>
      <c r="I216" s="629">
        <v>232</v>
      </c>
      <c r="J216" s="629">
        <v>42541.84551156262</v>
      </c>
      <c r="K216" s="642">
        <v>1</v>
      </c>
      <c r="L216" s="629">
        <v>232</v>
      </c>
      <c r="M216" s="630">
        <v>42541.84551156262</v>
      </c>
    </row>
    <row r="217" spans="1:13" ht="14.4" customHeight="1" x14ac:dyDescent="0.3">
      <c r="A217" s="625" t="s">
        <v>563</v>
      </c>
      <c r="B217" s="626" t="s">
        <v>2584</v>
      </c>
      <c r="C217" s="626" t="s">
        <v>2601</v>
      </c>
      <c r="D217" s="626" t="s">
        <v>2602</v>
      </c>
      <c r="E217" s="626" t="s">
        <v>1327</v>
      </c>
      <c r="F217" s="629"/>
      <c r="G217" s="629"/>
      <c r="H217" s="642">
        <v>0</v>
      </c>
      <c r="I217" s="629">
        <v>33</v>
      </c>
      <c r="J217" s="629">
        <v>1785.0197029074357</v>
      </c>
      <c r="K217" s="642">
        <v>1</v>
      </c>
      <c r="L217" s="629">
        <v>33</v>
      </c>
      <c r="M217" s="630">
        <v>1785.0197029074357</v>
      </c>
    </row>
    <row r="218" spans="1:13" ht="14.4" customHeight="1" x14ac:dyDescent="0.3">
      <c r="A218" s="625" t="s">
        <v>567</v>
      </c>
      <c r="B218" s="626" t="s">
        <v>2168</v>
      </c>
      <c r="C218" s="626" t="s">
        <v>2603</v>
      </c>
      <c r="D218" s="626" t="s">
        <v>2604</v>
      </c>
      <c r="E218" s="626" t="s">
        <v>2174</v>
      </c>
      <c r="F218" s="629"/>
      <c r="G218" s="629"/>
      <c r="H218" s="642">
        <v>0</v>
      </c>
      <c r="I218" s="629">
        <v>6</v>
      </c>
      <c r="J218" s="629">
        <v>283.16999999999996</v>
      </c>
      <c r="K218" s="642">
        <v>1</v>
      </c>
      <c r="L218" s="629">
        <v>6</v>
      </c>
      <c r="M218" s="630">
        <v>283.16999999999996</v>
      </c>
    </row>
    <row r="219" spans="1:13" ht="14.4" customHeight="1" x14ac:dyDescent="0.3">
      <c r="A219" s="625" t="s">
        <v>567</v>
      </c>
      <c r="B219" s="626" t="s">
        <v>2168</v>
      </c>
      <c r="C219" s="626" t="s">
        <v>2172</v>
      </c>
      <c r="D219" s="626" t="s">
        <v>2173</v>
      </c>
      <c r="E219" s="626" t="s">
        <v>2174</v>
      </c>
      <c r="F219" s="629">
        <v>6</v>
      </c>
      <c r="G219" s="629">
        <v>208.82012174682677</v>
      </c>
      <c r="H219" s="642">
        <v>1</v>
      </c>
      <c r="I219" s="629"/>
      <c r="J219" s="629"/>
      <c r="K219" s="642">
        <v>0</v>
      </c>
      <c r="L219" s="629">
        <v>6</v>
      </c>
      <c r="M219" s="630">
        <v>208.82012174682677</v>
      </c>
    </row>
    <row r="220" spans="1:13" ht="14.4" customHeight="1" x14ac:dyDescent="0.3">
      <c r="A220" s="625" t="s">
        <v>567</v>
      </c>
      <c r="B220" s="626" t="s">
        <v>2175</v>
      </c>
      <c r="C220" s="626" t="s">
        <v>2178</v>
      </c>
      <c r="D220" s="626" t="s">
        <v>1395</v>
      </c>
      <c r="E220" s="626" t="s">
        <v>1396</v>
      </c>
      <c r="F220" s="629"/>
      <c r="G220" s="629"/>
      <c r="H220" s="642">
        <v>0</v>
      </c>
      <c r="I220" s="629">
        <v>33</v>
      </c>
      <c r="J220" s="629">
        <v>5532.1829273540534</v>
      </c>
      <c r="K220" s="642">
        <v>1</v>
      </c>
      <c r="L220" s="629">
        <v>33</v>
      </c>
      <c r="M220" s="630">
        <v>5532.1829273540534</v>
      </c>
    </row>
    <row r="221" spans="1:13" ht="14.4" customHeight="1" x14ac:dyDescent="0.3">
      <c r="A221" s="625" t="s">
        <v>567</v>
      </c>
      <c r="B221" s="626" t="s">
        <v>2179</v>
      </c>
      <c r="C221" s="626" t="s">
        <v>2181</v>
      </c>
      <c r="D221" s="626" t="s">
        <v>880</v>
      </c>
      <c r="E221" s="626" t="s">
        <v>882</v>
      </c>
      <c r="F221" s="629"/>
      <c r="G221" s="629"/>
      <c r="H221" s="642">
        <v>0</v>
      </c>
      <c r="I221" s="629">
        <v>42</v>
      </c>
      <c r="J221" s="629">
        <v>13274.043395566392</v>
      </c>
      <c r="K221" s="642">
        <v>1</v>
      </c>
      <c r="L221" s="629">
        <v>42</v>
      </c>
      <c r="M221" s="630">
        <v>13274.043395566392</v>
      </c>
    </row>
    <row r="222" spans="1:13" ht="14.4" customHeight="1" x14ac:dyDescent="0.3">
      <c r="A222" s="625" t="s">
        <v>567</v>
      </c>
      <c r="B222" s="626" t="s">
        <v>2179</v>
      </c>
      <c r="C222" s="626" t="s">
        <v>2182</v>
      </c>
      <c r="D222" s="626" t="s">
        <v>2183</v>
      </c>
      <c r="E222" s="626" t="s">
        <v>2184</v>
      </c>
      <c r="F222" s="629"/>
      <c r="G222" s="629"/>
      <c r="H222" s="642">
        <v>0</v>
      </c>
      <c r="I222" s="629">
        <v>240</v>
      </c>
      <c r="J222" s="629">
        <v>18645.699446240014</v>
      </c>
      <c r="K222" s="642">
        <v>1</v>
      </c>
      <c r="L222" s="629">
        <v>240</v>
      </c>
      <c r="M222" s="630">
        <v>18645.699446240014</v>
      </c>
    </row>
    <row r="223" spans="1:13" ht="14.4" customHeight="1" x14ac:dyDescent="0.3">
      <c r="A223" s="625" t="s">
        <v>567</v>
      </c>
      <c r="B223" s="626" t="s">
        <v>2185</v>
      </c>
      <c r="C223" s="626" t="s">
        <v>2605</v>
      </c>
      <c r="D223" s="626" t="s">
        <v>1853</v>
      </c>
      <c r="E223" s="626" t="s">
        <v>2606</v>
      </c>
      <c r="F223" s="629">
        <v>2</v>
      </c>
      <c r="G223" s="629">
        <v>312.08999999999997</v>
      </c>
      <c r="H223" s="642">
        <v>1</v>
      </c>
      <c r="I223" s="629"/>
      <c r="J223" s="629"/>
      <c r="K223" s="642">
        <v>0</v>
      </c>
      <c r="L223" s="629">
        <v>2</v>
      </c>
      <c r="M223" s="630">
        <v>312.08999999999997</v>
      </c>
    </row>
    <row r="224" spans="1:13" ht="14.4" customHeight="1" x14ac:dyDescent="0.3">
      <c r="A224" s="625" t="s">
        <v>567</v>
      </c>
      <c r="B224" s="626" t="s">
        <v>2185</v>
      </c>
      <c r="C224" s="626" t="s">
        <v>2187</v>
      </c>
      <c r="D224" s="626" t="s">
        <v>1337</v>
      </c>
      <c r="E224" s="626" t="s">
        <v>1338</v>
      </c>
      <c r="F224" s="629"/>
      <c r="G224" s="629"/>
      <c r="H224" s="642">
        <v>0</v>
      </c>
      <c r="I224" s="629">
        <v>180</v>
      </c>
      <c r="J224" s="629">
        <v>12785.286418432155</v>
      </c>
      <c r="K224" s="642">
        <v>1</v>
      </c>
      <c r="L224" s="629">
        <v>180</v>
      </c>
      <c r="M224" s="630">
        <v>12785.286418432155</v>
      </c>
    </row>
    <row r="225" spans="1:13" ht="14.4" customHeight="1" x14ac:dyDescent="0.3">
      <c r="A225" s="625" t="s">
        <v>567</v>
      </c>
      <c r="B225" s="626" t="s">
        <v>2188</v>
      </c>
      <c r="C225" s="626" t="s">
        <v>2189</v>
      </c>
      <c r="D225" s="626" t="s">
        <v>2190</v>
      </c>
      <c r="E225" s="626" t="s">
        <v>2191</v>
      </c>
      <c r="F225" s="629"/>
      <c r="G225" s="629"/>
      <c r="H225" s="642">
        <v>0</v>
      </c>
      <c r="I225" s="629">
        <v>1</v>
      </c>
      <c r="J225" s="629">
        <v>143.06998433023901</v>
      </c>
      <c r="K225" s="642">
        <v>1</v>
      </c>
      <c r="L225" s="629">
        <v>1</v>
      </c>
      <c r="M225" s="630">
        <v>143.06998433023901</v>
      </c>
    </row>
    <row r="226" spans="1:13" ht="14.4" customHeight="1" x14ac:dyDescent="0.3">
      <c r="A226" s="625" t="s">
        <v>567</v>
      </c>
      <c r="B226" s="626" t="s">
        <v>2194</v>
      </c>
      <c r="C226" s="626" t="s">
        <v>2195</v>
      </c>
      <c r="D226" s="626" t="s">
        <v>1271</v>
      </c>
      <c r="E226" s="626" t="s">
        <v>1272</v>
      </c>
      <c r="F226" s="629"/>
      <c r="G226" s="629"/>
      <c r="H226" s="642">
        <v>0</v>
      </c>
      <c r="I226" s="629">
        <v>96</v>
      </c>
      <c r="J226" s="629">
        <v>36540.672325027597</v>
      </c>
      <c r="K226" s="642">
        <v>1</v>
      </c>
      <c r="L226" s="629">
        <v>96</v>
      </c>
      <c r="M226" s="630">
        <v>36540.672325027597</v>
      </c>
    </row>
    <row r="227" spans="1:13" ht="14.4" customHeight="1" x14ac:dyDescent="0.3">
      <c r="A227" s="625" t="s">
        <v>567</v>
      </c>
      <c r="B227" s="626" t="s">
        <v>2200</v>
      </c>
      <c r="C227" s="626" t="s">
        <v>2201</v>
      </c>
      <c r="D227" s="626" t="s">
        <v>1456</v>
      </c>
      <c r="E227" s="626" t="s">
        <v>2202</v>
      </c>
      <c r="F227" s="629"/>
      <c r="G227" s="629"/>
      <c r="H227" s="642">
        <v>0</v>
      </c>
      <c r="I227" s="629">
        <v>16</v>
      </c>
      <c r="J227" s="629">
        <v>8412.7003784075496</v>
      </c>
      <c r="K227" s="642">
        <v>1</v>
      </c>
      <c r="L227" s="629">
        <v>16</v>
      </c>
      <c r="M227" s="630">
        <v>8412.7003784075496</v>
      </c>
    </row>
    <row r="228" spans="1:13" ht="14.4" customHeight="1" x14ac:dyDescent="0.3">
      <c r="A228" s="625" t="s">
        <v>567</v>
      </c>
      <c r="B228" s="626" t="s">
        <v>2203</v>
      </c>
      <c r="C228" s="626" t="s">
        <v>2204</v>
      </c>
      <c r="D228" s="626" t="s">
        <v>602</v>
      </c>
      <c r="E228" s="626" t="s">
        <v>2205</v>
      </c>
      <c r="F228" s="629">
        <v>25</v>
      </c>
      <c r="G228" s="629">
        <v>2148.5475072435165</v>
      </c>
      <c r="H228" s="642">
        <v>1</v>
      </c>
      <c r="I228" s="629"/>
      <c r="J228" s="629"/>
      <c r="K228" s="642">
        <v>0</v>
      </c>
      <c r="L228" s="629">
        <v>25</v>
      </c>
      <c r="M228" s="630">
        <v>2148.5475072435165</v>
      </c>
    </row>
    <row r="229" spans="1:13" ht="14.4" customHeight="1" x14ac:dyDescent="0.3">
      <c r="A229" s="625" t="s">
        <v>567</v>
      </c>
      <c r="B229" s="626" t="s">
        <v>2203</v>
      </c>
      <c r="C229" s="626" t="s">
        <v>2206</v>
      </c>
      <c r="D229" s="626" t="s">
        <v>1328</v>
      </c>
      <c r="E229" s="626" t="s">
        <v>1329</v>
      </c>
      <c r="F229" s="629"/>
      <c r="G229" s="629"/>
      <c r="H229" s="642">
        <v>0</v>
      </c>
      <c r="I229" s="629">
        <v>20</v>
      </c>
      <c r="J229" s="629">
        <v>1573.9574692000272</v>
      </c>
      <c r="K229" s="642">
        <v>1</v>
      </c>
      <c r="L229" s="629">
        <v>20</v>
      </c>
      <c r="M229" s="630">
        <v>1573.9574692000272</v>
      </c>
    </row>
    <row r="230" spans="1:13" ht="14.4" customHeight="1" x14ac:dyDescent="0.3">
      <c r="A230" s="625" t="s">
        <v>567</v>
      </c>
      <c r="B230" s="626" t="s">
        <v>2203</v>
      </c>
      <c r="C230" s="626" t="s">
        <v>2607</v>
      </c>
      <c r="D230" s="626" t="s">
        <v>1328</v>
      </c>
      <c r="E230" s="626" t="s">
        <v>1845</v>
      </c>
      <c r="F230" s="629"/>
      <c r="G230" s="629"/>
      <c r="H230" s="642">
        <v>0</v>
      </c>
      <c r="I230" s="629">
        <v>3</v>
      </c>
      <c r="J230" s="629">
        <v>368.15999999999997</v>
      </c>
      <c r="K230" s="642">
        <v>1</v>
      </c>
      <c r="L230" s="629">
        <v>3</v>
      </c>
      <c r="M230" s="630">
        <v>368.15999999999997</v>
      </c>
    </row>
    <row r="231" spans="1:13" ht="14.4" customHeight="1" x14ac:dyDescent="0.3">
      <c r="A231" s="625" t="s">
        <v>567</v>
      </c>
      <c r="B231" s="626" t="s">
        <v>2207</v>
      </c>
      <c r="C231" s="626" t="s">
        <v>2208</v>
      </c>
      <c r="D231" s="626" t="s">
        <v>1310</v>
      </c>
      <c r="E231" s="626" t="s">
        <v>1268</v>
      </c>
      <c r="F231" s="629"/>
      <c r="G231" s="629"/>
      <c r="H231" s="642">
        <v>0</v>
      </c>
      <c r="I231" s="629">
        <v>5</v>
      </c>
      <c r="J231" s="629">
        <v>415.50073832826325</v>
      </c>
      <c r="K231" s="642">
        <v>1</v>
      </c>
      <c r="L231" s="629">
        <v>5</v>
      </c>
      <c r="M231" s="630">
        <v>415.50073832826325</v>
      </c>
    </row>
    <row r="232" spans="1:13" ht="14.4" customHeight="1" x14ac:dyDescent="0.3">
      <c r="A232" s="625" t="s">
        <v>567</v>
      </c>
      <c r="B232" s="626" t="s">
        <v>2209</v>
      </c>
      <c r="C232" s="626" t="s">
        <v>2608</v>
      </c>
      <c r="D232" s="626" t="s">
        <v>919</v>
      </c>
      <c r="E232" s="626" t="s">
        <v>2609</v>
      </c>
      <c r="F232" s="629">
        <v>3</v>
      </c>
      <c r="G232" s="629">
        <v>1011.99</v>
      </c>
      <c r="H232" s="642">
        <v>1</v>
      </c>
      <c r="I232" s="629"/>
      <c r="J232" s="629"/>
      <c r="K232" s="642">
        <v>0</v>
      </c>
      <c r="L232" s="629">
        <v>3</v>
      </c>
      <c r="M232" s="630">
        <v>1011.99</v>
      </c>
    </row>
    <row r="233" spans="1:13" ht="14.4" customHeight="1" x14ac:dyDescent="0.3">
      <c r="A233" s="625" t="s">
        <v>567</v>
      </c>
      <c r="B233" s="626" t="s">
        <v>2212</v>
      </c>
      <c r="C233" s="626" t="s">
        <v>2610</v>
      </c>
      <c r="D233" s="626" t="s">
        <v>1348</v>
      </c>
      <c r="E233" s="626" t="s">
        <v>1821</v>
      </c>
      <c r="F233" s="629"/>
      <c r="G233" s="629"/>
      <c r="H233" s="642">
        <v>0</v>
      </c>
      <c r="I233" s="629">
        <v>1</v>
      </c>
      <c r="J233" s="629">
        <v>153.4</v>
      </c>
      <c r="K233" s="642">
        <v>1</v>
      </c>
      <c r="L233" s="629">
        <v>1</v>
      </c>
      <c r="M233" s="630">
        <v>153.4</v>
      </c>
    </row>
    <row r="234" spans="1:13" ht="14.4" customHeight="1" x14ac:dyDescent="0.3">
      <c r="A234" s="625" t="s">
        <v>567</v>
      </c>
      <c r="B234" s="626" t="s">
        <v>2212</v>
      </c>
      <c r="C234" s="626" t="s">
        <v>2611</v>
      </c>
      <c r="D234" s="626" t="s">
        <v>863</v>
      </c>
      <c r="E234" s="626" t="s">
        <v>2612</v>
      </c>
      <c r="F234" s="629">
        <v>1</v>
      </c>
      <c r="G234" s="629">
        <v>103.96</v>
      </c>
      <c r="H234" s="642">
        <v>1</v>
      </c>
      <c r="I234" s="629"/>
      <c r="J234" s="629"/>
      <c r="K234" s="642">
        <v>0</v>
      </c>
      <c r="L234" s="629">
        <v>1</v>
      </c>
      <c r="M234" s="630">
        <v>103.96</v>
      </c>
    </row>
    <row r="235" spans="1:13" ht="14.4" customHeight="1" x14ac:dyDescent="0.3">
      <c r="A235" s="625" t="s">
        <v>567</v>
      </c>
      <c r="B235" s="626" t="s">
        <v>2212</v>
      </c>
      <c r="C235" s="626" t="s">
        <v>2213</v>
      </c>
      <c r="D235" s="626" t="s">
        <v>2214</v>
      </c>
      <c r="E235" s="626" t="s">
        <v>2215</v>
      </c>
      <c r="F235" s="629">
        <v>4</v>
      </c>
      <c r="G235" s="629">
        <v>256.40021822642041</v>
      </c>
      <c r="H235" s="642">
        <v>1</v>
      </c>
      <c r="I235" s="629"/>
      <c r="J235" s="629"/>
      <c r="K235" s="642">
        <v>0</v>
      </c>
      <c r="L235" s="629">
        <v>4</v>
      </c>
      <c r="M235" s="630">
        <v>256.40021822642041</v>
      </c>
    </row>
    <row r="236" spans="1:13" ht="14.4" customHeight="1" x14ac:dyDescent="0.3">
      <c r="A236" s="625" t="s">
        <v>567</v>
      </c>
      <c r="B236" s="626" t="s">
        <v>2212</v>
      </c>
      <c r="C236" s="626" t="s">
        <v>2613</v>
      </c>
      <c r="D236" s="626" t="s">
        <v>2214</v>
      </c>
      <c r="E236" s="626" t="s">
        <v>1525</v>
      </c>
      <c r="F236" s="629">
        <v>3</v>
      </c>
      <c r="G236" s="629">
        <v>338.51908005792598</v>
      </c>
      <c r="H236" s="642">
        <v>1</v>
      </c>
      <c r="I236" s="629"/>
      <c r="J236" s="629"/>
      <c r="K236" s="642">
        <v>0</v>
      </c>
      <c r="L236" s="629">
        <v>3</v>
      </c>
      <c r="M236" s="630">
        <v>338.51908005792598</v>
      </c>
    </row>
    <row r="237" spans="1:13" ht="14.4" customHeight="1" x14ac:dyDescent="0.3">
      <c r="A237" s="625" t="s">
        <v>567</v>
      </c>
      <c r="B237" s="626" t="s">
        <v>2212</v>
      </c>
      <c r="C237" s="626" t="s">
        <v>2216</v>
      </c>
      <c r="D237" s="626" t="s">
        <v>1348</v>
      </c>
      <c r="E237" s="626" t="s">
        <v>2217</v>
      </c>
      <c r="F237" s="629"/>
      <c r="G237" s="629"/>
      <c r="H237" s="642">
        <v>0</v>
      </c>
      <c r="I237" s="629">
        <v>10</v>
      </c>
      <c r="J237" s="629">
        <v>765.6501267481525</v>
      </c>
      <c r="K237" s="642">
        <v>1</v>
      </c>
      <c r="L237" s="629">
        <v>10</v>
      </c>
      <c r="M237" s="630">
        <v>765.6501267481525</v>
      </c>
    </row>
    <row r="238" spans="1:13" ht="14.4" customHeight="1" x14ac:dyDescent="0.3">
      <c r="A238" s="625" t="s">
        <v>567</v>
      </c>
      <c r="B238" s="626" t="s">
        <v>2212</v>
      </c>
      <c r="C238" s="626" t="s">
        <v>2218</v>
      </c>
      <c r="D238" s="626" t="s">
        <v>967</v>
      </c>
      <c r="E238" s="626" t="s">
        <v>2219</v>
      </c>
      <c r="F238" s="629">
        <v>1</v>
      </c>
      <c r="G238" s="629">
        <v>97.66</v>
      </c>
      <c r="H238" s="642">
        <v>1</v>
      </c>
      <c r="I238" s="629"/>
      <c r="J238" s="629"/>
      <c r="K238" s="642">
        <v>0</v>
      </c>
      <c r="L238" s="629">
        <v>1</v>
      </c>
      <c r="M238" s="630">
        <v>97.66</v>
      </c>
    </row>
    <row r="239" spans="1:13" ht="14.4" customHeight="1" x14ac:dyDescent="0.3">
      <c r="A239" s="625" t="s">
        <v>567</v>
      </c>
      <c r="B239" s="626" t="s">
        <v>2220</v>
      </c>
      <c r="C239" s="626" t="s">
        <v>2614</v>
      </c>
      <c r="D239" s="626" t="s">
        <v>1526</v>
      </c>
      <c r="E239" s="626" t="s">
        <v>1459</v>
      </c>
      <c r="F239" s="629">
        <v>5</v>
      </c>
      <c r="G239" s="629">
        <v>246.39989772879198</v>
      </c>
      <c r="H239" s="642">
        <v>1</v>
      </c>
      <c r="I239" s="629"/>
      <c r="J239" s="629"/>
      <c r="K239" s="642">
        <v>0</v>
      </c>
      <c r="L239" s="629">
        <v>5</v>
      </c>
      <c r="M239" s="630">
        <v>246.39989772879198</v>
      </c>
    </row>
    <row r="240" spans="1:13" ht="14.4" customHeight="1" x14ac:dyDescent="0.3">
      <c r="A240" s="625" t="s">
        <v>567</v>
      </c>
      <c r="B240" s="626" t="s">
        <v>2220</v>
      </c>
      <c r="C240" s="626" t="s">
        <v>2221</v>
      </c>
      <c r="D240" s="626" t="s">
        <v>1448</v>
      </c>
      <c r="E240" s="626" t="s">
        <v>1449</v>
      </c>
      <c r="F240" s="629"/>
      <c r="G240" s="629"/>
      <c r="H240" s="642">
        <v>0</v>
      </c>
      <c r="I240" s="629">
        <v>10</v>
      </c>
      <c r="J240" s="629">
        <v>358.98969741481318</v>
      </c>
      <c r="K240" s="642">
        <v>1</v>
      </c>
      <c r="L240" s="629">
        <v>10</v>
      </c>
      <c r="M240" s="630">
        <v>358.98969741481318</v>
      </c>
    </row>
    <row r="241" spans="1:13" ht="14.4" customHeight="1" x14ac:dyDescent="0.3">
      <c r="A241" s="625" t="s">
        <v>567</v>
      </c>
      <c r="B241" s="626" t="s">
        <v>2220</v>
      </c>
      <c r="C241" s="626" t="s">
        <v>2615</v>
      </c>
      <c r="D241" s="626" t="s">
        <v>1882</v>
      </c>
      <c r="E241" s="626" t="s">
        <v>1883</v>
      </c>
      <c r="F241" s="629"/>
      <c r="G241" s="629"/>
      <c r="H241" s="642">
        <v>0</v>
      </c>
      <c r="I241" s="629">
        <v>26</v>
      </c>
      <c r="J241" s="629">
        <v>1026.2891691523491</v>
      </c>
      <c r="K241" s="642">
        <v>1</v>
      </c>
      <c r="L241" s="629">
        <v>26</v>
      </c>
      <c r="M241" s="630">
        <v>1026.2891691523491</v>
      </c>
    </row>
    <row r="242" spans="1:13" ht="14.4" customHeight="1" x14ac:dyDescent="0.3">
      <c r="A242" s="625" t="s">
        <v>567</v>
      </c>
      <c r="B242" s="626" t="s">
        <v>2220</v>
      </c>
      <c r="C242" s="626" t="s">
        <v>2616</v>
      </c>
      <c r="D242" s="626" t="s">
        <v>1538</v>
      </c>
      <c r="E242" s="626" t="s">
        <v>1459</v>
      </c>
      <c r="F242" s="629">
        <v>1</v>
      </c>
      <c r="G242" s="629">
        <v>89.96</v>
      </c>
      <c r="H242" s="642">
        <v>1</v>
      </c>
      <c r="I242" s="629"/>
      <c r="J242" s="629"/>
      <c r="K242" s="642">
        <v>0</v>
      </c>
      <c r="L242" s="629">
        <v>1</v>
      </c>
      <c r="M242" s="630">
        <v>89.96</v>
      </c>
    </row>
    <row r="243" spans="1:13" ht="14.4" customHeight="1" x14ac:dyDescent="0.3">
      <c r="A243" s="625" t="s">
        <v>567</v>
      </c>
      <c r="B243" s="626" t="s">
        <v>2227</v>
      </c>
      <c r="C243" s="626" t="s">
        <v>2228</v>
      </c>
      <c r="D243" s="626" t="s">
        <v>1314</v>
      </c>
      <c r="E243" s="626" t="s">
        <v>1315</v>
      </c>
      <c r="F243" s="629"/>
      <c r="G243" s="629"/>
      <c r="H243" s="642">
        <v>0</v>
      </c>
      <c r="I243" s="629">
        <v>19</v>
      </c>
      <c r="J243" s="629">
        <v>6773.5027004343538</v>
      </c>
      <c r="K243" s="642">
        <v>1</v>
      </c>
      <c r="L243" s="629">
        <v>19</v>
      </c>
      <c r="M243" s="630">
        <v>6773.5027004343538</v>
      </c>
    </row>
    <row r="244" spans="1:13" ht="14.4" customHeight="1" x14ac:dyDescent="0.3">
      <c r="A244" s="625" t="s">
        <v>567</v>
      </c>
      <c r="B244" s="626" t="s">
        <v>2227</v>
      </c>
      <c r="C244" s="626" t="s">
        <v>2229</v>
      </c>
      <c r="D244" s="626" t="s">
        <v>1314</v>
      </c>
      <c r="E244" s="626" t="s">
        <v>1316</v>
      </c>
      <c r="F244" s="629"/>
      <c r="G244" s="629"/>
      <c r="H244" s="642">
        <v>0</v>
      </c>
      <c r="I244" s="629">
        <v>30</v>
      </c>
      <c r="J244" s="629">
        <v>12419.993297852481</v>
      </c>
      <c r="K244" s="642">
        <v>1</v>
      </c>
      <c r="L244" s="629">
        <v>30</v>
      </c>
      <c r="M244" s="630">
        <v>12419.993297852481</v>
      </c>
    </row>
    <row r="245" spans="1:13" ht="14.4" customHeight="1" x14ac:dyDescent="0.3">
      <c r="A245" s="625" t="s">
        <v>567</v>
      </c>
      <c r="B245" s="626" t="s">
        <v>2227</v>
      </c>
      <c r="C245" s="626" t="s">
        <v>2617</v>
      </c>
      <c r="D245" s="626" t="s">
        <v>1314</v>
      </c>
      <c r="E245" s="626" t="s">
        <v>1839</v>
      </c>
      <c r="F245" s="629"/>
      <c r="G245" s="629"/>
      <c r="H245" s="642">
        <v>0</v>
      </c>
      <c r="I245" s="629">
        <v>31</v>
      </c>
      <c r="J245" s="629">
        <v>15258.182286132835</v>
      </c>
      <c r="K245" s="642">
        <v>1</v>
      </c>
      <c r="L245" s="629">
        <v>31</v>
      </c>
      <c r="M245" s="630">
        <v>15258.182286132835</v>
      </c>
    </row>
    <row r="246" spans="1:13" ht="14.4" customHeight="1" x14ac:dyDescent="0.3">
      <c r="A246" s="625" t="s">
        <v>567</v>
      </c>
      <c r="B246" s="626" t="s">
        <v>2227</v>
      </c>
      <c r="C246" s="626" t="s">
        <v>2618</v>
      </c>
      <c r="D246" s="626" t="s">
        <v>1314</v>
      </c>
      <c r="E246" s="626" t="s">
        <v>1840</v>
      </c>
      <c r="F246" s="629"/>
      <c r="G246" s="629"/>
      <c r="H246" s="642">
        <v>0</v>
      </c>
      <c r="I246" s="629">
        <v>11</v>
      </c>
      <c r="J246" s="629">
        <v>10372.976590080458</v>
      </c>
      <c r="K246" s="642">
        <v>1</v>
      </c>
      <c r="L246" s="629">
        <v>11</v>
      </c>
      <c r="M246" s="630">
        <v>10372.976590080458</v>
      </c>
    </row>
    <row r="247" spans="1:13" ht="14.4" customHeight="1" x14ac:dyDescent="0.3">
      <c r="A247" s="625" t="s">
        <v>567</v>
      </c>
      <c r="B247" s="626" t="s">
        <v>2227</v>
      </c>
      <c r="C247" s="626" t="s">
        <v>2619</v>
      </c>
      <c r="D247" s="626" t="s">
        <v>1314</v>
      </c>
      <c r="E247" s="626" t="s">
        <v>1841</v>
      </c>
      <c r="F247" s="629"/>
      <c r="G247" s="629"/>
      <c r="H247" s="642">
        <v>0</v>
      </c>
      <c r="I247" s="629">
        <v>4</v>
      </c>
      <c r="J247" s="629">
        <v>4229.79881200604</v>
      </c>
      <c r="K247" s="642">
        <v>1</v>
      </c>
      <c r="L247" s="629">
        <v>4</v>
      </c>
      <c r="M247" s="630">
        <v>4229.79881200604</v>
      </c>
    </row>
    <row r="248" spans="1:13" ht="14.4" customHeight="1" x14ac:dyDescent="0.3">
      <c r="A248" s="625" t="s">
        <v>567</v>
      </c>
      <c r="B248" s="626" t="s">
        <v>2227</v>
      </c>
      <c r="C248" s="626" t="s">
        <v>2230</v>
      </c>
      <c r="D248" s="626" t="s">
        <v>1346</v>
      </c>
      <c r="E248" s="626" t="s">
        <v>2231</v>
      </c>
      <c r="F248" s="629"/>
      <c r="G248" s="629"/>
      <c r="H248" s="642">
        <v>0</v>
      </c>
      <c r="I248" s="629">
        <v>1</v>
      </c>
      <c r="J248" s="629">
        <v>3450</v>
      </c>
      <c r="K248" s="642">
        <v>1</v>
      </c>
      <c r="L248" s="629">
        <v>1</v>
      </c>
      <c r="M248" s="630">
        <v>3450</v>
      </c>
    </row>
    <row r="249" spans="1:13" ht="14.4" customHeight="1" x14ac:dyDescent="0.3">
      <c r="A249" s="625" t="s">
        <v>567</v>
      </c>
      <c r="B249" s="626" t="s">
        <v>2227</v>
      </c>
      <c r="C249" s="626" t="s">
        <v>2233</v>
      </c>
      <c r="D249" s="626" t="s">
        <v>1355</v>
      </c>
      <c r="E249" s="626" t="s">
        <v>1840</v>
      </c>
      <c r="F249" s="629"/>
      <c r="G249" s="629"/>
      <c r="H249" s="642">
        <v>0</v>
      </c>
      <c r="I249" s="629">
        <v>1</v>
      </c>
      <c r="J249" s="629">
        <v>1964</v>
      </c>
      <c r="K249" s="642">
        <v>1</v>
      </c>
      <c r="L249" s="629">
        <v>1</v>
      </c>
      <c r="M249" s="630">
        <v>1964</v>
      </c>
    </row>
    <row r="250" spans="1:13" ht="14.4" customHeight="1" x14ac:dyDescent="0.3">
      <c r="A250" s="625" t="s">
        <v>567</v>
      </c>
      <c r="B250" s="626" t="s">
        <v>2620</v>
      </c>
      <c r="C250" s="626" t="s">
        <v>2621</v>
      </c>
      <c r="D250" s="626" t="s">
        <v>1738</v>
      </c>
      <c r="E250" s="626" t="s">
        <v>2622</v>
      </c>
      <c r="F250" s="629">
        <v>1</v>
      </c>
      <c r="G250" s="629">
        <v>541.48023650434197</v>
      </c>
      <c r="H250" s="642">
        <v>1</v>
      </c>
      <c r="I250" s="629"/>
      <c r="J250" s="629"/>
      <c r="K250" s="642">
        <v>0</v>
      </c>
      <c r="L250" s="629">
        <v>1</v>
      </c>
      <c r="M250" s="630">
        <v>541.48023650434197</v>
      </c>
    </row>
    <row r="251" spans="1:13" ht="14.4" customHeight="1" x14ac:dyDescent="0.3">
      <c r="A251" s="625" t="s">
        <v>567</v>
      </c>
      <c r="B251" s="626" t="s">
        <v>2235</v>
      </c>
      <c r="C251" s="626" t="s">
        <v>2623</v>
      </c>
      <c r="D251" s="626" t="s">
        <v>1888</v>
      </c>
      <c r="E251" s="626" t="s">
        <v>1889</v>
      </c>
      <c r="F251" s="629"/>
      <c r="G251" s="629"/>
      <c r="H251" s="642">
        <v>0</v>
      </c>
      <c r="I251" s="629">
        <v>5</v>
      </c>
      <c r="J251" s="629">
        <v>1576.961609813033</v>
      </c>
      <c r="K251" s="642">
        <v>1</v>
      </c>
      <c r="L251" s="629">
        <v>5</v>
      </c>
      <c r="M251" s="630">
        <v>1576.961609813033</v>
      </c>
    </row>
    <row r="252" spans="1:13" ht="14.4" customHeight="1" x14ac:dyDescent="0.3">
      <c r="A252" s="625" t="s">
        <v>567</v>
      </c>
      <c r="B252" s="626" t="s">
        <v>2624</v>
      </c>
      <c r="C252" s="626" t="s">
        <v>2625</v>
      </c>
      <c r="D252" s="626" t="s">
        <v>1823</v>
      </c>
      <c r="E252" s="626" t="s">
        <v>2626</v>
      </c>
      <c r="F252" s="629"/>
      <c r="G252" s="629"/>
      <c r="H252" s="642">
        <v>0</v>
      </c>
      <c r="I252" s="629">
        <v>1</v>
      </c>
      <c r="J252" s="629">
        <v>47.33</v>
      </c>
      <c r="K252" s="642">
        <v>1</v>
      </c>
      <c r="L252" s="629">
        <v>1</v>
      </c>
      <c r="M252" s="630">
        <v>47.33</v>
      </c>
    </row>
    <row r="253" spans="1:13" ht="14.4" customHeight="1" x14ac:dyDescent="0.3">
      <c r="A253" s="625" t="s">
        <v>567</v>
      </c>
      <c r="B253" s="626" t="s">
        <v>2243</v>
      </c>
      <c r="C253" s="626" t="s">
        <v>2245</v>
      </c>
      <c r="D253" s="626" t="s">
        <v>1284</v>
      </c>
      <c r="E253" s="626" t="s">
        <v>2246</v>
      </c>
      <c r="F253" s="629"/>
      <c r="G253" s="629"/>
      <c r="H253" s="642">
        <v>0</v>
      </c>
      <c r="I253" s="629">
        <v>5</v>
      </c>
      <c r="J253" s="629">
        <v>563.25986811346593</v>
      </c>
      <c r="K253" s="642">
        <v>1</v>
      </c>
      <c r="L253" s="629">
        <v>5</v>
      </c>
      <c r="M253" s="630">
        <v>563.25986811346593</v>
      </c>
    </row>
    <row r="254" spans="1:13" ht="14.4" customHeight="1" x14ac:dyDescent="0.3">
      <c r="A254" s="625" t="s">
        <v>567</v>
      </c>
      <c r="B254" s="626" t="s">
        <v>2243</v>
      </c>
      <c r="C254" s="626" t="s">
        <v>2247</v>
      </c>
      <c r="D254" s="626" t="s">
        <v>1284</v>
      </c>
      <c r="E254" s="626" t="s">
        <v>1285</v>
      </c>
      <c r="F254" s="629"/>
      <c r="G254" s="629"/>
      <c r="H254" s="642">
        <v>0</v>
      </c>
      <c r="I254" s="629">
        <v>2</v>
      </c>
      <c r="J254" s="629">
        <v>660.81744180592796</v>
      </c>
      <c r="K254" s="642">
        <v>1</v>
      </c>
      <c r="L254" s="629">
        <v>2</v>
      </c>
      <c r="M254" s="630">
        <v>660.81744180592796</v>
      </c>
    </row>
    <row r="255" spans="1:13" ht="14.4" customHeight="1" x14ac:dyDescent="0.3">
      <c r="A255" s="625" t="s">
        <v>567</v>
      </c>
      <c r="B255" s="626" t="s">
        <v>2243</v>
      </c>
      <c r="C255" s="626" t="s">
        <v>2248</v>
      </c>
      <c r="D255" s="626" t="s">
        <v>2249</v>
      </c>
      <c r="E255" s="626" t="s">
        <v>2250</v>
      </c>
      <c r="F255" s="629"/>
      <c r="G255" s="629"/>
      <c r="H255" s="642">
        <v>0</v>
      </c>
      <c r="I255" s="629">
        <v>1</v>
      </c>
      <c r="J255" s="629">
        <v>130.30021900760801</v>
      </c>
      <c r="K255" s="642">
        <v>1</v>
      </c>
      <c r="L255" s="629">
        <v>1</v>
      </c>
      <c r="M255" s="630">
        <v>130.30021900760801</v>
      </c>
    </row>
    <row r="256" spans="1:13" ht="14.4" customHeight="1" x14ac:dyDescent="0.3">
      <c r="A256" s="625" t="s">
        <v>567</v>
      </c>
      <c r="B256" s="626" t="s">
        <v>2251</v>
      </c>
      <c r="C256" s="626" t="s">
        <v>2627</v>
      </c>
      <c r="D256" s="626" t="s">
        <v>1850</v>
      </c>
      <c r="E256" s="626" t="s">
        <v>1449</v>
      </c>
      <c r="F256" s="629"/>
      <c r="G256" s="629"/>
      <c r="H256" s="642">
        <v>0</v>
      </c>
      <c r="I256" s="629">
        <v>1</v>
      </c>
      <c r="J256" s="629">
        <v>106.05</v>
      </c>
      <c r="K256" s="642">
        <v>1</v>
      </c>
      <c r="L256" s="629">
        <v>1</v>
      </c>
      <c r="M256" s="630">
        <v>106.05</v>
      </c>
    </row>
    <row r="257" spans="1:13" ht="14.4" customHeight="1" x14ac:dyDescent="0.3">
      <c r="A257" s="625" t="s">
        <v>567</v>
      </c>
      <c r="B257" s="626" t="s">
        <v>2251</v>
      </c>
      <c r="C257" s="626" t="s">
        <v>2628</v>
      </c>
      <c r="D257" s="626" t="s">
        <v>1541</v>
      </c>
      <c r="E257" s="626" t="s">
        <v>1459</v>
      </c>
      <c r="F257" s="629">
        <v>1</v>
      </c>
      <c r="G257" s="629">
        <v>203.22</v>
      </c>
      <c r="H257" s="642">
        <v>1</v>
      </c>
      <c r="I257" s="629"/>
      <c r="J257" s="629"/>
      <c r="K257" s="642">
        <v>0</v>
      </c>
      <c r="L257" s="629">
        <v>1</v>
      </c>
      <c r="M257" s="630">
        <v>203.22</v>
      </c>
    </row>
    <row r="258" spans="1:13" ht="14.4" customHeight="1" x14ac:dyDescent="0.3">
      <c r="A258" s="625" t="s">
        <v>567</v>
      </c>
      <c r="B258" s="626" t="s">
        <v>2253</v>
      </c>
      <c r="C258" s="626" t="s">
        <v>2254</v>
      </c>
      <c r="D258" s="626" t="s">
        <v>1431</v>
      </c>
      <c r="E258" s="626" t="s">
        <v>1432</v>
      </c>
      <c r="F258" s="629"/>
      <c r="G258" s="629"/>
      <c r="H258" s="642">
        <v>0</v>
      </c>
      <c r="I258" s="629">
        <v>2</v>
      </c>
      <c r="J258" s="629">
        <v>230.64008613458699</v>
      </c>
      <c r="K258" s="642">
        <v>1</v>
      </c>
      <c r="L258" s="629">
        <v>2</v>
      </c>
      <c r="M258" s="630">
        <v>230.64008613458699</v>
      </c>
    </row>
    <row r="259" spans="1:13" ht="14.4" customHeight="1" x14ac:dyDescent="0.3">
      <c r="A259" s="625" t="s">
        <v>567</v>
      </c>
      <c r="B259" s="626" t="s">
        <v>2253</v>
      </c>
      <c r="C259" s="626" t="s">
        <v>2255</v>
      </c>
      <c r="D259" s="626" t="s">
        <v>625</v>
      </c>
      <c r="E259" s="626" t="s">
        <v>626</v>
      </c>
      <c r="F259" s="629">
        <v>5</v>
      </c>
      <c r="G259" s="629">
        <v>273.37999593851782</v>
      </c>
      <c r="H259" s="642">
        <v>1</v>
      </c>
      <c r="I259" s="629"/>
      <c r="J259" s="629"/>
      <c r="K259" s="642">
        <v>0</v>
      </c>
      <c r="L259" s="629">
        <v>5</v>
      </c>
      <c r="M259" s="630">
        <v>273.37999593851782</v>
      </c>
    </row>
    <row r="260" spans="1:13" ht="14.4" customHeight="1" x14ac:dyDescent="0.3">
      <c r="A260" s="625" t="s">
        <v>567</v>
      </c>
      <c r="B260" s="626" t="s">
        <v>2253</v>
      </c>
      <c r="C260" s="626" t="s">
        <v>2257</v>
      </c>
      <c r="D260" s="626" t="s">
        <v>657</v>
      </c>
      <c r="E260" s="626" t="s">
        <v>658</v>
      </c>
      <c r="F260" s="629">
        <v>5</v>
      </c>
      <c r="G260" s="629">
        <v>205.53965140261369</v>
      </c>
      <c r="H260" s="642">
        <v>1</v>
      </c>
      <c r="I260" s="629"/>
      <c r="J260" s="629"/>
      <c r="K260" s="642">
        <v>0</v>
      </c>
      <c r="L260" s="629">
        <v>5</v>
      </c>
      <c r="M260" s="630">
        <v>205.53965140261369</v>
      </c>
    </row>
    <row r="261" spans="1:13" ht="14.4" customHeight="1" x14ac:dyDescent="0.3">
      <c r="A261" s="625" t="s">
        <v>567</v>
      </c>
      <c r="B261" s="626" t="s">
        <v>2258</v>
      </c>
      <c r="C261" s="626" t="s">
        <v>2259</v>
      </c>
      <c r="D261" s="626" t="s">
        <v>684</v>
      </c>
      <c r="E261" s="626" t="s">
        <v>685</v>
      </c>
      <c r="F261" s="629">
        <v>3</v>
      </c>
      <c r="G261" s="629">
        <v>210.52011771311362</v>
      </c>
      <c r="H261" s="642">
        <v>1</v>
      </c>
      <c r="I261" s="629"/>
      <c r="J261" s="629"/>
      <c r="K261" s="642">
        <v>0</v>
      </c>
      <c r="L261" s="629">
        <v>3</v>
      </c>
      <c r="M261" s="630">
        <v>210.52011771311362</v>
      </c>
    </row>
    <row r="262" spans="1:13" ht="14.4" customHeight="1" x14ac:dyDescent="0.3">
      <c r="A262" s="625" t="s">
        <v>567</v>
      </c>
      <c r="B262" s="626" t="s">
        <v>2258</v>
      </c>
      <c r="C262" s="626" t="s">
        <v>2629</v>
      </c>
      <c r="D262" s="626" t="s">
        <v>2630</v>
      </c>
      <c r="E262" s="626" t="s">
        <v>2631</v>
      </c>
      <c r="F262" s="629">
        <v>4</v>
      </c>
      <c r="G262" s="629">
        <v>877.22</v>
      </c>
      <c r="H262" s="642">
        <v>1</v>
      </c>
      <c r="I262" s="629"/>
      <c r="J262" s="629"/>
      <c r="K262" s="642">
        <v>0</v>
      </c>
      <c r="L262" s="629">
        <v>4</v>
      </c>
      <c r="M262" s="630">
        <v>877.22</v>
      </c>
    </row>
    <row r="263" spans="1:13" ht="14.4" customHeight="1" x14ac:dyDescent="0.3">
      <c r="A263" s="625" t="s">
        <v>567</v>
      </c>
      <c r="B263" s="626" t="s">
        <v>2258</v>
      </c>
      <c r="C263" s="626" t="s">
        <v>2632</v>
      </c>
      <c r="D263" s="626" t="s">
        <v>2630</v>
      </c>
      <c r="E263" s="626" t="s">
        <v>991</v>
      </c>
      <c r="F263" s="629">
        <v>4</v>
      </c>
      <c r="G263" s="629">
        <v>418.11925648791498</v>
      </c>
      <c r="H263" s="642">
        <v>1</v>
      </c>
      <c r="I263" s="629"/>
      <c r="J263" s="629"/>
      <c r="K263" s="642">
        <v>0</v>
      </c>
      <c r="L263" s="629">
        <v>4</v>
      </c>
      <c r="M263" s="630">
        <v>418.11925648791498</v>
      </c>
    </row>
    <row r="264" spans="1:13" ht="14.4" customHeight="1" x14ac:dyDescent="0.3">
      <c r="A264" s="625" t="s">
        <v>567</v>
      </c>
      <c r="B264" s="626" t="s">
        <v>2260</v>
      </c>
      <c r="C264" s="626" t="s">
        <v>2261</v>
      </c>
      <c r="D264" s="626" t="s">
        <v>1339</v>
      </c>
      <c r="E264" s="626" t="s">
        <v>1340</v>
      </c>
      <c r="F264" s="629"/>
      <c r="G264" s="629"/>
      <c r="H264" s="642">
        <v>0</v>
      </c>
      <c r="I264" s="629">
        <v>12</v>
      </c>
      <c r="J264" s="629">
        <v>957.96003815648396</v>
      </c>
      <c r="K264" s="642">
        <v>1</v>
      </c>
      <c r="L264" s="629">
        <v>12</v>
      </c>
      <c r="M264" s="630">
        <v>957.96003815648396</v>
      </c>
    </row>
    <row r="265" spans="1:13" ht="14.4" customHeight="1" x14ac:dyDescent="0.3">
      <c r="A265" s="625" t="s">
        <v>567</v>
      </c>
      <c r="B265" s="626" t="s">
        <v>2263</v>
      </c>
      <c r="C265" s="626" t="s">
        <v>2633</v>
      </c>
      <c r="D265" s="626" t="s">
        <v>1533</v>
      </c>
      <c r="E265" s="626" t="s">
        <v>1199</v>
      </c>
      <c r="F265" s="629">
        <v>3</v>
      </c>
      <c r="G265" s="629">
        <v>101.0200095192524</v>
      </c>
      <c r="H265" s="642">
        <v>1</v>
      </c>
      <c r="I265" s="629"/>
      <c r="J265" s="629"/>
      <c r="K265" s="642">
        <v>0</v>
      </c>
      <c r="L265" s="629">
        <v>3</v>
      </c>
      <c r="M265" s="630">
        <v>101.0200095192524</v>
      </c>
    </row>
    <row r="266" spans="1:13" ht="14.4" customHeight="1" x14ac:dyDescent="0.3">
      <c r="A266" s="625" t="s">
        <v>567</v>
      </c>
      <c r="B266" s="626" t="s">
        <v>2263</v>
      </c>
      <c r="C266" s="626" t="s">
        <v>2264</v>
      </c>
      <c r="D266" s="626" t="s">
        <v>2265</v>
      </c>
      <c r="E266" s="626" t="s">
        <v>2266</v>
      </c>
      <c r="F266" s="629">
        <v>7</v>
      </c>
      <c r="G266" s="629">
        <v>495.81</v>
      </c>
      <c r="H266" s="642">
        <v>1</v>
      </c>
      <c r="I266" s="629"/>
      <c r="J266" s="629"/>
      <c r="K266" s="642">
        <v>0</v>
      </c>
      <c r="L266" s="629">
        <v>7</v>
      </c>
      <c r="M266" s="630">
        <v>495.81</v>
      </c>
    </row>
    <row r="267" spans="1:13" ht="14.4" customHeight="1" x14ac:dyDescent="0.3">
      <c r="A267" s="625" t="s">
        <v>567</v>
      </c>
      <c r="B267" s="626" t="s">
        <v>2263</v>
      </c>
      <c r="C267" s="626" t="s">
        <v>2267</v>
      </c>
      <c r="D267" s="626" t="s">
        <v>1335</v>
      </c>
      <c r="E267" s="626" t="s">
        <v>593</v>
      </c>
      <c r="F267" s="629"/>
      <c r="G267" s="629"/>
      <c r="H267" s="642">
        <v>0</v>
      </c>
      <c r="I267" s="629">
        <v>3</v>
      </c>
      <c r="J267" s="629">
        <v>130.14000000000001</v>
      </c>
      <c r="K267" s="642">
        <v>1</v>
      </c>
      <c r="L267" s="629">
        <v>3</v>
      </c>
      <c r="M267" s="630">
        <v>130.14000000000001</v>
      </c>
    </row>
    <row r="268" spans="1:13" ht="14.4" customHeight="1" x14ac:dyDescent="0.3">
      <c r="A268" s="625" t="s">
        <v>567</v>
      </c>
      <c r="B268" s="626" t="s">
        <v>2263</v>
      </c>
      <c r="C268" s="626" t="s">
        <v>2268</v>
      </c>
      <c r="D268" s="626" t="s">
        <v>1336</v>
      </c>
      <c r="E268" s="626" t="s">
        <v>628</v>
      </c>
      <c r="F268" s="629"/>
      <c r="G268" s="629"/>
      <c r="H268" s="642">
        <v>0</v>
      </c>
      <c r="I268" s="629">
        <v>2</v>
      </c>
      <c r="J268" s="629">
        <v>109.3199987578178</v>
      </c>
      <c r="K268" s="642">
        <v>1</v>
      </c>
      <c r="L268" s="629">
        <v>2</v>
      </c>
      <c r="M268" s="630">
        <v>109.3199987578178</v>
      </c>
    </row>
    <row r="269" spans="1:13" ht="14.4" customHeight="1" x14ac:dyDescent="0.3">
      <c r="A269" s="625" t="s">
        <v>567</v>
      </c>
      <c r="B269" s="626" t="s">
        <v>2263</v>
      </c>
      <c r="C269" s="626" t="s">
        <v>2269</v>
      </c>
      <c r="D269" s="626" t="s">
        <v>2270</v>
      </c>
      <c r="E269" s="626" t="s">
        <v>593</v>
      </c>
      <c r="F269" s="629">
        <v>6</v>
      </c>
      <c r="G269" s="629">
        <v>648.98986186757998</v>
      </c>
      <c r="H269" s="642">
        <v>1</v>
      </c>
      <c r="I269" s="629"/>
      <c r="J269" s="629"/>
      <c r="K269" s="642">
        <v>0</v>
      </c>
      <c r="L269" s="629">
        <v>6</v>
      </c>
      <c r="M269" s="630">
        <v>648.98986186757998</v>
      </c>
    </row>
    <row r="270" spans="1:13" ht="14.4" customHeight="1" x14ac:dyDescent="0.3">
      <c r="A270" s="625" t="s">
        <v>567</v>
      </c>
      <c r="B270" s="626" t="s">
        <v>2271</v>
      </c>
      <c r="C270" s="626" t="s">
        <v>2634</v>
      </c>
      <c r="D270" s="626" t="s">
        <v>1886</v>
      </c>
      <c r="E270" s="626" t="s">
        <v>1887</v>
      </c>
      <c r="F270" s="629"/>
      <c r="G270" s="629"/>
      <c r="H270" s="642">
        <v>0</v>
      </c>
      <c r="I270" s="629">
        <v>2</v>
      </c>
      <c r="J270" s="629">
        <v>52.170001999526704</v>
      </c>
      <c r="K270" s="642">
        <v>1</v>
      </c>
      <c r="L270" s="629">
        <v>2</v>
      </c>
      <c r="M270" s="630">
        <v>52.170001999526704</v>
      </c>
    </row>
    <row r="271" spans="1:13" ht="14.4" customHeight="1" x14ac:dyDescent="0.3">
      <c r="A271" s="625" t="s">
        <v>567</v>
      </c>
      <c r="B271" s="626" t="s">
        <v>2635</v>
      </c>
      <c r="C271" s="626" t="s">
        <v>2636</v>
      </c>
      <c r="D271" s="626" t="s">
        <v>1822</v>
      </c>
      <c r="E271" s="626" t="s">
        <v>680</v>
      </c>
      <c r="F271" s="629"/>
      <c r="G271" s="629"/>
      <c r="H271" s="642">
        <v>0</v>
      </c>
      <c r="I271" s="629">
        <v>3</v>
      </c>
      <c r="J271" s="629">
        <v>391.44949519005604</v>
      </c>
      <c r="K271" s="642">
        <v>1</v>
      </c>
      <c r="L271" s="629">
        <v>3</v>
      </c>
      <c r="M271" s="630">
        <v>391.44949519005604</v>
      </c>
    </row>
    <row r="272" spans="1:13" ht="14.4" customHeight="1" x14ac:dyDescent="0.3">
      <c r="A272" s="625" t="s">
        <v>567</v>
      </c>
      <c r="B272" s="626" t="s">
        <v>2278</v>
      </c>
      <c r="C272" s="626" t="s">
        <v>2279</v>
      </c>
      <c r="D272" s="626" t="s">
        <v>1453</v>
      </c>
      <c r="E272" s="626" t="s">
        <v>1455</v>
      </c>
      <c r="F272" s="629"/>
      <c r="G272" s="629"/>
      <c r="H272" s="642">
        <v>0</v>
      </c>
      <c r="I272" s="629">
        <v>6</v>
      </c>
      <c r="J272" s="629">
        <v>387.57050638661485</v>
      </c>
      <c r="K272" s="642">
        <v>1</v>
      </c>
      <c r="L272" s="629">
        <v>6</v>
      </c>
      <c r="M272" s="630">
        <v>387.57050638661485</v>
      </c>
    </row>
    <row r="273" spans="1:13" ht="14.4" customHeight="1" x14ac:dyDescent="0.3">
      <c r="A273" s="625" t="s">
        <v>567</v>
      </c>
      <c r="B273" s="626" t="s">
        <v>2278</v>
      </c>
      <c r="C273" s="626" t="s">
        <v>2281</v>
      </c>
      <c r="D273" s="626" t="s">
        <v>1452</v>
      </c>
      <c r="E273" s="626" t="s">
        <v>1199</v>
      </c>
      <c r="F273" s="629"/>
      <c r="G273" s="629"/>
      <c r="H273" s="642">
        <v>0</v>
      </c>
      <c r="I273" s="629">
        <v>9</v>
      </c>
      <c r="J273" s="629">
        <v>439.02003062826492</v>
      </c>
      <c r="K273" s="642">
        <v>1</v>
      </c>
      <c r="L273" s="629">
        <v>9</v>
      </c>
      <c r="M273" s="630">
        <v>439.02003062826492</v>
      </c>
    </row>
    <row r="274" spans="1:13" ht="14.4" customHeight="1" x14ac:dyDescent="0.3">
      <c r="A274" s="625" t="s">
        <v>567</v>
      </c>
      <c r="B274" s="626" t="s">
        <v>2278</v>
      </c>
      <c r="C274" s="626" t="s">
        <v>2282</v>
      </c>
      <c r="D274" s="626" t="s">
        <v>1452</v>
      </c>
      <c r="E274" s="626" t="s">
        <v>1447</v>
      </c>
      <c r="F274" s="629"/>
      <c r="G274" s="629"/>
      <c r="H274" s="642">
        <v>0</v>
      </c>
      <c r="I274" s="629">
        <v>2</v>
      </c>
      <c r="J274" s="629">
        <v>304.46000592913401</v>
      </c>
      <c r="K274" s="642">
        <v>1</v>
      </c>
      <c r="L274" s="629">
        <v>2</v>
      </c>
      <c r="M274" s="630">
        <v>304.46000592913401</v>
      </c>
    </row>
    <row r="275" spans="1:13" ht="14.4" customHeight="1" x14ac:dyDescent="0.3">
      <c r="A275" s="625" t="s">
        <v>567</v>
      </c>
      <c r="B275" s="626" t="s">
        <v>2283</v>
      </c>
      <c r="C275" s="626" t="s">
        <v>2284</v>
      </c>
      <c r="D275" s="626" t="s">
        <v>598</v>
      </c>
      <c r="E275" s="626" t="s">
        <v>2285</v>
      </c>
      <c r="F275" s="629">
        <v>3</v>
      </c>
      <c r="G275" s="629">
        <v>193.18</v>
      </c>
      <c r="H275" s="642">
        <v>1</v>
      </c>
      <c r="I275" s="629"/>
      <c r="J275" s="629"/>
      <c r="K275" s="642">
        <v>0</v>
      </c>
      <c r="L275" s="629">
        <v>3</v>
      </c>
      <c r="M275" s="630">
        <v>193.18</v>
      </c>
    </row>
    <row r="276" spans="1:13" ht="14.4" customHeight="1" x14ac:dyDescent="0.3">
      <c r="A276" s="625" t="s">
        <v>567</v>
      </c>
      <c r="B276" s="626" t="s">
        <v>2637</v>
      </c>
      <c r="C276" s="626" t="s">
        <v>2638</v>
      </c>
      <c r="D276" s="626" t="s">
        <v>2639</v>
      </c>
      <c r="E276" s="626" t="s">
        <v>2640</v>
      </c>
      <c r="F276" s="629">
        <v>1</v>
      </c>
      <c r="G276" s="629">
        <v>409.82755911266997</v>
      </c>
      <c r="H276" s="642">
        <v>1</v>
      </c>
      <c r="I276" s="629"/>
      <c r="J276" s="629"/>
      <c r="K276" s="642">
        <v>0</v>
      </c>
      <c r="L276" s="629">
        <v>1</v>
      </c>
      <c r="M276" s="630">
        <v>409.82755911266997</v>
      </c>
    </row>
    <row r="277" spans="1:13" ht="14.4" customHeight="1" x14ac:dyDescent="0.3">
      <c r="A277" s="625" t="s">
        <v>567</v>
      </c>
      <c r="B277" s="626" t="s">
        <v>2287</v>
      </c>
      <c r="C277" s="626" t="s">
        <v>2641</v>
      </c>
      <c r="D277" s="626" t="s">
        <v>1890</v>
      </c>
      <c r="E277" s="626" t="s">
        <v>1454</v>
      </c>
      <c r="F277" s="629"/>
      <c r="G277" s="629"/>
      <c r="H277" s="642">
        <v>0</v>
      </c>
      <c r="I277" s="629">
        <v>1</v>
      </c>
      <c r="J277" s="629">
        <v>128.710359328062</v>
      </c>
      <c r="K277" s="642">
        <v>1</v>
      </c>
      <c r="L277" s="629">
        <v>1</v>
      </c>
      <c r="M277" s="630">
        <v>128.710359328062</v>
      </c>
    </row>
    <row r="278" spans="1:13" ht="14.4" customHeight="1" x14ac:dyDescent="0.3">
      <c r="A278" s="625" t="s">
        <v>567</v>
      </c>
      <c r="B278" s="626" t="s">
        <v>2287</v>
      </c>
      <c r="C278" s="626" t="s">
        <v>2289</v>
      </c>
      <c r="D278" s="626" t="s">
        <v>2290</v>
      </c>
      <c r="E278" s="626" t="s">
        <v>1199</v>
      </c>
      <c r="F278" s="629">
        <v>2</v>
      </c>
      <c r="G278" s="629">
        <v>81.700244999120201</v>
      </c>
      <c r="H278" s="642">
        <v>1</v>
      </c>
      <c r="I278" s="629"/>
      <c r="J278" s="629"/>
      <c r="K278" s="642">
        <v>0</v>
      </c>
      <c r="L278" s="629">
        <v>2</v>
      </c>
      <c r="M278" s="630">
        <v>81.700244999120201</v>
      </c>
    </row>
    <row r="279" spans="1:13" ht="14.4" customHeight="1" x14ac:dyDescent="0.3">
      <c r="A279" s="625" t="s">
        <v>567</v>
      </c>
      <c r="B279" s="626" t="s">
        <v>2287</v>
      </c>
      <c r="C279" s="626" t="s">
        <v>2642</v>
      </c>
      <c r="D279" s="626" t="s">
        <v>2643</v>
      </c>
      <c r="E279" s="626" t="s">
        <v>1455</v>
      </c>
      <c r="F279" s="629">
        <v>13</v>
      </c>
      <c r="G279" s="629">
        <v>614.92977580772686</v>
      </c>
      <c r="H279" s="642">
        <v>1</v>
      </c>
      <c r="I279" s="629"/>
      <c r="J279" s="629"/>
      <c r="K279" s="642">
        <v>0</v>
      </c>
      <c r="L279" s="629">
        <v>13</v>
      </c>
      <c r="M279" s="630">
        <v>614.92977580772686</v>
      </c>
    </row>
    <row r="280" spans="1:13" ht="14.4" customHeight="1" x14ac:dyDescent="0.3">
      <c r="A280" s="625" t="s">
        <v>567</v>
      </c>
      <c r="B280" s="626" t="s">
        <v>2291</v>
      </c>
      <c r="C280" s="626" t="s">
        <v>2644</v>
      </c>
      <c r="D280" s="626" t="s">
        <v>2645</v>
      </c>
      <c r="E280" s="626" t="s">
        <v>2646</v>
      </c>
      <c r="F280" s="629"/>
      <c r="G280" s="629"/>
      <c r="H280" s="642">
        <v>0</v>
      </c>
      <c r="I280" s="629">
        <v>1</v>
      </c>
      <c r="J280" s="629">
        <v>53.18</v>
      </c>
      <c r="K280" s="642">
        <v>1</v>
      </c>
      <c r="L280" s="629">
        <v>1</v>
      </c>
      <c r="M280" s="630">
        <v>53.18</v>
      </c>
    </row>
    <row r="281" spans="1:13" ht="14.4" customHeight="1" x14ac:dyDescent="0.3">
      <c r="A281" s="625" t="s">
        <v>567</v>
      </c>
      <c r="B281" s="626" t="s">
        <v>2293</v>
      </c>
      <c r="C281" s="626" t="s">
        <v>2294</v>
      </c>
      <c r="D281" s="626" t="s">
        <v>672</v>
      </c>
      <c r="E281" s="626" t="s">
        <v>593</v>
      </c>
      <c r="F281" s="629">
        <v>2</v>
      </c>
      <c r="G281" s="629">
        <v>242.12</v>
      </c>
      <c r="H281" s="642">
        <v>1</v>
      </c>
      <c r="I281" s="629"/>
      <c r="J281" s="629"/>
      <c r="K281" s="642">
        <v>0</v>
      </c>
      <c r="L281" s="629">
        <v>2</v>
      </c>
      <c r="M281" s="630">
        <v>242.12</v>
      </c>
    </row>
    <row r="282" spans="1:13" ht="14.4" customHeight="1" x14ac:dyDescent="0.3">
      <c r="A282" s="625" t="s">
        <v>567</v>
      </c>
      <c r="B282" s="626" t="s">
        <v>2293</v>
      </c>
      <c r="C282" s="626" t="s">
        <v>2647</v>
      </c>
      <c r="D282" s="626" t="s">
        <v>1548</v>
      </c>
      <c r="E282" s="626" t="s">
        <v>2553</v>
      </c>
      <c r="F282" s="629">
        <v>3</v>
      </c>
      <c r="G282" s="629">
        <v>522.92765456575</v>
      </c>
      <c r="H282" s="642">
        <v>1</v>
      </c>
      <c r="I282" s="629"/>
      <c r="J282" s="629"/>
      <c r="K282" s="642">
        <v>0</v>
      </c>
      <c r="L282" s="629">
        <v>3</v>
      </c>
      <c r="M282" s="630">
        <v>522.92765456575</v>
      </c>
    </row>
    <row r="283" spans="1:13" ht="14.4" customHeight="1" x14ac:dyDescent="0.3">
      <c r="A283" s="625" t="s">
        <v>567</v>
      </c>
      <c r="B283" s="626" t="s">
        <v>2293</v>
      </c>
      <c r="C283" s="626" t="s">
        <v>2295</v>
      </c>
      <c r="D283" s="626" t="s">
        <v>1458</v>
      </c>
      <c r="E283" s="626" t="s">
        <v>1459</v>
      </c>
      <c r="F283" s="629"/>
      <c r="G283" s="629"/>
      <c r="H283" s="642">
        <v>0</v>
      </c>
      <c r="I283" s="629">
        <v>3</v>
      </c>
      <c r="J283" s="629">
        <v>240.17969026193572</v>
      </c>
      <c r="K283" s="642">
        <v>1</v>
      </c>
      <c r="L283" s="629">
        <v>3</v>
      </c>
      <c r="M283" s="630">
        <v>240.17969026193572</v>
      </c>
    </row>
    <row r="284" spans="1:13" ht="14.4" customHeight="1" x14ac:dyDescent="0.3">
      <c r="A284" s="625" t="s">
        <v>567</v>
      </c>
      <c r="B284" s="626" t="s">
        <v>2297</v>
      </c>
      <c r="C284" s="626" t="s">
        <v>2648</v>
      </c>
      <c r="D284" s="626" t="s">
        <v>2649</v>
      </c>
      <c r="E284" s="626" t="s">
        <v>1455</v>
      </c>
      <c r="F284" s="629"/>
      <c r="G284" s="629"/>
      <c r="H284" s="642">
        <v>0</v>
      </c>
      <c r="I284" s="629">
        <v>2</v>
      </c>
      <c r="J284" s="629">
        <v>270.22000000000003</v>
      </c>
      <c r="K284" s="642">
        <v>1</v>
      </c>
      <c r="L284" s="629">
        <v>2</v>
      </c>
      <c r="M284" s="630">
        <v>270.22000000000003</v>
      </c>
    </row>
    <row r="285" spans="1:13" ht="14.4" customHeight="1" x14ac:dyDescent="0.3">
      <c r="A285" s="625" t="s">
        <v>567</v>
      </c>
      <c r="B285" s="626" t="s">
        <v>2297</v>
      </c>
      <c r="C285" s="626" t="s">
        <v>2650</v>
      </c>
      <c r="D285" s="626" t="s">
        <v>1815</v>
      </c>
      <c r="E285" s="626" t="s">
        <v>1816</v>
      </c>
      <c r="F285" s="629"/>
      <c r="G285" s="629"/>
      <c r="H285" s="642">
        <v>0</v>
      </c>
      <c r="I285" s="629">
        <v>8</v>
      </c>
      <c r="J285" s="629">
        <v>609.64</v>
      </c>
      <c r="K285" s="642">
        <v>1</v>
      </c>
      <c r="L285" s="629">
        <v>8</v>
      </c>
      <c r="M285" s="630">
        <v>609.64</v>
      </c>
    </row>
    <row r="286" spans="1:13" ht="14.4" customHeight="1" x14ac:dyDescent="0.3">
      <c r="A286" s="625" t="s">
        <v>567</v>
      </c>
      <c r="B286" s="626" t="s">
        <v>2297</v>
      </c>
      <c r="C286" s="626" t="s">
        <v>2298</v>
      </c>
      <c r="D286" s="626" t="s">
        <v>1267</v>
      </c>
      <c r="E286" s="626" t="s">
        <v>1268</v>
      </c>
      <c r="F286" s="629"/>
      <c r="G286" s="629"/>
      <c r="H286" s="642">
        <v>0</v>
      </c>
      <c r="I286" s="629">
        <v>5</v>
      </c>
      <c r="J286" s="629">
        <v>362.60994996882761</v>
      </c>
      <c r="K286" s="642">
        <v>1</v>
      </c>
      <c r="L286" s="629">
        <v>5</v>
      </c>
      <c r="M286" s="630">
        <v>362.60994996882761</v>
      </c>
    </row>
    <row r="287" spans="1:13" ht="14.4" customHeight="1" x14ac:dyDescent="0.3">
      <c r="A287" s="625" t="s">
        <v>567</v>
      </c>
      <c r="B287" s="626" t="s">
        <v>2297</v>
      </c>
      <c r="C287" s="626" t="s">
        <v>2299</v>
      </c>
      <c r="D287" s="626" t="s">
        <v>2300</v>
      </c>
      <c r="E287" s="626" t="s">
        <v>1199</v>
      </c>
      <c r="F287" s="629"/>
      <c r="G287" s="629"/>
      <c r="H287" s="642">
        <v>0</v>
      </c>
      <c r="I287" s="629">
        <v>23</v>
      </c>
      <c r="J287" s="629">
        <v>2373.5283730298015</v>
      </c>
      <c r="K287" s="642">
        <v>1</v>
      </c>
      <c r="L287" s="629">
        <v>23</v>
      </c>
      <c r="M287" s="630">
        <v>2373.5283730298015</v>
      </c>
    </row>
    <row r="288" spans="1:13" ht="14.4" customHeight="1" x14ac:dyDescent="0.3">
      <c r="A288" s="625" t="s">
        <v>567</v>
      </c>
      <c r="B288" s="626" t="s">
        <v>2301</v>
      </c>
      <c r="C288" s="626" t="s">
        <v>2651</v>
      </c>
      <c r="D288" s="626" t="s">
        <v>2652</v>
      </c>
      <c r="E288" s="626" t="s">
        <v>2653</v>
      </c>
      <c r="F288" s="629"/>
      <c r="G288" s="629"/>
      <c r="H288" s="642">
        <v>0</v>
      </c>
      <c r="I288" s="629">
        <v>2</v>
      </c>
      <c r="J288" s="629">
        <v>238.15991141866101</v>
      </c>
      <c r="K288" s="642">
        <v>1</v>
      </c>
      <c r="L288" s="629">
        <v>2</v>
      </c>
      <c r="M288" s="630">
        <v>238.15991141866101</v>
      </c>
    </row>
    <row r="289" spans="1:13" ht="14.4" customHeight="1" x14ac:dyDescent="0.3">
      <c r="A289" s="625" t="s">
        <v>567</v>
      </c>
      <c r="B289" s="626" t="s">
        <v>2303</v>
      </c>
      <c r="C289" s="626" t="s">
        <v>2304</v>
      </c>
      <c r="D289" s="626" t="s">
        <v>2305</v>
      </c>
      <c r="E289" s="626" t="s">
        <v>680</v>
      </c>
      <c r="F289" s="629">
        <v>2</v>
      </c>
      <c r="G289" s="629">
        <v>241.34</v>
      </c>
      <c r="H289" s="642">
        <v>1</v>
      </c>
      <c r="I289" s="629"/>
      <c r="J289" s="629"/>
      <c r="K289" s="642">
        <v>0</v>
      </c>
      <c r="L289" s="629">
        <v>2</v>
      </c>
      <c r="M289" s="630">
        <v>241.34</v>
      </c>
    </row>
    <row r="290" spans="1:13" ht="14.4" customHeight="1" x14ac:dyDescent="0.3">
      <c r="A290" s="625" t="s">
        <v>567</v>
      </c>
      <c r="B290" s="626" t="s">
        <v>2303</v>
      </c>
      <c r="C290" s="626" t="s">
        <v>2654</v>
      </c>
      <c r="D290" s="626" t="s">
        <v>2305</v>
      </c>
      <c r="E290" s="626" t="s">
        <v>1553</v>
      </c>
      <c r="F290" s="629">
        <v>1</v>
      </c>
      <c r="G290" s="629">
        <v>348.58</v>
      </c>
      <c r="H290" s="642">
        <v>1</v>
      </c>
      <c r="I290" s="629"/>
      <c r="J290" s="629"/>
      <c r="K290" s="642">
        <v>0</v>
      </c>
      <c r="L290" s="629">
        <v>1</v>
      </c>
      <c r="M290" s="630">
        <v>348.58</v>
      </c>
    </row>
    <row r="291" spans="1:13" ht="14.4" customHeight="1" x14ac:dyDescent="0.3">
      <c r="A291" s="625" t="s">
        <v>567</v>
      </c>
      <c r="B291" s="626" t="s">
        <v>2655</v>
      </c>
      <c r="C291" s="626" t="s">
        <v>2656</v>
      </c>
      <c r="D291" s="626" t="s">
        <v>1877</v>
      </c>
      <c r="E291" s="626" t="s">
        <v>658</v>
      </c>
      <c r="F291" s="629"/>
      <c r="G291" s="629"/>
      <c r="H291" s="642">
        <v>0</v>
      </c>
      <c r="I291" s="629">
        <v>3</v>
      </c>
      <c r="J291" s="629">
        <v>246.45000000000002</v>
      </c>
      <c r="K291" s="642">
        <v>1</v>
      </c>
      <c r="L291" s="629">
        <v>3</v>
      </c>
      <c r="M291" s="630">
        <v>246.45000000000002</v>
      </c>
    </row>
    <row r="292" spans="1:13" ht="14.4" customHeight="1" x14ac:dyDescent="0.3">
      <c r="A292" s="625" t="s">
        <v>567</v>
      </c>
      <c r="B292" s="626" t="s">
        <v>2307</v>
      </c>
      <c r="C292" s="626" t="s">
        <v>2657</v>
      </c>
      <c r="D292" s="626" t="s">
        <v>1554</v>
      </c>
      <c r="E292" s="626" t="s">
        <v>658</v>
      </c>
      <c r="F292" s="629">
        <v>4</v>
      </c>
      <c r="G292" s="629">
        <v>765.45751613179607</v>
      </c>
      <c r="H292" s="642">
        <v>1</v>
      </c>
      <c r="I292" s="629"/>
      <c r="J292" s="629"/>
      <c r="K292" s="642">
        <v>0</v>
      </c>
      <c r="L292" s="629">
        <v>4</v>
      </c>
      <c r="M292" s="630">
        <v>765.45751613179607</v>
      </c>
    </row>
    <row r="293" spans="1:13" ht="14.4" customHeight="1" x14ac:dyDescent="0.3">
      <c r="A293" s="625" t="s">
        <v>567</v>
      </c>
      <c r="B293" s="626" t="s">
        <v>2307</v>
      </c>
      <c r="C293" s="626" t="s">
        <v>2658</v>
      </c>
      <c r="D293" s="626" t="s">
        <v>1555</v>
      </c>
      <c r="E293" s="626" t="s">
        <v>1556</v>
      </c>
      <c r="F293" s="629">
        <v>2</v>
      </c>
      <c r="G293" s="629">
        <v>1254.81</v>
      </c>
      <c r="H293" s="642">
        <v>1</v>
      </c>
      <c r="I293" s="629"/>
      <c r="J293" s="629"/>
      <c r="K293" s="642">
        <v>0</v>
      </c>
      <c r="L293" s="629">
        <v>2</v>
      </c>
      <c r="M293" s="630">
        <v>1254.81</v>
      </c>
    </row>
    <row r="294" spans="1:13" ht="14.4" customHeight="1" x14ac:dyDescent="0.3">
      <c r="A294" s="625" t="s">
        <v>567</v>
      </c>
      <c r="B294" s="626" t="s">
        <v>2307</v>
      </c>
      <c r="C294" s="626" t="s">
        <v>2308</v>
      </c>
      <c r="D294" s="626" t="s">
        <v>681</v>
      </c>
      <c r="E294" s="626" t="s">
        <v>658</v>
      </c>
      <c r="F294" s="629">
        <v>3</v>
      </c>
      <c r="G294" s="629">
        <v>714.45</v>
      </c>
      <c r="H294" s="642">
        <v>1</v>
      </c>
      <c r="I294" s="629"/>
      <c r="J294" s="629"/>
      <c r="K294" s="642">
        <v>0</v>
      </c>
      <c r="L294" s="629">
        <v>3</v>
      </c>
      <c r="M294" s="630">
        <v>714.45</v>
      </c>
    </row>
    <row r="295" spans="1:13" ht="14.4" customHeight="1" x14ac:dyDescent="0.3">
      <c r="A295" s="625" t="s">
        <v>567</v>
      </c>
      <c r="B295" s="626" t="s">
        <v>2307</v>
      </c>
      <c r="C295" s="626" t="s">
        <v>2659</v>
      </c>
      <c r="D295" s="626" t="s">
        <v>1869</v>
      </c>
      <c r="E295" s="626" t="s">
        <v>658</v>
      </c>
      <c r="F295" s="629"/>
      <c r="G295" s="629"/>
      <c r="H295" s="642">
        <v>0</v>
      </c>
      <c r="I295" s="629">
        <v>2</v>
      </c>
      <c r="J295" s="629">
        <v>306.45999999999998</v>
      </c>
      <c r="K295" s="642">
        <v>1</v>
      </c>
      <c r="L295" s="629">
        <v>2</v>
      </c>
      <c r="M295" s="630">
        <v>306.45999999999998</v>
      </c>
    </row>
    <row r="296" spans="1:13" ht="14.4" customHeight="1" x14ac:dyDescent="0.3">
      <c r="A296" s="625" t="s">
        <v>567</v>
      </c>
      <c r="B296" s="626" t="s">
        <v>2310</v>
      </c>
      <c r="C296" s="626" t="s">
        <v>2660</v>
      </c>
      <c r="D296" s="626" t="s">
        <v>2661</v>
      </c>
      <c r="E296" s="626" t="s">
        <v>2662</v>
      </c>
      <c r="F296" s="629"/>
      <c r="G296" s="629"/>
      <c r="H296" s="642">
        <v>0</v>
      </c>
      <c r="I296" s="629">
        <v>2</v>
      </c>
      <c r="J296" s="629">
        <v>134.47999999999999</v>
      </c>
      <c r="K296" s="642">
        <v>1</v>
      </c>
      <c r="L296" s="629">
        <v>2</v>
      </c>
      <c r="M296" s="630">
        <v>134.47999999999999</v>
      </c>
    </row>
    <row r="297" spans="1:13" ht="14.4" customHeight="1" x14ac:dyDescent="0.3">
      <c r="A297" s="625" t="s">
        <v>567</v>
      </c>
      <c r="B297" s="626" t="s">
        <v>2310</v>
      </c>
      <c r="C297" s="626" t="s">
        <v>2313</v>
      </c>
      <c r="D297" s="626" t="s">
        <v>1423</v>
      </c>
      <c r="E297" s="626" t="s">
        <v>1424</v>
      </c>
      <c r="F297" s="629"/>
      <c r="G297" s="629"/>
      <c r="H297" s="642">
        <v>0</v>
      </c>
      <c r="I297" s="629">
        <v>10</v>
      </c>
      <c r="J297" s="629">
        <v>1026.0994894804039</v>
      </c>
      <c r="K297" s="642">
        <v>1</v>
      </c>
      <c r="L297" s="629">
        <v>10</v>
      </c>
      <c r="M297" s="630">
        <v>1026.0994894804039</v>
      </c>
    </row>
    <row r="298" spans="1:13" ht="14.4" customHeight="1" x14ac:dyDescent="0.3">
      <c r="A298" s="625" t="s">
        <v>567</v>
      </c>
      <c r="B298" s="626" t="s">
        <v>2310</v>
      </c>
      <c r="C298" s="626" t="s">
        <v>2663</v>
      </c>
      <c r="D298" s="626" t="s">
        <v>1875</v>
      </c>
      <c r="E298" s="626" t="s">
        <v>1876</v>
      </c>
      <c r="F298" s="629"/>
      <c r="G298" s="629"/>
      <c r="H298" s="642">
        <v>0</v>
      </c>
      <c r="I298" s="629">
        <v>1</v>
      </c>
      <c r="J298" s="629">
        <v>129.72</v>
      </c>
      <c r="K298" s="642">
        <v>1</v>
      </c>
      <c r="L298" s="629">
        <v>1</v>
      </c>
      <c r="M298" s="630">
        <v>129.72</v>
      </c>
    </row>
    <row r="299" spans="1:13" ht="14.4" customHeight="1" x14ac:dyDescent="0.3">
      <c r="A299" s="625" t="s">
        <v>567</v>
      </c>
      <c r="B299" s="626" t="s">
        <v>2316</v>
      </c>
      <c r="C299" s="626" t="s">
        <v>2664</v>
      </c>
      <c r="D299" s="626" t="s">
        <v>1549</v>
      </c>
      <c r="E299" s="626" t="s">
        <v>1550</v>
      </c>
      <c r="F299" s="629">
        <v>1</v>
      </c>
      <c r="G299" s="629">
        <v>128.01</v>
      </c>
      <c r="H299" s="642">
        <v>1</v>
      </c>
      <c r="I299" s="629"/>
      <c r="J299" s="629"/>
      <c r="K299" s="642">
        <v>0</v>
      </c>
      <c r="L299" s="629">
        <v>1</v>
      </c>
      <c r="M299" s="630">
        <v>128.01</v>
      </c>
    </row>
    <row r="300" spans="1:13" ht="14.4" customHeight="1" x14ac:dyDescent="0.3">
      <c r="A300" s="625" t="s">
        <v>567</v>
      </c>
      <c r="B300" s="626" t="s">
        <v>2316</v>
      </c>
      <c r="C300" s="626" t="s">
        <v>2317</v>
      </c>
      <c r="D300" s="626" t="s">
        <v>1281</v>
      </c>
      <c r="E300" s="626" t="s">
        <v>680</v>
      </c>
      <c r="F300" s="629"/>
      <c r="G300" s="629"/>
      <c r="H300" s="642">
        <v>0</v>
      </c>
      <c r="I300" s="629">
        <v>8</v>
      </c>
      <c r="J300" s="629">
        <v>675.27896212366602</v>
      </c>
      <c r="K300" s="642">
        <v>1</v>
      </c>
      <c r="L300" s="629">
        <v>8</v>
      </c>
      <c r="M300" s="630">
        <v>675.27896212366602</v>
      </c>
    </row>
    <row r="301" spans="1:13" ht="14.4" customHeight="1" x14ac:dyDescent="0.3">
      <c r="A301" s="625" t="s">
        <v>567</v>
      </c>
      <c r="B301" s="626" t="s">
        <v>2318</v>
      </c>
      <c r="C301" s="626" t="s">
        <v>2320</v>
      </c>
      <c r="D301" s="626" t="s">
        <v>2321</v>
      </c>
      <c r="E301" s="626" t="s">
        <v>628</v>
      </c>
      <c r="F301" s="629"/>
      <c r="G301" s="629"/>
      <c r="H301" s="642">
        <v>0</v>
      </c>
      <c r="I301" s="629">
        <v>8</v>
      </c>
      <c r="J301" s="629">
        <v>947.21436740230479</v>
      </c>
      <c r="K301" s="642">
        <v>1</v>
      </c>
      <c r="L301" s="629">
        <v>8</v>
      </c>
      <c r="M301" s="630">
        <v>947.21436740230479</v>
      </c>
    </row>
    <row r="302" spans="1:13" ht="14.4" customHeight="1" x14ac:dyDescent="0.3">
      <c r="A302" s="625" t="s">
        <v>567</v>
      </c>
      <c r="B302" s="626" t="s">
        <v>2318</v>
      </c>
      <c r="C302" s="626" t="s">
        <v>2322</v>
      </c>
      <c r="D302" s="626" t="s">
        <v>2323</v>
      </c>
      <c r="E302" s="626" t="s">
        <v>678</v>
      </c>
      <c r="F302" s="629"/>
      <c r="G302" s="629"/>
      <c r="H302" s="642">
        <v>0</v>
      </c>
      <c r="I302" s="629">
        <v>8</v>
      </c>
      <c r="J302" s="629">
        <v>1470.32</v>
      </c>
      <c r="K302" s="642">
        <v>1</v>
      </c>
      <c r="L302" s="629">
        <v>8</v>
      </c>
      <c r="M302" s="630">
        <v>1470.32</v>
      </c>
    </row>
    <row r="303" spans="1:13" ht="14.4" customHeight="1" x14ac:dyDescent="0.3">
      <c r="A303" s="625" t="s">
        <v>567</v>
      </c>
      <c r="B303" s="626" t="s">
        <v>2318</v>
      </c>
      <c r="C303" s="626" t="s">
        <v>2324</v>
      </c>
      <c r="D303" s="626" t="s">
        <v>2325</v>
      </c>
      <c r="E303" s="626" t="s">
        <v>1881</v>
      </c>
      <c r="F303" s="629"/>
      <c r="G303" s="629"/>
      <c r="H303" s="642">
        <v>0</v>
      </c>
      <c r="I303" s="629">
        <v>2</v>
      </c>
      <c r="J303" s="629">
        <v>510.94481829469402</v>
      </c>
      <c r="K303" s="642">
        <v>1</v>
      </c>
      <c r="L303" s="629">
        <v>2</v>
      </c>
      <c r="M303" s="630">
        <v>510.94481829469402</v>
      </c>
    </row>
    <row r="304" spans="1:13" ht="14.4" customHeight="1" x14ac:dyDescent="0.3">
      <c r="A304" s="625" t="s">
        <v>567</v>
      </c>
      <c r="B304" s="626" t="s">
        <v>2665</v>
      </c>
      <c r="C304" s="626" t="s">
        <v>2666</v>
      </c>
      <c r="D304" s="626" t="s">
        <v>1879</v>
      </c>
      <c r="E304" s="626" t="s">
        <v>678</v>
      </c>
      <c r="F304" s="629"/>
      <c r="G304" s="629"/>
      <c r="H304" s="642">
        <v>0</v>
      </c>
      <c r="I304" s="629">
        <v>5</v>
      </c>
      <c r="J304" s="629">
        <v>1346.430302601635</v>
      </c>
      <c r="K304" s="642">
        <v>1</v>
      </c>
      <c r="L304" s="629">
        <v>5</v>
      </c>
      <c r="M304" s="630">
        <v>1346.430302601635</v>
      </c>
    </row>
    <row r="305" spans="1:13" ht="14.4" customHeight="1" x14ac:dyDescent="0.3">
      <c r="A305" s="625" t="s">
        <v>567</v>
      </c>
      <c r="B305" s="626" t="s">
        <v>2665</v>
      </c>
      <c r="C305" s="626" t="s">
        <v>2667</v>
      </c>
      <c r="D305" s="626" t="s">
        <v>1880</v>
      </c>
      <c r="E305" s="626" t="s">
        <v>1881</v>
      </c>
      <c r="F305" s="629"/>
      <c r="G305" s="629"/>
      <c r="H305" s="642">
        <v>0</v>
      </c>
      <c r="I305" s="629">
        <v>2</v>
      </c>
      <c r="J305" s="629">
        <v>873.4</v>
      </c>
      <c r="K305" s="642">
        <v>1</v>
      </c>
      <c r="L305" s="629">
        <v>2</v>
      </c>
      <c r="M305" s="630">
        <v>873.4</v>
      </c>
    </row>
    <row r="306" spans="1:13" ht="14.4" customHeight="1" x14ac:dyDescent="0.3">
      <c r="A306" s="625" t="s">
        <v>567</v>
      </c>
      <c r="B306" s="626" t="s">
        <v>2326</v>
      </c>
      <c r="C306" s="626" t="s">
        <v>2668</v>
      </c>
      <c r="D306" s="626" t="s">
        <v>1441</v>
      </c>
      <c r="E306" s="626" t="s">
        <v>1878</v>
      </c>
      <c r="F306" s="629"/>
      <c r="G306" s="629"/>
      <c r="H306" s="642">
        <v>0</v>
      </c>
      <c r="I306" s="629">
        <v>5</v>
      </c>
      <c r="J306" s="629">
        <v>1898.0396560210352</v>
      </c>
      <c r="K306" s="642">
        <v>1</v>
      </c>
      <c r="L306" s="629">
        <v>5</v>
      </c>
      <c r="M306" s="630">
        <v>1898.0396560210352</v>
      </c>
    </row>
    <row r="307" spans="1:13" ht="14.4" customHeight="1" x14ac:dyDescent="0.3">
      <c r="A307" s="625" t="s">
        <v>567</v>
      </c>
      <c r="B307" s="626" t="s">
        <v>2332</v>
      </c>
      <c r="C307" s="626" t="s">
        <v>2333</v>
      </c>
      <c r="D307" s="626" t="s">
        <v>1277</v>
      </c>
      <c r="E307" s="626" t="s">
        <v>2334</v>
      </c>
      <c r="F307" s="629"/>
      <c r="G307" s="629"/>
      <c r="H307" s="642">
        <v>0</v>
      </c>
      <c r="I307" s="629">
        <v>4</v>
      </c>
      <c r="J307" s="629">
        <v>578.34</v>
      </c>
      <c r="K307" s="642">
        <v>1</v>
      </c>
      <c r="L307" s="629">
        <v>4</v>
      </c>
      <c r="M307" s="630">
        <v>578.34</v>
      </c>
    </row>
    <row r="308" spans="1:13" ht="14.4" customHeight="1" x14ac:dyDescent="0.3">
      <c r="A308" s="625" t="s">
        <v>567</v>
      </c>
      <c r="B308" s="626" t="s">
        <v>2335</v>
      </c>
      <c r="C308" s="626" t="s">
        <v>2336</v>
      </c>
      <c r="D308" s="626" t="s">
        <v>592</v>
      </c>
      <c r="E308" s="626" t="s">
        <v>593</v>
      </c>
      <c r="F308" s="629">
        <v>1</v>
      </c>
      <c r="G308" s="629">
        <v>206.24088828343699</v>
      </c>
      <c r="H308" s="642">
        <v>1</v>
      </c>
      <c r="I308" s="629"/>
      <c r="J308" s="629"/>
      <c r="K308" s="642">
        <v>0</v>
      </c>
      <c r="L308" s="629">
        <v>1</v>
      </c>
      <c r="M308" s="630">
        <v>206.24088828343699</v>
      </c>
    </row>
    <row r="309" spans="1:13" ht="14.4" customHeight="1" x14ac:dyDescent="0.3">
      <c r="A309" s="625" t="s">
        <v>567</v>
      </c>
      <c r="B309" s="626" t="s">
        <v>2341</v>
      </c>
      <c r="C309" s="626" t="s">
        <v>2342</v>
      </c>
      <c r="D309" s="626" t="s">
        <v>1305</v>
      </c>
      <c r="E309" s="626" t="s">
        <v>2343</v>
      </c>
      <c r="F309" s="629"/>
      <c r="G309" s="629"/>
      <c r="H309" s="642">
        <v>0</v>
      </c>
      <c r="I309" s="629">
        <v>4</v>
      </c>
      <c r="J309" s="629">
        <v>260.75969177324811</v>
      </c>
      <c r="K309" s="642">
        <v>1</v>
      </c>
      <c r="L309" s="629">
        <v>4</v>
      </c>
      <c r="M309" s="630">
        <v>260.75969177324811</v>
      </c>
    </row>
    <row r="310" spans="1:13" ht="14.4" customHeight="1" x14ac:dyDescent="0.3">
      <c r="A310" s="625" t="s">
        <v>567</v>
      </c>
      <c r="B310" s="626" t="s">
        <v>2341</v>
      </c>
      <c r="C310" s="626" t="s">
        <v>2669</v>
      </c>
      <c r="D310" s="626" t="s">
        <v>2670</v>
      </c>
      <c r="E310" s="626" t="s">
        <v>2671</v>
      </c>
      <c r="F310" s="629">
        <v>1</v>
      </c>
      <c r="G310" s="629">
        <v>78.25</v>
      </c>
      <c r="H310" s="642">
        <v>1</v>
      </c>
      <c r="I310" s="629"/>
      <c r="J310" s="629"/>
      <c r="K310" s="642">
        <v>0</v>
      </c>
      <c r="L310" s="629">
        <v>1</v>
      </c>
      <c r="M310" s="630">
        <v>78.25</v>
      </c>
    </row>
    <row r="311" spans="1:13" ht="14.4" customHeight="1" x14ac:dyDescent="0.3">
      <c r="A311" s="625" t="s">
        <v>567</v>
      </c>
      <c r="B311" s="626" t="s">
        <v>2341</v>
      </c>
      <c r="C311" s="626" t="s">
        <v>2672</v>
      </c>
      <c r="D311" s="626" t="s">
        <v>2673</v>
      </c>
      <c r="E311" s="626" t="s">
        <v>2674</v>
      </c>
      <c r="F311" s="629">
        <v>1</v>
      </c>
      <c r="G311" s="629">
        <v>106.63</v>
      </c>
      <c r="H311" s="642">
        <v>1</v>
      </c>
      <c r="I311" s="629"/>
      <c r="J311" s="629"/>
      <c r="K311" s="642">
        <v>0</v>
      </c>
      <c r="L311" s="629">
        <v>1</v>
      </c>
      <c r="M311" s="630">
        <v>106.63</v>
      </c>
    </row>
    <row r="312" spans="1:13" ht="14.4" customHeight="1" x14ac:dyDescent="0.3">
      <c r="A312" s="625" t="s">
        <v>567</v>
      </c>
      <c r="B312" s="626" t="s">
        <v>2341</v>
      </c>
      <c r="C312" s="626" t="s">
        <v>2347</v>
      </c>
      <c r="D312" s="626" t="s">
        <v>1333</v>
      </c>
      <c r="E312" s="626" t="s">
        <v>2348</v>
      </c>
      <c r="F312" s="629"/>
      <c r="G312" s="629"/>
      <c r="H312" s="642">
        <v>0</v>
      </c>
      <c r="I312" s="629">
        <v>3</v>
      </c>
      <c r="J312" s="629">
        <v>149.49001061763528</v>
      </c>
      <c r="K312" s="642">
        <v>1</v>
      </c>
      <c r="L312" s="629">
        <v>3</v>
      </c>
      <c r="M312" s="630">
        <v>149.49001061763528</v>
      </c>
    </row>
    <row r="313" spans="1:13" ht="14.4" customHeight="1" x14ac:dyDescent="0.3">
      <c r="A313" s="625" t="s">
        <v>567</v>
      </c>
      <c r="B313" s="626" t="s">
        <v>2341</v>
      </c>
      <c r="C313" s="626" t="s">
        <v>2349</v>
      </c>
      <c r="D313" s="626" t="s">
        <v>1334</v>
      </c>
      <c r="E313" s="626" t="s">
        <v>2350</v>
      </c>
      <c r="F313" s="629"/>
      <c r="G313" s="629"/>
      <c r="H313" s="642">
        <v>0</v>
      </c>
      <c r="I313" s="629">
        <v>2</v>
      </c>
      <c r="J313" s="629">
        <v>123.87863584094279</v>
      </c>
      <c r="K313" s="642">
        <v>1</v>
      </c>
      <c r="L313" s="629">
        <v>2</v>
      </c>
      <c r="M313" s="630">
        <v>123.87863584094279</v>
      </c>
    </row>
    <row r="314" spans="1:13" ht="14.4" customHeight="1" x14ac:dyDescent="0.3">
      <c r="A314" s="625" t="s">
        <v>567</v>
      </c>
      <c r="B314" s="626" t="s">
        <v>2341</v>
      </c>
      <c r="C314" s="626" t="s">
        <v>2351</v>
      </c>
      <c r="D314" s="626" t="s">
        <v>2352</v>
      </c>
      <c r="E314" s="626" t="s">
        <v>2353</v>
      </c>
      <c r="F314" s="629">
        <v>2</v>
      </c>
      <c r="G314" s="629">
        <v>134.82</v>
      </c>
      <c r="H314" s="642">
        <v>1</v>
      </c>
      <c r="I314" s="629"/>
      <c r="J314" s="629"/>
      <c r="K314" s="642">
        <v>0</v>
      </c>
      <c r="L314" s="629">
        <v>2</v>
      </c>
      <c r="M314" s="630">
        <v>134.82</v>
      </c>
    </row>
    <row r="315" spans="1:13" ht="14.4" customHeight="1" x14ac:dyDescent="0.3">
      <c r="A315" s="625" t="s">
        <v>567</v>
      </c>
      <c r="B315" s="626" t="s">
        <v>2341</v>
      </c>
      <c r="C315" s="626" t="s">
        <v>2356</v>
      </c>
      <c r="D315" s="626" t="s">
        <v>2357</v>
      </c>
      <c r="E315" s="626" t="s">
        <v>2358</v>
      </c>
      <c r="F315" s="629">
        <v>3</v>
      </c>
      <c r="G315" s="629">
        <v>284.07</v>
      </c>
      <c r="H315" s="642">
        <v>1</v>
      </c>
      <c r="I315" s="629"/>
      <c r="J315" s="629"/>
      <c r="K315" s="642">
        <v>0</v>
      </c>
      <c r="L315" s="629">
        <v>3</v>
      </c>
      <c r="M315" s="630">
        <v>284.07</v>
      </c>
    </row>
    <row r="316" spans="1:13" ht="14.4" customHeight="1" x14ac:dyDescent="0.3">
      <c r="A316" s="625" t="s">
        <v>567</v>
      </c>
      <c r="B316" s="626" t="s">
        <v>2675</v>
      </c>
      <c r="C316" s="626" t="s">
        <v>2676</v>
      </c>
      <c r="D316" s="626" t="s">
        <v>2677</v>
      </c>
      <c r="E316" s="626" t="s">
        <v>2678</v>
      </c>
      <c r="F316" s="629">
        <v>2</v>
      </c>
      <c r="G316" s="629">
        <v>62.34</v>
      </c>
      <c r="H316" s="642">
        <v>1</v>
      </c>
      <c r="I316" s="629"/>
      <c r="J316" s="629"/>
      <c r="K316" s="642">
        <v>0</v>
      </c>
      <c r="L316" s="629">
        <v>2</v>
      </c>
      <c r="M316" s="630">
        <v>62.34</v>
      </c>
    </row>
    <row r="317" spans="1:13" ht="14.4" customHeight="1" x14ac:dyDescent="0.3">
      <c r="A317" s="625" t="s">
        <v>567</v>
      </c>
      <c r="B317" s="626" t="s">
        <v>2359</v>
      </c>
      <c r="C317" s="626" t="s">
        <v>2360</v>
      </c>
      <c r="D317" s="626" t="s">
        <v>1505</v>
      </c>
      <c r="E317" s="626" t="s">
        <v>1506</v>
      </c>
      <c r="F317" s="629"/>
      <c r="G317" s="629"/>
      <c r="H317" s="642">
        <v>0</v>
      </c>
      <c r="I317" s="629">
        <v>30</v>
      </c>
      <c r="J317" s="629">
        <v>1375.5</v>
      </c>
      <c r="K317" s="642">
        <v>1</v>
      </c>
      <c r="L317" s="629">
        <v>30</v>
      </c>
      <c r="M317" s="630">
        <v>1375.5</v>
      </c>
    </row>
    <row r="318" spans="1:13" ht="14.4" customHeight="1" x14ac:dyDescent="0.3">
      <c r="A318" s="625" t="s">
        <v>567</v>
      </c>
      <c r="B318" s="626" t="s">
        <v>2361</v>
      </c>
      <c r="C318" s="626" t="s">
        <v>2362</v>
      </c>
      <c r="D318" s="626" t="s">
        <v>2363</v>
      </c>
      <c r="E318" s="626" t="s">
        <v>2364</v>
      </c>
      <c r="F318" s="629"/>
      <c r="G318" s="629"/>
      <c r="H318" s="642">
        <v>0</v>
      </c>
      <c r="I318" s="629">
        <v>20</v>
      </c>
      <c r="J318" s="629">
        <v>5507.680491990277</v>
      </c>
      <c r="K318" s="642">
        <v>1</v>
      </c>
      <c r="L318" s="629">
        <v>20</v>
      </c>
      <c r="M318" s="630">
        <v>5507.680491990277</v>
      </c>
    </row>
    <row r="319" spans="1:13" ht="14.4" customHeight="1" x14ac:dyDescent="0.3">
      <c r="A319" s="625" t="s">
        <v>567</v>
      </c>
      <c r="B319" s="626" t="s">
        <v>2361</v>
      </c>
      <c r="C319" s="626" t="s">
        <v>2365</v>
      </c>
      <c r="D319" s="626" t="s">
        <v>2366</v>
      </c>
      <c r="E319" s="626" t="s">
        <v>2367</v>
      </c>
      <c r="F319" s="629"/>
      <c r="G319" s="629"/>
      <c r="H319" s="642">
        <v>0</v>
      </c>
      <c r="I319" s="629">
        <v>100</v>
      </c>
      <c r="J319" s="629">
        <v>22620.067765894648</v>
      </c>
      <c r="K319" s="642">
        <v>1</v>
      </c>
      <c r="L319" s="629">
        <v>100</v>
      </c>
      <c r="M319" s="630">
        <v>22620.067765894648</v>
      </c>
    </row>
    <row r="320" spans="1:13" ht="14.4" customHeight="1" x14ac:dyDescent="0.3">
      <c r="A320" s="625" t="s">
        <v>567</v>
      </c>
      <c r="B320" s="626" t="s">
        <v>2361</v>
      </c>
      <c r="C320" s="626" t="s">
        <v>2679</v>
      </c>
      <c r="D320" s="626" t="s">
        <v>2680</v>
      </c>
      <c r="E320" s="626" t="s">
        <v>2681</v>
      </c>
      <c r="F320" s="629"/>
      <c r="G320" s="629"/>
      <c r="H320" s="642">
        <v>0</v>
      </c>
      <c r="I320" s="629">
        <v>9</v>
      </c>
      <c r="J320" s="629">
        <v>2550.3001886266788</v>
      </c>
      <c r="K320" s="642">
        <v>1</v>
      </c>
      <c r="L320" s="629">
        <v>9</v>
      </c>
      <c r="M320" s="630">
        <v>2550.3001886266788</v>
      </c>
    </row>
    <row r="321" spans="1:13" ht="14.4" customHeight="1" x14ac:dyDescent="0.3">
      <c r="A321" s="625" t="s">
        <v>567</v>
      </c>
      <c r="B321" s="626" t="s">
        <v>2368</v>
      </c>
      <c r="C321" s="626" t="s">
        <v>2369</v>
      </c>
      <c r="D321" s="626" t="s">
        <v>2370</v>
      </c>
      <c r="E321" s="626" t="s">
        <v>2371</v>
      </c>
      <c r="F321" s="629"/>
      <c r="G321" s="629"/>
      <c r="H321" s="642">
        <v>0</v>
      </c>
      <c r="I321" s="629">
        <v>1.997333333333327</v>
      </c>
      <c r="J321" s="629">
        <v>7526.4879769560157</v>
      </c>
      <c r="K321" s="642">
        <v>1</v>
      </c>
      <c r="L321" s="629">
        <v>1.997333333333327</v>
      </c>
      <c r="M321" s="630">
        <v>7526.4879769560157</v>
      </c>
    </row>
    <row r="322" spans="1:13" ht="14.4" customHeight="1" x14ac:dyDescent="0.3">
      <c r="A322" s="625" t="s">
        <v>567</v>
      </c>
      <c r="B322" s="626" t="s">
        <v>2372</v>
      </c>
      <c r="C322" s="626" t="s">
        <v>2373</v>
      </c>
      <c r="D322" s="626" t="s">
        <v>1509</v>
      </c>
      <c r="E322" s="626" t="s">
        <v>2374</v>
      </c>
      <c r="F322" s="629"/>
      <c r="G322" s="629"/>
      <c r="H322" s="642">
        <v>0</v>
      </c>
      <c r="I322" s="629">
        <v>3</v>
      </c>
      <c r="J322" s="629">
        <v>415.07985546543796</v>
      </c>
      <c r="K322" s="642">
        <v>1</v>
      </c>
      <c r="L322" s="629">
        <v>3</v>
      </c>
      <c r="M322" s="630">
        <v>415.07985546543796</v>
      </c>
    </row>
    <row r="323" spans="1:13" ht="14.4" customHeight="1" x14ac:dyDescent="0.3">
      <c r="A323" s="625" t="s">
        <v>567</v>
      </c>
      <c r="B323" s="626" t="s">
        <v>2372</v>
      </c>
      <c r="C323" s="626" t="s">
        <v>2375</v>
      </c>
      <c r="D323" s="626" t="s">
        <v>2376</v>
      </c>
      <c r="E323" s="626" t="s">
        <v>1506</v>
      </c>
      <c r="F323" s="629"/>
      <c r="G323" s="629"/>
      <c r="H323" s="642">
        <v>0</v>
      </c>
      <c r="I323" s="629">
        <v>76</v>
      </c>
      <c r="J323" s="629">
        <v>5722.8013984091913</v>
      </c>
      <c r="K323" s="642">
        <v>1</v>
      </c>
      <c r="L323" s="629">
        <v>76</v>
      </c>
      <c r="M323" s="630">
        <v>5722.8013984091913</v>
      </c>
    </row>
    <row r="324" spans="1:13" ht="14.4" customHeight="1" x14ac:dyDescent="0.3">
      <c r="A324" s="625" t="s">
        <v>567</v>
      </c>
      <c r="B324" s="626" t="s">
        <v>2682</v>
      </c>
      <c r="C324" s="626" t="s">
        <v>2683</v>
      </c>
      <c r="D324" s="626" t="s">
        <v>1912</v>
      </c>
      <c r="E324" s="626" t="s">
        <v>939</v>
      </c>
      <c r="F324" s="629">
        <v>42</v>
      </c>
      <c r="G324" s="629">
        <v>1361.64</v>
      </c>
      <c r="H324" s="642">
        <v>1</v>
      </c>
      <c r="I324" s="629"/>
      <c r="J324" s="629"/>
      <c r="K324" s="642">
        <v>0</v>
      </c>
      <c r="L324" s="629">
        <v>42</v>
      </c>
      <c r="M324" s="630">
        <v>1361.64</v>
      </c>
    </row>
    <row r="325" spans="1:13" ht="14.4" customHeight="1" x14ac:dyDescent="0.3">
      <c r="A325" s="625" t="s">
        <v>567</v>
      </c>
      <c r="B325" s="626" t="s">
        <v>2684</v>
      </c>
      <c r="C325" s="626" t="s">
        <v>2685</v>
      </c>
      <c r="D325" s="626" t="s">
        <v>1644</v>
      </c>
      <c r="E325" s="626" t="s">
        <v>1645</v>
      </c>
      <c r="F325" s="629"/>
      <c r="G325" s="629"/>
      <c r="H325" s="642">
        <v>0</v>
      </c>
      <c r="I325" s="629">
        <v>3</v>
      </c>
      <c r="J325" s="629">
        <v>1813.8713597339702</v>
      </c>
      <c r="K325" s="642">
        <v>1</v>
      </c>
      <c r="L325" s="629">
        <v>3</v>
      </c>
      <c r="M325" s="630">
        <v>1813.8713597339702</v>
      </c>
    </row>
    <row r="326" spans="1:13" ht="14.4" customHeight="1" x14ac:dyDescent="0.3">
      <c r="A326" s="625" t="s">
        <v>567</v>
      </c>
      <c r="B326" s="626" t="s">
        <v>2686</v>
      </c>
      <c r="C326" s="626" t="s">
        <v>2687</v>
      </c>
      <c r="D326" s="626" t="s">
        <v>1922</v>
      </c>
      <c r="E326" s="626" t="s">
        <v>939</v>
      </c>
      <c r="F326" s="629"/>
      <c r="G326" s="629"/>
      <c r="H326" s="642">
        <v>0</v>
      </c>
      <c r="I326" s="629">
        <v>30</v>
      </c>
      <c r="J326" s="629">
        <v>4621.5392816288104</v>
      </c>
      <c r="K326" s="642">
        <v>1</v>
      </c>
      <c r="L326" s="629">
        <v>30</v>
      </c>
      <c r="M326" s="630">
        <v>4621.5392816288104</v>
      </c>
    </row>
    <row r="327" spans="1:13" ht="14.4" customHeight="1" x14ac:dyDescent="0.3">
      <c r="A327" s="625" t="s">
        <v>567</v>
      </c>
      <c r="B327" s="626" t="s">
        <v>2380</v>
      </c>
      <c r="C327" s="626" t="s">
        <v>2381</v>
      </c>
      <c r="D327" s="626" t="s">
        <v>1303</v>
      </c>
      <c r="E327" s="626" t="s">
        <v>1304</v>
      </c>
      <c r="F327" s="629"/>
      <c r="G327" s="629"/>
      <c r="H327" s="642">
        <v>0</v>
      </c>
      <c r="I327" s="629">
        <v>3</v>
      </c>
      <c r="J327" s="629">
        <v>6475.2372299133294</v>
      </c>
      <c r="K327" s="642">
        <v>1</v>
      </c>
      <c r="L327" s="629">
        <v>3</v>
      </c>
      <c r="M327" s="630">
        <v>6475.2372299133294</v>
      </c>
    </row>
    <row r="328" spans="1:13" ht="14.4" customHeight="1" x14ac:dyDescent="0.3">
      <c r="A328" s="625" t="s">
        <v>567</v>
      </c>
      <c r="B328" s="626" t="s">
        <v>2382</v>
      </c>
      <c r="C328" s="626" t="s">
        <v>2383</v>
      </c>
      <c r="D328" s="626" t="s">
        <v>1512</v>
      </c>
      <c r="E328" s="626" t="s">
        <v>2384</v>
      </c>
      <c r="F328" s="629"/>
      <c r="G328" s="629"/>
      <c r="H328" s="642">
        <v>0</v>
      </c>
      <c r="I328" s="629">
        <v>6</v>
      </c>
      <c r="J328" s="629">
        <v>1370.4468766070581</v>
      </c>
      <c r="K328" s="642">
        <v>1</v>
      </c>
      <c r="L328" s="629">
        <v>6</v>
      </c>
      <c r="M328" s="630">
        <v>1370.4468766070581</v>
      </c>
    </row>
    <row r="329" spans="1:13" ht="14.4" customHeight="1" x14ac:dyDescent="0.3">
      <c r="A329" s="625" t="s">
        <v>567</v>
      </c>
      <c r="B329" s="626" t="s">
        <v>2688</v>
      </c>
      <c r="C329" s="626" t="s">
        <v>2689</v>
      </c>
      <c r="D329" s="626" t="s">
        <v>1924</v>
      </c>
      <c r="E329" s="626" t="s">
        <v>1925</v>
      </c>
      <c r="F329" s="629"/>
      <c r="G329" s="629"/>
      <c r="H329" s="642">
        <v>0</v>
      </c>
      <c r="I329" s="629">
        <v>1</v>
      </c>
      <c r="J329" s="629">
        <v>168.04999695786799</v>
      </c>
      <c r="K329" s="642">
        <v>1</v>
      </c>
      <c r="L329" s="629">
        <v>1</v>
      </c>
      <c r="M329" s="630">
        <v>168.04999695786799</v>
      </c>
    </row>
    <row r="330" spans="1:13" ht="14.4" customHeight="1" x14ac:dyDescent="0.3">
      <c r="A330" s="625" t="s">
        <v>567</v>
      </c>
      <c r="B330" s="626" t="s">
        <v>2385</v>
      </c>
      <c r="C330" s="626" t="s">
        <v>2690</v>
      </c>
      <c r="D330" s="626" t="s">
        <v>1930</v>
      </c>
      <c r="E330" s="626" t="s">
        <v>2691</v>
      </c>
      <c r="F330" s="629"/>
      <c r="G330" s="629"/>
      <c r="H330" s="642">
        <v>0</v>
      </c>
      <c r="I330" s="629">
        <v>2</v>
      </c>
      <c r="J330" s="629">
        <v>141.46</v>
      </c>
      <c r="K330" s="642">
        <v>1</v>
      </c>
      <c r="L330" s="629">
        <v>2</v>
      </c>
      <c r="M330" s="630">
        <v>141.46</v>
      </c>
    </row>
    <row r="331" spans="1:13" ht="14.4" customHeight="1" x14ac:dyDescent="0.3">
      <c r="A331" s="625" t="s">
        <v>567</v>
      </c>
      <c r="B331" s="626" t="s">
        <v>2389</v>
      </c>
      <c r="C331" s="626" t="s">
        <v>2692</v>
      </c>
      <c r="D331" s="626" t="s">
        <v>1926</v>
      </c>
      <c r="E331" s="626" t="s">
        <v>2693</v>
      </c>
      <c r="F331" s="629"/>
      <c r="G331" s="629"/>
      <c r="H331" s="642">
        <v>0</v>
      </c>
      <c r="I331" s="629">
        <v>2</v>
      </c>
      <c r="J331" s="629">
        <v>111.10012570637369</v>
      </c>
      <c r="K331" s="642">
        <v>1</v>
      </c>
      <c r="L331" s="629">
        <v>2</v>
      </c>
      <c r="M331" s="630">
        <v>111.10012570637369</v>
      </c>
    </row>
    <row r="332" spans="1:13" ht="14.4" customHeight="1" x14ac:dyDescent="0.3">
      <c r="A332" s="625" t="s">
        <v>567</v>
      </c>
      <c r="B332" s="626" t="s">
        <v>2398</v>
      </c>
      <c r="C332" s="626" t="s">
        <v>2399</v>
      </c>
      <c r="D332" s="626" t="s">
        <v>1361</v>
      </c>
      <c r="E332" s="626" t="s">
        <v>1362</v>
      </c>
      <c r="F332" s="629"/>
      <c r="G332" s="629"/>
      <c r="H332" s="642">
        <v>0</v>
      </c>
      <c r="I332" s="629">
        <v>3.3000000000000003</v>
      </c>
      <c r="J332" s="629">
        <v>8981.6265000000003</v>
      </c>
      <c r="K332" s="642">
        <v>1</v>
      </c>
      <c r="L332" s="629">
        <v>3.3000000000000003</v>
      </c>
      <c r="M332" s="630">
        <v>8981.6265000000003</v>
      </c>
    </row>
    <row r="333" spans="1:13" ht="14.4" customHeight="1" x14ac:dyDescent="0.3">
      <c r="A333" s="625" t="s">
        <v>567</v>
      </c>
      <c r="B333" s="626" t="s">
        <v>2400</v>
      </c>
      <c r="C333" s="626" t="s">
        <v>2401</v>
      </c>
      <c r="D333" s="626" t="s">
        <v>2402</v>
      </c>
      <c r="E333" s="626" t="s">
        <v>1364</v>
      </c>
      <c r="F333" s="629">
        <v>375.48820710000007</v>
      </c>
      <c r="G333" s="629">
        <v>27434.625398294193</v>
      </c>
      <c r="H333" s="642">
        <v>1</v>
      </c>
      <c r="I333" s="629"/>
      <c r="J333" s="629"/>
      <c r="K333" s="642">
        <v>0</v>
      </c>
      <c r="L333" s="629">
        <v>375.48820710000007</v>
      </c>
      <c r="M333" s="630">
        <v>27434.625398294193</v>
      </c>
    </row>
    <row r="334" spans="1:13" ht="14.4" customHeight="1" x14ac:dyDescent="0.3">
      <c r="A334" s="625" t="s">
        <v>567</v>
      </c>
      <c r="B334" s="626" t="s">
        <v>2400</v>
      </c>
      <c r="C334" s="626" t="s">
        <v>2403</v>
      </c>
      <c r="D334" s="626" t="s">
        <v>2402</v>
      </c>
      <c r="E334" s="626" t="s">
        <v>1365</v>
      </c>
      <c r="F334" s="629">
        <v>125.834929</v>
      </c>
      <c r="G334" s="629">
        <v>17777.979404977952</v>
      </c>
      <c r="H334" s="642">
        <v>1</v>
      </c>
      <c r="I334" s="629"/>
      <c r="J334" s="629"/>
      <c r="K334" s="642">
        <v>0</v>
      </c>
      <c r="L334" s="629">
        <v>125.834929</v>
      </c>
      <c r="M334" s="630">
        <v>17777.979404977952</v>
      </c>
    </row>
    <row r="335" spans="1:13" ht="14.4" customHeight="1" x14ac:dyDescent="0.3">
      <c r="A335" s="625" t="s">
        <v>567</v>
      </c>
      <c r="B335" s="626" t="s">
        <v>2400</v>
      </c>
      <c r="C335" s="626" t="s">
        <v>2404</v>
      </c>
      <c r="D335" s="626" t="s">
        <v>2402</v>
      </c>
      <c r="E335" s="626" t="s">
        <v>2405</v>
      </c>
      <c r="F335" s="629">
        <v>171.34391260000004</v>
      </c>
      <c r="G335" s="629">
        <v>101117.63515160483</v>
      </c>
      <c r="H335" s="642">
        <v>1</v>
      </c>
      <c r="I335" s="629"/>
      <c r="J335" s="629"/>
      <c r="K335" s="642">
        <v>0</v>
      </c>
      <c r="L335" s="629">
        <v>171.34391260000004</v>
      </c>
      <c r="M335" s="630">
        <v>101117.63515160483</v>
      </c>
    </row>
    <row r="336" spans="1:13" ht="14.4" customHeight="1" x14ac:dyDescent="0.3">
      <c r="A336" s="625" t="s">
        <v>567</v>
      </c>
      <c r="B336" s="626" t="s">
        <v>2400</v>
      </c>
      <c r="C336" s="626" t="s">
        <v>2406</v>
      </c>
      <c r="D336" s="626" t="s">
        <v>1363</v>
      </c>
      <c r="E336" s="626" t="s">
        <v>1364</v>
      </c>
      <c r="F336" s="629"/>
      <c r="G336" s="629"/>
      <c r="H336" s="642">
        <v>0</v>
      </c>
      <c r="I336" s="629">
        <v>92.782111499999999</v>
      </c>
      <c r="J336" s="629">
        <v>4575.0859323073337</v>
      </c>
      <c r="K336" s="642">
        <v>1</v>
      </c>
      <c r="L336" s="629">
        <v>92.782111499999999</v>
      </c>
      <c r="M336" s="630">
        <v>4575.0859323073337</v>
      </c>
    </row>
    <row r="337" spans="1:13" ht="14.4" customHeight="1" x14ac:dyDescent="0.3">
      <c r="A337" s="625" t="s">
        <v>567</v>
      </c>
      <c r="B337" s="626" t="s">
        <v>2400</v>
      </c>
      <c r="C337" s="626" t="s">
        <v>2407</v>
      </c>
      <c r="D337" s="626" t="s">
        <v>1363</v>
      </c>
      <c r="E337" s="626" t="s">
        <v>1365</v>
      </c>
      <c r="F337" s="629"/>
      <c r="G337" s="629"/>
      <c r="H337" s="642">
        <v>0</v>
      </c>
      <c r="I337" s="629">
        <v>109.11465199999995</v>
      </c>
      <c r="J337" s="629">
        <v>9268.1990670884352</v>
      </c>
      <c r="K337" s="642">
        <v>1</v>
      </c>
      <c r="L337" s="629">
        <v>109.11465199999995</v>
      </c>
      <c r="M337" s="630">
        <v>9268.1990670884352</v>
      </c>
    </row>
    <row r="338" spans="1:13" ht="14.4" customHeight="1" x14ac:dyDescent="0.3">
      <c r="A338" s="625" t="s">
        <v>567</v>
      </c>
      <c r="B338" s="626" t="s">
        <v>2400</v>
      </c>
      <c r="C338" s="626" t="s">
        <v>2408</v>
      </c>
      <c r="D338" s="626" t="s">
        <v>1363</v>
      </c>
      <c r="E338" s="626" t="s">
        <v>1366</v>
      </c>
      <c r="F338" s="629"/>
      <c r="G338" s="629"/>
      <c r="H338" s="642">
        <v>0</v>
      </c>
      <c r="I338" s="629">
        <v>15.000359600000003</v>
      </c>
      <c r="J338" s="629">
        <v>6575.6455330920007</v>
      </c>
      <c r="K338" s="642">
        <v>1</v>
      </c>
      <c r="L338" s="629">
        <v>15.000359600000003</v>
      </c>
      <c r="M338" s="630">
        <v>6575.6455330920007</v>
      </c>
    </row>
    <row r="339" spans="1:13" ht="14.4" customHeight="1" x14ac:dyDescent="0.3">
      <c r="A339" s="625" t="s">
        <v>567</v>
      </c>
      <c r="B339" s="626" t="s">
        <v>2400</v>
      </c>
      <c r="C339" s="626" t="s">
        <v>2409</v>
      </c>
      <c r="D339" s="626" t="s">
        <v>2402</v>
      </c>
      <c r="E339" s="626" t="s">
        <v>2410</v>
      </c>
      <c r="F339" s="629">
        <v>107.40202489999999</v>
      </c>
      <c r="G339" s="629">
        <v>4375.561997186559</v>
      </c>
      <c r="H339" s="642">
        <v>1</v>
      </c>
      <c r="I339" s="629"/>
      <c r="J339" s="629"/>
      <c r="K339" s="642">
        <v>0</v>
      </c>
      <c r="L339" s="629">
        <v>107.40202489999999</v>
      </c>
      <c r="M339" s="630">
        <v>4375.561997186559</v>
      </c>
    </row>
    <row r="340" spans="1:13" ht="14.4" customHeight="1" x14ac:dyDescent="0.3">
      <c r="A340" s="625" t="s">
        <v>567</v>
      </c>
      <c r="B340" s="626" t="s">
        <v>2411</v>
      </c>
      <c r="C340" s="626" t="s">
        <v>2412</v>
      </c>
      <c r="D340" s="626" t="s">
        <v>2413</v>
      </c>
      <c r="E340" s="626" t="s">
        <v>650</v>
      </c>
      <c r="F340" s="629"/>
      <c r="G340" s="629"/>
      <c r="H340" s="642">
        <v>0</v>
      </c>
      <c r="I340" s="629">
        <v>26.667000000000002</v>
      </c>
      <c r="J340" s="629">
        <v>9431.5852249999989</v>
      </c>
      <c r="K340" s="642">
        <v>1</v>
      </c>
      <c r="L340" s="629">
        <v>26.667000000000002</v>
      </c>
      <c r="M340" s="630">
        <v>9431.5852249999989</v>
      </c>
    </row>
    <row r="341" spans="1:13" ht="14.4" customHeight="1" x14ac:dyDescent="0.3">
      <c r="A341" s="625" t="s">
        <v>567</v>
      </c>
      <c r="B341" s="626" t="s">
        <v>2411</v>
      </c>
      <c r="C341" s="626" t="s">
        <v>2414</v>
      </c>
      <c r="D341" s="626" t="s">
        <v>1388</v>
      </c>
      <c r="E341" s="626" t="s">
        <v>1389</v>
      </c>
      <c r="F341" s="629"/>
      <c r="G341" s="629"/>
      <c r="H341" s="642">
        <v>0</v>
      </c>
      <c r="I341" s="629">
        <v>57.392554600000004</v>
      </c>
      <c r="J341" s="629">
        <v>24420.925346383803</v>
      </c>
      <c r="K341" s="642">
        <v>1</v>
      </c>
      <c r="L341" s="629">
        <v>57.392554600000004</v>
      </c>
      <c r="M341" s="630">
        <v>24420.925346383803</v>
      </c>
    </row>
    <row r="342" spans="1:13" ht="14.4" customHeight="1" x14ac:dyDescent="0.3">
      <c r="A342" s="625" t="s">
        <v>567</v>
      </c>
      <c r="B342" s="626" t="s">
        <v>2411</v>
      </c>
      <c r="C342" s="626" t="s">
        <v>2415</v>
      </c>
      <c r="D342" s="626" t="s">
        <v>1390</v>
      </c>
      <c r="E342" s="626" t="s">
        <v>1391</v>
      </c>
      <c r="F342" s="629"/>
      <c r="G342" s="629"/>
      <c r="H342" s="642">
        <v>0</v>
      </c>
      <c r="I342" s="629">
        <v>45.697542499999997</v>
      </c>
      <c r="J342" s="629">
        <v>97167.622972027952</v>
      </c>
      <c r="K342" s="642">
        <v>1</v>
      </c>
      <c r="L342" s="629">
        <v>45.697542499999997</v>
      </c>
      <c r="M342" s="630">
        <v>97167.622972027952</v>
      </c>
    </row>
    <row r="343" spans="1:13" ht="14.4" customHeight="1" x14ac:dyDescent="0.3">
      <c r="A343" s="625" t="s">
        <v>567</v>
      </c>
      <c r="B343" s="626" t="s">
        <v>2411</v>
      </c>
      <c r="C343" s="626" t="s">
        <v>2416</v>
      </c>
      <c r="D343" s="626" t="s">
        <v>2413</v>
      </c>
      <c r="E343" s="626" t="s">
        <v>2417</v>
      </c>
      <c r="F343" s="629"/>
      <c r="G343" s="629"/>
      <c r="H343" s="642">
        <v>0</v>
      </c>
      <c r="I343" s="629">
        <v>9.9489999999999998</v>
      </c>
      <c r="J343" s="629">
        <v>40039.948189805611</v>
      </c>
      <c r="K343" s="642">
        <v>1</v>
      </c>
      <c r="L343" s="629">
        <v>9.9489999999999998</v>
      </c>
      <c r="M343" s="630">
        <v>40039.948189805611</v>
      </c>
    </row>
    <row r="344" spans="1:13" ht="14.4" customHeight="1" x14ac:dyDescent="0.3">
      <c r="A344" s="625" t="s">
        <v>567</v>
      </c>
      <c r="B344" s="626" t="s">
        <v>2411</v>
      </c>
      <c r="C344" s="626" t="s">
        <v>2418</v>
      </c>
      <c r="D344" s="626" t="s">
        <v>2413</v>
      </c>
      <c r="E344" s="626" t="s">
        <v>2419</v>
      </c>
      <c r="F344" s="629"/>
      <c r="G344" s="629"/>
      <c r="H344" s="642">
        <v>0</v>
      </c>
      <c r="I344" s="629">
        <v>12.577</v>
      </c>
      <c r="J344" s="629">
        <v>22530.23563378238</v>
      </c>
      <c r="K344" s="642">
        <v>1</v>
      </c>
      <c r="L344" s="629">
        <v>12.577</v>
      </c>
      <c r="M344" s="630">
        <v>22530.23563378238</v>
      </c>
    </row>
    <row r="345" spans="1:13" ht="14.4" customHeight="1" x14ac:dyDescent="0.3">
      <c r="A345" s="625" t="s">
        <v>567</v>
      </c>
      <c r="B345" s="626" t="s">
        <v>2411</v>
      </c>
      <c r="C345" s="626" t="s">
        <v>2420</v>
      </c>
      <c r="D345" s="626" t="s">
        <v>649</v>
      </c>
      <c r="E345" s="626" t="s">
        <v>650</v>
      </c>
      <c r="F345" s="629">
        <v>50.3588418</v>
      </c>
      <c r="G345" s="629">
        <v>25572.695952797818</v>
      </c>
      <c r="H345" s="642">
        <v>1</v>
      </c>
      <c r="I345" s="629"/>
      <c r="J345" s="629"/>
      <c r="K345" s="642">
        <v>0</v>
      </c>
      <c r="L345" s="629">
        <v>50.3588418</v>
      </c>
      <c r="M345" s="630">
        <v>25572.695952797818</v>
      </c>
    </row>
    <row r="346" spans="1:13" ht="14.4" customHeight="1" x14ac:dyDescent="0.3">
      <c r="A346" s="625" t="s">
        <v>567</v>
      </c>
      <c r="B346" s="626" t="s">
        <v>2411</v>
      </c>
      <c r="C346" s="626" t="s">
        <v>2421</v>
      </c>
      <c r="D346" s="626" t="s">
        <v>649</v>
      </c>
      <c r="E346" s="626" t="s">
        <v>651</v>
      </c>
      <c r="F346" s="629">
        <v>22.376000000000005</v>
      </c>
      <c r="G346" s="629">
        <v>62069.129934856304</v>
      </c>
      <c r="H346" s="642">
        <v>1</v>
      </c>
      <c r="I346" s="629"/>
      <c r="J346" s="629"/>
      <c r="K346" s="642">
        <v>0</v>
      </c>
      <c r="L346" s="629">
        <v>22.376000000000005</v>
      </c>
      <c r="M346" s="630">
        <v>62069.129934856304</v>
      </c>
    </row>
    <row r="347" spans="1:13" ht="14.4" customHeight="1" x14ac:dyDescent="0.3">
      <c r="A347" s="625" t="s">
        <v>567</v>
      </c>
      <c r="B347" s="626" t="s">
        <v>2411</v>
      </c>
      <c r="C347" s="626" t="s">
        <v>2422</v>
      </c>
      <c r="D347" s="626" t="s">
        <v>649</v>
      </c>
      <c r="E347" s="626" t="s">
        <v>652</v>
      </c>
      <c r="F347" s="629">
        <v>10.246</v>
      </c>
      <c r="G347" s="629">
        <v>58424.185885712403</v>
      </c>
      <c r="H347" s="642">
        <v>1</v>
      </c>
      <c r="I347" s="629"/>
      <c r="J347" s="629"/>
      <c r="K347" s="642">
        <v>0</v>
      </c>
      <c r="L347" s="629">
        <v>10.246</v>
      </c>
      <c r="M347" s="630">
        <v>58424.185885712403</v>
      </c>
    </row>
    <row r="348" spans="1:13" ht="14.4" customHeight="1" x14ac:dyDescent="0.3">
      <c r="A348" s="625" t="s">
        <v>567</v>
      </c>
      <c r="B348" s="626" t="s">
        <v>2694</v>
      </c>
      <c r="C348" s="626" t="s">
        <v>2695</v>
      </c>
      <c r="D348" s="626" t="s">
        <v>1546</v>
      </c>
      <c r="E348" s="626" t="s">
        <v>2696</v>
      </c>
      <c r="F348" s="629">
        <v>1.2143999999999999</v>
      </c>
      <c r="G348" s="629">
        <v>6034.9418871943271</v>
      </c>
      <c r="H348" s="642">
        <v>1</v>
      </c>
      <c r="I348" s="629"/>
      <c r="J348" s="629"/>
      <c r="K348" s="642">
        <v>0</v>
      </c>
      <c r="L348" s="629">
        <v>1.2143999999999999</v>
      </c>
      <c r="M348" s="630">
        <v>6034.9418871943271</v>
      </c>
    </row>
    <row r="349" spans="1:13" ht="14.4" customHeight="1" x14ac:dyDescent="0.3">
      <c r="A349" s="625" t="s">
        <v>567</v>
      </c>
      <c r="B349" s="626" t="s">
        <v>2694</v>
      </c>
      <c r="C349" s="626" t="s">
        <v>2697</v>
      </c>
      <c r="D349" s="626" t="s">
        <v>1546</v>
      </c>
      <c r="E349" s="626" t="s">
        <v>2698</v>
      </c>
      <c r="F349" s="629">
        <v>0.1</v>
      </c>
      <c r="G349" s="629">
        <v>2726.9712337509</v>
      </c>
      <c r="H349" s="642">
        <v>1</v>
      </c>
      <c r="I349" s="629"/>
      <c r="J349" s="629"/>
      <c r="K349" s="642">
        <v>0</v>
      </c>
      <c r="L349" s="629">
        <v>0.1</v>
      </c>
      <c r="M349" s="630">
        <v>2726.9712337509</v>
      </c>
    </row>
    <row r="350" spans="1:13" ht="14.4" customHeight="1" x14ac:dyDescent="0.3">
      <c r="A350" s="625" t="s">
        <v>567</v>
      </c>
      <c r="B350" s="626" t="s">
        <v>2423</v>
      </c>
      <c r="C350" s="626" t="s">
        <v>2424</v>
      </c>
      <c r="D350" s="626" t="s">
        <v>1265</v>
      </c>
      <c r="E350" s="626" t="s">
        <v>1266</v>
      </c>
      <c r="F350" s="629"/>
      <c r="G350" s="629"/>
      <c r="H350" s="642">
        <v>0</v>
      </c>
      <c r="I350" s="629">
        <v>37.225999999999999</v>
      </c>
      <c r="J350" s="629">
        <v>5893.2479221343783</v>
      </c>
      <c r="K350" s="642">
        <v>1</v>
      </c>
      <c r="L350" s="629">
        <v>37.225999999999999</v>
      </c>
      <c r="M350" s="630">
        <v>5893.2479221343783</v>
      </c>
    </row>
    <row r="351" spans="1:13" ht="14.4" customHeight="1" x14ac:dyDescent="0.3">
      <c r="A351" s="625" t="s">
        <v>567</v>
      </c>
      <c r="B351" s="626" t="s">
        <v>2423</v>
      </c>
      <c r="C351" s="626" t="s">
        <v>2425</v>
      </c>
      <c r="D351" s="626" t="s">
        <v>1265</v>
      </c>
      <c r="E351" s="626" t="s">
        <v>2426</v>
      </c>
      <c r="F351" s="629"/>
      <c r="G351" s="629"/>
      <c r="H351" s="642">
        <v>0</v>
      </c>
      <c r="I351" s="629">
        <v>185.31789519999998</v>
      </c>
      <c r="J351" s="629">
        <v>72650.403814996462</v>
      </c>
      <c r="K351" s="642">
        <v>1</v>
      </c>
      <c r="L351" s="629">
        <v>185.31789519999998</v>
      </c>
      <c r="M351" s="630">
        <v>72650.403814996462</v>
      </c>
    </row>
    <row r="352" spans="1:13" ht="14.4" customHeight="1" x14ac:dyDescent="0.3">
      <c r="A352" s="625" t="s">
        <v>567</v>
      </c>
      <c r="B352" s="626" t="s">
        <v>2427</v>
      </c>
      <c r="C352" s="626" t="s">
        <v>2428</v>
      </c>
      <c r="D352" s="626" t="s">
        <v>1384</v>
      </c>
      <c r="E352" s="626" t="s">
        <v>1385</v>
      </c>
      <c r="F352" s="629"/>
      <c r="G352" s="629"/>
      <c r="H352" s="642">
        <v>0</v>
      </c>
      <c r="I352" s="629">
        <v>17.1259184</v>
      </c>
      <c r="J352" s="629">
        <v>23179.588031513518</v>
      </c>
      <c r="K352" s="642">
        <v>1</v>
      </c>
      <c r="L352" s="629">
        <v>17.1259184</v>
      </c>
      <c r="M352" s="630">
        <v>23179.588031513518</v>
      </c>
    </row>
    <row r="353" spans="1:13" ht="14.4" customHeight="1" x14ac:dyDescent="0.3">
      <c r="A353" s="625" t="s">
        <v>567</v>
      </c>
      <c r="B353" s="626" t="s">
        <v>2427</v>
      </c>
      <c r="C353" s="626" t="s">
        <v>2429</v>
      </c>
      <c r="D353" s="626" t="s">
        <v>1384</v>
      </c>
      <c r="E353" s="626" t="s">
        <v>1386</v>
      </c>
      <c r="F353" s="629"/>
      <c r="G353" s="629"/>
      <c r="H353" s="642">
        <v>0</v>
      </c>
      <c r="I353" s="629">
        <v>13.659466299999998</v>
      </c>
      <c r="J353" s="629">
        <v>61619.076779209747</v>
      </c>
      <c r="K353" s="642">
        <v>1</v>
      </c>
      <c r="L353" s="629">
        <v>13.659466299999998</v>
      </c>
      <c r="M353" s="630">
        <v>61619.076779209747</v>
      </c>
    </row>
    <row r="354" spans="1:13" ht="14.4" customHeight="1" x14ac:dyDescent="0.3">
      <c r="A354" s="625" t="s">
        <v>567</v>
      </c>
      <c r="B354" s="626" t="s">
        <v>2427</v>
      </c>
      <c r="C354" s="626" t="s">
        <v>2430</v>
      </c>
      <c r="D354" s="626" t="s">
        <v>1384</v>
      </c>
      <c r="E354" s="626" t="s">
        <v>1387</v>
      </c>
      <c r="F354" s="629"/>
      <c r="G354" s="629"/>
      <c r="H354" s="642">
        <v>0</v>
      </c>
      <c r="I354" s="629">
        <v>15.0357656</v>
      </c>
      <c r="J354" s="629">
        <v>203776.10152064159</v>
      </c>
      <c r="K354" s="642">
        <v>1</v>
      </c>
      <c r="L354" s="629">
        <v>15.0357656</v>
      </c>
      <c r="M354" s="630">
        <v>203776.10152064159</v>
      </c>
    </row>
    <row r="355" spans="1:13" ht="14.4" customHeight="1" x14ac:dyDescent="0.3">
      <c r="A355" s="625" t="s">
        <v>567</v>
      </c>
      <c r="B355" s="626" t="s">
        <v>2427</v>
      </c>
      <c r="C355" s="626" t="s">
        <v>2431</v>
      </c>
      <c r="D355" s="626" t="s">
        <v>579</v>
      </c>
      <c r="E355" s="626" t="s">
        <v>580</v>
      </c>
      <c r="F355" s="629">
        <v>5.1259999999999994</v>
      </c>
      <c r="G355" s="629">
        <v>6088.334120000005</v>
      </c>
      <c r="H355" s="642">
        <v>1</v>
      </c>
      <c r="I355" s="629"/>
      <c r="J355" s="629"/>
      <c r="K355" s="642">
        <v>0</v>
      </c>
      <c r="L355" s="629">
        <v>5.1259999999999994</v>
      </c>
      <c r="M355" s="630">
        <v>6088.334120000005</v>
      </c>
    </row>
    <row r="356" spans="1:13" ht="14.4" customHeight="1" x14ac:dyDescent="0.3">
      <c r="A356" s="625" t="s">
        <v>567</v>
      </c>
      <c r="B356" s="626" t="s">
        <v>2427</v>
      </c>
      <c r="C356" s="626" t="s">
        <v>2432</v>
      </c>
      <c r="D356" s="626" t="s">
        <v>579</v>
      </c>
      <c r="E356" s="626" t="s">
        <v>581</v>
      </c>
      <c r="F356" s="629">
        <v>8.1319999999999997</v>
      </c>
      <c r="G356" s="629">
        <v>1460.8878899999997</v>
      </c>
      <c r="H356" s="642">
        <v>1</v>
      </c>
      <c r="I356" s="629"/>
      <c r="J356" s="629"/>
      <c r="K356" s="642">
        <v>0</v>
      </c>
      <c r="L356" s="629">
        <v>8.1319999999999997</v>
      </c>
      <c r="M356" s="630">
        <v>1460.8878899999997</v>
      </c>
    </row>
    <row r="357" spans="1:13" ht="14.4" customHeight="1" x14ac:dyDescent="0.3">
      <c r="A357" s="625" t="s">
        <v>567</v>
      </c>
      <c r="B357" s="626" t="s">
        <v>2427</v>
      </c>
      <c r="C357" s="626" t="s">
        <v>2699</v>
      </c>
      <c r="D357" s="626" t="s">
        <v>2700</v>
      </c>
      <c r="E357" s="626" t="s">
        <v>1376</v>
      </c>
      <c r="F357" s="629">
        <v>5</v>
      </c>
      <c r="G357" s="629">
        <v>1714.98</v>
      </c>
      <c r="H357" s="642">
        <v>1</v>
      </c>
      <c r="I357" s="629"/>
      <c r="J357" s="629"/>
      <c r="K357" s="642">
        <v>0</v>
      </c>
      <c r="L357" s="629">
        <v>5</v>
      </c>
      <c r="M357" s="630">
        <v>1714.98</v>
      </c>
    </row>
    <row r="358" spans="1:13" ht="14.4" customHeight="1" x14ac:dyDescent="0.3">
      <c r="A358" s="625" t="s">
        <v>567</v>
      </c>
      <c r="B358" s="626" t="s">
        <v>2433</v>
      </c>
      <c r="C358" s="626" t="s">
        <v>2434</v>
      </c>
      <c r="D358" s="626" t="s">
        <v>2435</v>
      </c>
      <c r="E358" s="626" t="s">
        <v>615</v>
      </c>
      <c r="F358" s="629">
        <v>2</v>
      </c>
      <c r="G358" s="629">
        <v>9455.8024560245394</v>
      </c>
      <c r="H358" s="642">
        <v>1</v>
      </c>
      <c r="I358" s="629"/>
      <c r="J358" s="629"/>
      <c r="K358" s="642">
        <v>0</v>
      </c>
      <c r="L358" s="629">
        <v>2</v>
      </c>
      <c r="M358" s="630">
        <v>9455.8024560245394</v>
      </c>
    </row>
    <row r="359" spans="1:13" ht="14.4" customHeight="1" x14ac:dyDescent="0.3">
      <c r="A359" s="625" t="s">
        <v>567</v>
      </c>
      <c r="B359" s="626" t="s">
        <v>2433</v>
      </c>
      <c r="C359" s="626" t="s">
        <v>2701</v>
      </c>
      <c r="D359" s="626" t="s">
        <v>2702</v>
      </c>
      <c r="E359" s="626" t="s">
        <v>1861</v>
      </c>
      <c r="F359" s="629"/>
      <c r="G359" s="629"/>
      <c r="H359" s="642">
        <v>0</v>
      </c>
      <c r="I359" s="629">
        <v>1</v>
      </c>
      <c r="J359" s="629">
        <v>2107.15</v>
      </c>
      <c r="K359" s="642">
        <v>1</v>
      </c>
      <c r="L359" s="629">
        <v>1</v>
      </c>
      <c r="M359" s="630">
        <v>2107.15</v>
      </c>
    </row>
    <row r="360" spans="1:13" ht="14.4" customHeight="1" x14ac:dyDescent="0.3">
      <c r="A360" s="625" t="s">
        <v>567</v>
      </c>
      <c r="B360" s="626" t="s">
        <v>2433</v>
      </c>
      <c r="C360" s="626" t="s">
        <v>2436</v>
      </c>
      <c r="D360" s="626" t="s">
        <v>2437</v>
      </c>
      <c r="E360" s="626" t="s">
        <v>1383</v>
      </c>
      <c r="F360" s="629"/>
      <c r="G360" s="629"/>
      <c r="H360" s="642">
        <v>0</v>
      </c>
      <c r="I360" s="629">
        <v>4</v>
      </c>
      <c r="J360" s="629">
        <v>33714.319986822578</v>
      </c>
      <c r="K360" s="642">
        <v>1</v>
      </c>
      <c r="L360" s="629">
        <v>4</v>
      </c>
      <c r="M360" s="630">
        <v>33714.319986822578</v>
      </c>
    </row>
    <row r="361" spans="1:13" ht="14.4" customHeight="1" x14ac:dyDescent="0.3">
      <c r="A361" s="625" t="s">
        <v>567</v>
      </c>
      <c r="B361" s="626" t="s">
        <v>2438</v>
      </c>
      <c r="C361" s="626" t="s">
        <v>2439</v>
      </c>
      <c r="D361" s="626" t="s">
        <v>2440</v>
      </c>
      <c r="E361" s="626" t="s">
        <v>2441</v>
      </c>
      <c r="F361" s="629">
        <v>12.728999999999999</v>
      </c>
      <c r="G361" s="629">
        <v>2691.2923829002766</v>
      </c>
      <c r="H361" s="642">
        <v>1</v>
      </c>
      <c r="I361" s="629"/>
      <c r="J361" s="629"/>
      <c r="K361" s="642">
        <v>0</v>
      </c>
      <c r="L361" s="629">
        <v>12.728999999999999</v>
      </c>
      <c r="M361" s="630">
        <v>2691.2923829002766</v>
      </c>
    </row>
    <row r="362" spans="1:13" ht="14.4" customHeight="1" x14ac:dyDescent="0.3">
      <c r="A362" s="625" t="s">
        <v>567</v>
      </c>
      <c r="B362" s="626" t="s">
        <v>2438</v>
      </c>
      <c r="C362" s="626" t="s">
        <v>2442</v>
      </c>
      <c r="D362" s="626" t="s">
        <v>2440</v>
      </c>
      <c r="E362" s="626" t="s">
        <v>2443</v>
      </c>
      <c r="F362" s="629">
        <v>18.547000000000001</v>
      </c>
      <c r="G362" s="629">
        <v>20538.342800182549</v>
      </c>
      <c r="H362" s="642">
        <v>1</v>
      </c>
      <c r="I362" s="629"/>
      <c r="J362" s="629"/>
      <c r="K362" s="642">
        <v>0</v>
      </c>
      <c r="L362" s="629">
        <v>18.547000000000001</v>
      </c>
      <c r="M362" s="630">
        <v>20538.342800182549</v>
      </c>
    </row>
    <row r="363" spans="1:13" ht="14.4" customHeight="1" x14ac:dyDescent="0.3">
      <c r="A363" s="625" t="s">
        <v>567</v>
      </c>
      <c r="B363" s="626" t="s">
        <v>2438</v>
      </c>
      <c r="C363" s="626" t="s">
        <v>2444</v>
      </c>
      <c r="D363" s="626" t="s">
        <v>2440</v>
      </c>
      <c r="E363" s="626" t="s">
        <v>2445</v>
      </c>
      <c r="F363" s="629">
        <v>2.6980921000000002</v>
      </c>
      <c r="G363" s="629">
        <v>11434.998460732222</v>
      </c>
      <c r="H363" s="642">
        <v>1</v>
      </c>
      <c r="I363" s="629"/>
      <c r="J363" s="629"/>
      <c r="K363" s="642">
        <v>0</v>
      </c>
      <c r="L363" s="629">
        <v>2.6980921000000002</v>
      </c>
      <c r="M363" s="630">
        <v>11434.998460732222</v>
      </c>
    </row>
    <row r="364" spans="1:13" ht="14.4" customHeight="1" x14ac:dyDescent="0.3">
      <c r="A364" s="625" t="s">
        <v>567</v>
      </c>
      <c r="B364" s="626" t="s">
        <v>2438</v>
      </c>
      <c r="C364" s="626" t="s">
        <v>2703</v>
      </c>
      <c r="D364" s="626" t="s">
        <v>665</v>
      </c>
      <c r="E364" s="626" t="s">
        <v>669</v>
      </c>
      <c r="F364" s="629"/>
      <c r="G364" s="629"/>
      <c r="H364" s="642">
        <v>0</v>
      </c>
      <c r="I364" s="629">
        <v>8.6389999999999993</v>
      </c>
      <c r="J364" s="629">
        <v>1826.5424099299935</v>
      </c>
      <c r="K364" s="642">
        <v>1</v>
      </c>
      <c r="L364" s="629">
        <v>8.6389999999999993</v>
      </c>
      <c r="M364" s="630">
        <v>1826.5424099299935</v>
      </c>
    </row>
    <row r="365" spans="1:13" ht="14.4" customHeight="1" x14ac:dyDescent="0.3">
      <c r="A365" s="625" t="s">
        <v>567</v>
      </c>
      <c r="B365" s="626" t="s">
        <v>2438</v>
      </c>
      <c r="C365" s="626" t="s">
        <v>2446</v>
      </c>
      <c r="D365" s="626" t="s">
        <v>665</v>
      </c>
      <c r="E365" s="626" t="s">
        <v>664</v>
      </c>
      <c r="F365" s="629"/>
      <c r="G365" s="629"/>
      <c r="H365" s="642">
        <v>0</v>
      </c>
      <c r="I365" s="629">
        <v>2.82</v>
      </c>
      <c r="J365" s="629">
        <v>3123.4319999999998</v>
      </c>
      <c r="K365" s="642">
        <v>1</v>
      </c>
      <c r="L365" s="629">
        <v>2.82</v>
      </c>
      <c r="M365" s="630">
        <v>3123.4319999999998</v>
      </c>
    </row>
    <row r="366" spans="1:13" ht="14.4" customHeight="1" x14ac:dyDescent="0.3">
      <c r="A366" s="625" t="s">
        <v>567</v>
      </c>
      <c r="B366" s="626" t="s">
        <v>2438</v>
      </c>
      <c r="C366" s="626" t="s">
        <v>2704</v>
      </c>
      <c r="D366" s="626" t="s">
        <v>1842</v>
      </c>
      <c r="E366" s="626" t="s">
        <v>1843</v>
      </c>
      <c r="F366" s="629"/>
      <c r="G366" s="629"/>
      <c r="H366" s="642">
        <v>0</v>
      </c>
      <c r="I366" s="629">
        <v>0.312</v>
      </c>
      <c r="J366" s="629">
        <v>35.227827096231117</v>
      </c>
      <c r="K366" s="642">
        <v>1</v>
      </c>
      <c r="L366" s="629">
        <v>0.312</v>
      </c>
      <c r="M366" s="630">
        <v>35.227827096231117</v>
      </c>
    </row>
    <row r="367" spans="1:13" ht="14.4" customHeight="1" x14ac:dyDescent="0.3">
      <c r="A367" s="625" t="s">
        <v>567</v>
      </c>
      <c r="B367" s="626" t="s">
        <v>2438</v>
      </c>
      <c r="C367" s="626" t="s">
        <v>2705</v>
      </c>
      <c r="D367" s="626" t="s">
        <v>1842</v>
      </c>
      <c r="E367" s="626" t="s">
        <v>1844</v>
      </c>
      <c r="F367" s="629"/>
      <c r="G367" s="629"/>
      <c r="H367" s="642">
        <v>0</v>
      </c>
      <c r="I367" s="629">
        <v>3.1429999999999998</v>
      </c>
      <c r="J367" s="629">
        <v>4268.6193863435128</v>
      </c>
      <c r="K367" s="642">
        <v>1</v>
      </c>
      <c r="L367" s="629">
        <v>3.1429999999999998</v>
      </c>
      <c r="M367" s="630">
        <v>4268.6193863435128</v>
      </c>
    </row>
    <row r="368" spans="1:13" ht="14.4" customHeight="1" x14ac:dyDescent="0.3">
      <c r="A368" s="625" t="s">
        <v>567</v>
      </c>
      <c r="B368" s="626" t="s">
        <v>2706</v>
      </c>
      <c r="C368" s="626" t="s">
        <v>2707</v>
      </c>
      <c r="D368" s="626" t="s">
        <v>1527</v>
      </c>
      <c r="E368" s="626" t="s">
        <v>1528</v>
      </c>
      <c r="F368" s="629">
        <v>12</v>
      </c>
      <c r="G368" s="629">
        <v>2986.0499999999961</v>
      </c>
      <c r="H368" s="642">
        <v>1</v>
      </c>
      <c r="I368" s="629"/>
      <c r="J368" s="629"/>
      <c r="K368" s="642">
        <v>0</v>
      </c>
      <c r="L368" s="629">
        <v>12</v>
      </c>
      <c r="M368" s="630">
        <v>2986.0499999999961</v>
      </c>
    </row>
    <row r="369" spans="1:13" ht="14.4" customHeight="1" x14ac:dyDescent="0.3">
      <c r="A369" s="625" t="s">
        <v>567</v>
      </c>
      <c r="B369" s="626" t="s">
        <v>2706</v>
      </c>
      <c r="C369" s="626" t="s">
        <v>2708</v>
      </c>
      <c r="D369" s="626" t="s">
        <v>1837</v>
      </c>
      <c r="E369" s="626" t="s">
        <v>1838</v>
      </c>
      <c r="F369" s="629"/>
      <c r="G369" s="629"/>
      <c r="H369" s="642">
        <v>0</v>
      </c>
      <c r="I369" s="629">
        <v>39</v>
      </c>
      <c r="J369" s="629">
        <v>10646.136807674338</v>
      </c>
      <c r="K369" s="642">
        <v>1</v>
      </c>
      <c r="L369" s="629">
        <v>39</v>
      </c>
      <c r="M369" s="630">
        <v>10646.136807674338</v>
      </c>
    </row>
    <row r="370" spans="1:13" ht="14.4" customHeight="1" x14ac:dyDescent="0.3">
      <c r="A370" s="625" t="s">
        <v>567</v>
      </c>
      <c r="B370" s="626" t="s">
        <v>2706</v>
      </c>
      <c r="C370" s="626" t="s">
        <v>2709</v>
      </c>
      <c r="D370" s="626" t="s">
        <v>1837</v>
      </c>
      <c r="E370" s="626" t="s">
        <v>1893</v>
      </c>
      <c r="F370" s="629"/>
      <c r="G370" s="629"/>
      <c r="H370" s="642">
        <v>0</v>
      </c>
      <c r="I370" s="629">
        <v>2</v>
      </c>
      <c r="J370" s="629">
        <v>2729.71000000002</v>
      </c>
      <c r="K370" s="642">
        <v>1</v>
      </c>
      <c r="L370" s="629">
        <v>2</v>
      </c>
      <c r="M370" s="630">
        <v>2729.71000000002</v>
      </c>
    </row>
    <row r="371" spans="1:13" ht="14.4" customHeight="1" x14ac:dyDescent="0.3">
      <c r="A371" s="625" t="s">
        <v>567</v>
      </c>
      <c r="B371" s="626" t="s">
        <v>2706</v>
      </c>
      <c r="C371" s="626" t="s">
        <v>2710</v>
      </c>
      <c r="D371" s="626" t="s">
        <v>2711</v>
      </c>
      <c r="E371" s="626" t="s">
        <v>1540</v>
      </c>
      <c r="F371" s="629">
        <v>1</v>
      </c>
      <c r="G371" s="629">
        <v>1385.49</v>
      </c>
      <c r="H371" s="642">
        <v>1</v>
      </c>
      <c r="I371" s="629"/>
      <c r="J371" s="629"/>
      <c r="K371" s="642">
        <v>0</v>
      </c>
      <c r="L371" s="629">
        <v>1</v>
      </c>
      <c r="M371" s="630">
        <v>1385.49</v>
      </c>
    </row>
    <row r="372" spans="1:13" ht="14.4" customHeight="1" x14ac:dyDescent="0.3">
      <c r="A372" s="625" t="s">
        <v>567</v>
      </c>
      <c r="B372" s="626" t="s">
        <v>2447</v>
      </c>
      <c r="C372" s="626" t="s">
        <v>2448</v>
      </c>
      <c r="D372" s="626" t="s">
        <v>1367</v>
      </c>
      <c r="E372" s="626" t="s">
        <v>1368</v>
      </c>
      <c r="F372" s="629"/>
      <c r="G372" s="629"/>
      <c r="H372" s="642">
        <v>0</v>
      </c>
      <c r="I372" s="629">
        <v>7.0298999999999996</v>
      </c>
      <c r="J372" s="629">
        <v>4358.5801067999982</v>
      </c>
      <c r="K372" s="642">
        <v>1</v>
      </c>
      <c r="L372" s="629">
        <v>7.0298999999999996</v>
      </c>
      <c r="M372" s="630">
        <v>4358.5801067999982</v>
      </c>
    </row>
    <row r="373" spans="1:13" ht="14.4" customHeight="1" x14ac:dyDescent="0.3">
      <c r="A373" s="625" t="s">
        <v>567</v>
      </c>
      <c r="B373" s="626" t="s">
        <v>2447</v>
      </c>
      <c r="C373" s="626" t="s">
        <v>2449</v>
      </c>
      <c r="D373" s="626" t="s">
        <v>1369</v>
      </c>
      <c r="E373" s="626" t="s">
        <v>1370</v>
      </c>
      <c r="F373" s="629"/>
      <c r="G373" s="629"/>
      <c r="H373" s="642">
        <v>0</v>
      </c>
      <c r="I373" s="629">
        <v>1.2</v>
      </c>
      <c r="J373" s="629">
        <v>828.31599999999912</v>
      </c>
      <c r="K373" s="642">
        <v>1</v>
      </c>
      <c r="L373" s="629">
        <v>1.2</v>
      </c>
      <c r="M373" s="630">
        <v>828.31599999999912</v>
      </c>
    </row>
    <row r="374" spans="1:13" ht="14.4" customHeight="1" x14ac:dyDescent="0.3">
      <c r="A374" s="625" t="s">
        <v>567</v>
      </c>
      <c r="B374" s="626" t="s">
        <v>2447</v>
      </c>
      <c r="C374" s="626" t="s">
        <v>2450</v>
      </c>
      <c r="D374" s="626" t="s">
        <v>1371</v>
      </c>
      <c r="E374" s="626" t="s">
        <v>1372</v>
      </c>
      <c r="F374" s="629"/>
      <c r="G374" s="629"/>
      <c r="H374" s="642">
        <v>0</v>
      </c>
      <c r="I374" s="629">
        <v>15.523002000000002</v>
      </c>
      <c r="J374" s="629">
        <v>4636.3361466911756</v>
      </c>
      <c r="K374" s="642">
        <v>1</v>
      </c>
      <c r="L374" s="629">
        <v>15.523002000000002</v>
      </c>
      <c r="M374" s="630">
        <v>4636.3361466911756</v>
      </c>
    </row>
    <row r="375" spans="1:13" ht="14.4" customHeight="1" x14ac:dyDescent="0.3">
      <c r="A375" s="625" t="s">
        <v>567</v>
      </c>
      <c r="B375" s="626" t="s">
        <v>2447</v>
      </c>
      <c r="C375" s="626" t="s">
        <v>2451</v>
      </c>
      <c r="D375" s="626" t="s">
        <v>688</v>
      </c>
      <c r="E375" s="626" t="s">
        <v>689</v>
      </c>
      <c r="F375" s="629">
        <v>297.53712669999999</v>
      </c>
      <c r="G375" s="629">
        <v>79127.583274274686</v>
      </c>
      <c r="H375" s="642">
        <v>1</v>
      </c>
      <c r="I375" s="629"/>
      <c r="J375" s="629"/>
      <c r="K375" s="642">
        <v>0</v>
      </c>
      <c r="L375" s="629">
        <v>297.53712669999999</v>
      </c>
      <c r="M375" s="630">
        <v>79127.583274274686</v>
      </c>
    </row>
    <row r="376" spans="1:13" ht="14.4" customHeight="1" x14ac:dyDescent="0.3">
      <c r="A376" s="625" t="s">
        <v>567</v>
      </c>
      <c r="B376" s="626" t="s">
        <v>2452</v>
      </c>
      <c r="C376" s="626" t="s">
        <v>2453</v>
      </c>
      <c r="D376" s="626" t="s">
        <v>638</v>
      </c>
      <c r="E376" s="626" t="s">
        <v>639</v>
      </c>
      <c r="F376" s="629">
        <v>23.569000000000003</v>
      </c>
      <c r="G376" s="629">
        <v>3554.2042714687414</v>
      </c>
      <c r="H376" s="642">
        <v>1</v>
      </c>
      <c r="I376" s="629"/>
      <c r="J376" s="629"/>
      <c r="K376" s="642">
        <v>0</v>
      </c>
      <c r="L376" s="629">
        <v>23.569000000000003</v>
      </c>
      <c r="M376" s="630">
        <v>3554.2042714687414</v>
      </c>
    </row>
    <row r="377" spans="1:13" ht="14.4" customHeight="1" x14ac:dyDescent="0.3">
      <c r="A377" s="625" t="s">
        <v>567</v>
      </c>
      <c r="B377" s="626" t="s">
        <v>2452</v>
      </c>
      <c r="C377" s="626" t="s">
        <v>2454</v>
      </c>
      <c r="D377" s="626" t="s">
        <v>638</v>
      </c>
      <c r="E377" s="626" t="s">
        <v>640</v>
      </c>
      <c r="F377" s="629">
        <v>41.784164200000006</v>
      </c>
      <c r="G377" s="629">
        <v>15833.328969695071</v>
      </c>
      <c r="H377" s="642">
        <v>1</v>
      </c>
      <c r="I377" s="629"/>
      <c r="J377" s="629"/>
      <c r="K377" s="642">
        <v>0</v>
      </c>
      <c r="L377" s="629">
        <v>41.784164200000006</v>
      </c>
      <c r="M377" s="630">
        <v>15833.328969695071</v>
      </c>
    </row>
    <row r="378" spans="1:13" ht="14.4" customHeight="1" x14ac:dyDescent="0.3">
      <c r="A378" s="625" t="s">
        <v>567</v>
      </c>
      <c r="B378" s="626" t="s">
        <v>2452</v>
      </c>
      <c r="C378" s="626" t="s">
        <v>2455</v>
      </c>
      <c r="D378" s="626" t="s">
        <v>638</v>
      </c>
      <c r="E378" s="626" t="s">
        <v>641</v>
      </c>
      <c r="F378" s="629">
        <v>16.0316036</v>
      </c>
      <c r="G378" s="629">
        <v>19572.290178669835</v>
      </c>
      <c r="H378" s="642">
        <v>1</v>
      </c>
      <c r="I378" s="629"/>
      <c r="J378" s="629"/>
      <c r="K378" s="642">
        <v>0</v>
      </c>
      <c r="L378" s="629">
        <v>16.0316036</v>
      </c>
      <c r="M378" s="630">
        <v>19572.290178669835</v>
      </c>
    </row>
    <row r="379" spans="1:13" ht="14.4" customHeight="1" x14ac:dyDescent="0.3">
      <c r="A379" s="625" t="s">
        <v>567</v>
      </c>
      <c r="B379" s="626" t="s">
        <v>2452</v>
      </c>
      <c r="C379" s="626" t="s">
        <v>2456</v>
      </c>
      <c r="D379" s="626" t="s">
        <v>638</v>
      </c>
      <c r="E379" s="626" t="s">
        <v>642</v>
      </c>
      <c r="F379" s="629">
        <v>9.8780081000000006</v>
      </c>
      <c r="G379" s="629">
        <v>16364.493596496657</v>
      </c>
      <c r="H379" s="642">
        <v>1</v>
      </c>
      <c r="I379" s="629"/>
      <c r="J379" s="629"/>
      <c r="K379" s="642">
        <v>0</v>
      </c>
      <c r="L379" s="629">
        <v>9.8780081000000006</v>
      </c>
      <c r="M379" s="630">
        <v>16364.493596496657</v>
      </c>
    </row>
    <row r="380" spans="1:13" ht="14.4" customHeight="1" x14ac:dyDescent="0.3">
      <c r="A380" s="625" t="s">
        <v>567</v>
      </c>
      <c r="B380" s="626" t="s">
        <v>2452</v>
      </c>
      <c r="C380" s="626" t="s">
        <v>2457</v>
      </c>
      <c r="D380" s="626" t="s">
        <v>1375</v>
      </c>
      <c r="E380" s="626" t="s">
        <v>1376</v>
      </c>
      <c r="F380" s="629"/>
      <c r="G380" s="629"/>
      <c r="H380" s="642">
        <v>0</v>
      </c>
      <c r="I380" s="629">
        <v>40.547656199999999</v>
      </c>
      <c r="J380" s="629">
        <v>7339.0537456155289</v>
      </c>
      <c r="K380" s="642">
        <v>1</v>
      </c>
      <c r="L380" s="629">
        <v>40.547656199999999</v>
      </c>
      <c r="M380" s="630">
        <v>7339.0537456155289</v>
      </c>
    </row>
    <row r="381" spans="1:13" ht="14.4" customHeight="1" x14ac:dyDescent="0.3">
      <c r="A381" s="625" t="s">
        <v>567</v>
      </c>
      <c r="B381" s="626" t="s">
        <v>2452</v>
      </c>
      <c r="C381" s="626" t="s">
        <v>2458</v>
      </c>
      <c r="D381" s="626" t="s">
        <v>1377</v>
      </c>
      <c r="E381" s="626" t="s">
        <v>1378</v>
      </c>
      <c r="F381" s="629"/>
      <c r="G381" s="629"/>
      <c r="H381" s="642">
        <v>0</v>
      </c>
      <c r="I381" s="629">
        <v>4.6144669999999994</v>
      </c>
      <c r="J381" s="629">
        <v>5891.929053964197</v>
      </c>
      <c r="K381" s="642">
        <v>1</v>
      </c>
      <c r="L381" s="629">
        <v>4.6144669999999994</v>
      </c>
      <c r="M381" s="630">
        <v>5891.929053964197</v>
      </c>
    </row>
    <row r="382" spans="1:13" ht="14.4" customHeight="1" x14ac:dyDescent="0.3">
      <c r="A382" s="625" t="s">
        <v>567</v>
      </c>
      <c r="B382" s="626" t="s">
        <v>2452</v>
      </c>
      <c r="C382" s="626" t="s">
        <v>2459</v>
      </c>
      <c r="D382" s="626" t="s">
        <v>1460</v>
      </c>
      <c r="E382" s="626" t="s">
        <v>1461</v>
      </c>
      <c r="F382" s="629"/>
      <c r="G382" s="629"/>
      <c r="H382" s="642">
        <v>0</v>
      </c>
      <c r="I382" s="629">
        <v>19.7139053</v>
      </c>
      <c r="J382" s="629">
        <v>10468.063153675344</v>
      </c>
      <c r="K382" s="642">
        <v>1</v>
      </c>
      <c r="L382" s="629">
        <v>19.7139053</v>
      </c>
      <c r="M382" s="630">
        <v>10468.063153675344</v>
      </c>
    </row>
    <row r="383" spans="1:13" ht="14.4" customHeight="1" x14ac:dyDescent="0.3">
      <c r="A383" s="625" t="s">
        <v>567</v>
      </c>
      <c r="B383" s="626" t="s">
        <v>2460</v>
      </c>
      <c r="C383" s="626" t="s">
        <v>2461</v>
      </c>
      <c r="D383" s="626" t="s">
        <v>2462</v>
      </c>
      <c r="E383" s="626" t="s">
        <v>1300</v>
      </c>
      <c r="F383" s="629"/>
      <c r="G383" s="629"/>
      <c r="H383" s="642">
        <v>0</v>
      </c>
      <c r="I383" s="629">
        <v>76.225472800000006</v>
      </c>
      <c r="J383" s="629">
        <v>212829.37293312352</v>
      </c>
      <c r="K383" s="642">
        <v>1</v>
      </c>
      <c r="L383" s="629">
        <v>76.225472800000006</v>
      </c>
      <c r="M383" s="630">
        <v>212829.37293312352</v>
      </c>
    </row>
    <row r="384" spans="1:13" ht="14.4" customHeight="1" x14ac:dyDescent="0.3">
      <c r="A384" s="625" t="s">
        <v>567</v>
      </c>
      <c r="B384" s="626" t="s">
        <v>2460</v>
      </c>
      <c r="C384" s="626" t="s">
        <v>2463</v>
      </c>
      <c r="D384" s="626" t="s">
        <v>2462</v>
      </c>
      <c r="E384" s="626" t="s">
        <v>1443</v>
      </c>
      <c r="F384" s="629"/>
      <c r="G384" s="629"/>
      <c r="H384" s="642">
        <v>0</v>
      </c>
      <c r="I384" s="629">
        <v>183.22189759999998</v>
      </c>
      <c r="J384" s="629">
        <v>1051469.3764892318</v>
      </c>
      <c r="K384" s="642">
        <v>1</v>
      </c>
      <c r="L384" s="629">
        <v>183.22189759999998</v>
      </c>
      <c r="M384" s="630">
        <v>1051469.3764892318</v>
      </c>
    </row>
    <row r="385" spans="1:13" ht="14.4" customHeight="1" x14ac:dyDescent="0.3">
      <c r="A385" s="625" t="s">
        <v>567</v>
      </c>
      <c r="B385" s="626" t="s">
        <v>2464</v>
      </c>
      <c r="C385" s="626" t="s">
        <v>2465</v>
      </c>
      <c r="D385" s="626" t="s">
        <v>2466</v>
      </c>
      <c r="E385" s="626" t="s">
        <v>1445</v>
      </c>
      <c r="F385" s="629"/>
      <c r="G385" s="629"/>
      <c r="H385" s="642">
        <v>0</v>
      </c>
      <c r="I385" s="629">
        <v>41.569939099999999</v>
      </c>
      <c r="J385" s="629">
        <v>39306.475831599586</v>
      </c>
      <c r="K385" s="642">
        <v>1</v>
      </c>
      <c r="L385" s="629">
        <v>41.569939099999999</v>
      </c>
      <c r="M385" s="630">
        <v>39306.475831599586</v>
      </c>
    </row>
    <row r="386" spans="1:13" ht="14.4" customHeight="1" x14ac:dyDescent="0.3">
      <c r="A386" s="625" t="s">
        <v>567</v>
      </c>
      <c r="B386" s="626" t="s">
        <v>2464</v>
      </c>
      <c r="C386" s="626" t="s">
        <v>2467</v>
      </c>
      <c r="D386" s="626" t="s">
        <v>2466</v>
      </c>
      <c r="E386" s="626" t="s">
        <v>1266</v>
      </c>
      <c r="F386" s="629"/>
      <c r="G386" s="629"/>
      <c r="H386" s="642">
        <v>0</v>
      </c>
      <c r="I386" s="629">
        <v>25.586000000000002</v>
      </c>
      <c r="J386" s="629">
        <v>60358.933044101497</v>
      </c>
      <c r="K386" s="642">
        <v>1</v>
      </c>
      <c r="L386" s="629">
        <v>25.586000000000002</v>
      </c>
      <c r="M386" s="630">
        <v>60358.933044101497</v>
      </c>
    </row>
    <row r="387" spans="1:13" ht="14.4" customHeight="1" x14ac:dyDescent="0.3">
      <c r="A387" s="625" t="s">
        <v>567</v>
      </c>
      <c r="B387" s="626" t="s">
        <v>2464</v>
      </c>
      <c r="C387" s="626" t="s">
        <v>2468</v>
      </c>
      <c r="D387" s="626" t="s">
        <v>2466</v>
      </c>
      <c r="E387" s="626" t="s">
        <v>1437</v>
      </c>
      <c r="F387" s="629"/>
      <c r="G387" s="629"/>
      <c r="H387" s="642">
        <v>0</v>
      </c>
      <c r="I387" s="629">
        <v>26.990000000000002</v>
      </c>
      <c r="J387" s="629">
        <v>191403.58732205734</v>
      </c>
      <c r="K387" s="642">
        <v>1</v>
      </c>
      <c r="L387" s="629">
        <v>26.990000000000002</v>
      </c>
      <c r="M387" s="630">
        <v>191403.58732205734</v>
      </c>
    </row>
    <row r="388" spans="1:13" ht="14.4" customHeight="1" x14ac:dyDescent="0.3">
      <c r="A388" s="625" t="s">
        <v>567</v>
      </c>
      <c r="B388" s="626" t="s">
        <v>2712</v>
      </c>
      <c r="C388" s="626" t="s">
        <v>2713</v>
      </c>
      <c r="D388" s="626" t="s">
        <v>2714</v>
      </c>
      <c r="E388" s="626" t="s">
        <v>2715</v>
      </c>
      <c r="F388" s="629"/>
      <c r="G388" s="629"/>
      <c r="H388" s="642">
        <v>0</v>
      </c>
      <c r="I388" s="629">
        <v>4</v>
      </c>
      <c r="J388" s="629">
        <v>40832.5466666668</v>
      </c>
      <c r="K388" s="642">
        <v>1</v>
      </c>
      <c r="L388" s="629">
        <v>4</v>
      </c>
      <c r="M388" s="630">
        <v>40832.5466666668</v>
      </c>
    </row>
    <row r="389" spans="1:13" ht="14.4" customHeight="1" x14ac:dyDescent="0.3">
      <c r="A389" s="625" t="s">
        <v>567</v>
      </c>
      <c r="B389" s="626" t="s">
        <v>2716</v>
      </c>
      <c r="C389" s="626" t="s">
        <v>2717</v>
      </c>
      <c r="D389" s="626" t="s">
        <v>1891</v>
      </c>
      <c r="E389" s="626" t="s">
        <v>1892</v>
      </c>
      <c r="F389" s="629"/>
      <c r="G389" s="629"/>
      <c r="H389" s="642">
        <v>0</v>
      </c>
      <c r="I389" s="629">
        <v>1</v>
      </c>
      <c r="J389" s="629">
        <v>925.89</v>
      </c>
      <c r="K389" s="642">
        <v>1</v>
      </c>
      <c r="L389" s="629">
        <v>1</v>
      </c>
      <c r="M389" s="630">
        <v>925.89</v>
      </c>
    </row>
    <row r="390" spans="1:13" ht="14.4" customHeight="1" x14ac:dyDescent="0.3">
      <c r="A390" s="625" t="s">
        <v>567</v>
      </c>
      <c r="B390" s="626" t="s">
        <v>2471</v>
      </c>
      <c r="C390" s="626" t="s">
        <v>2472</v>
      </c>
      <c r="D390" s="626" t="s">
        <v>1342</v>
      </c>
      <c r="E390" s="626" t="s">
        <v>1343</v>
      </c>
      <c r="F390" s="629"/>
      <c r="G390" s="629"/>
      <c r="H390" s="642">
        <v>0</v>
      </c>
      <c r="I390" s="629">
        <v>1</v>
      </c>
      <c r="J390" s="629">
        <v>7061.99</v>
      </c>
      <c r="K390" s="642">
        <v>1</v>
      </c>
      <c r="L390" s="629">
        <v>1</v>
      </c>
      <c r="M390" s="630">
        <v>7061.99</v>
      </c>
    </row>
    <row r="391" spans="1:13" ht="14.4" customHeight="1" x14ac:dyDescent="0.3">
      <c r="A391" s="625" t="s">
        <v>567</v>
      </c>
      <c r="B391" s="626" t="s">
        <v>2478</v>
      </c>
      <c r="C391" s="626" t="s">
        <v>2479</v>
      </c>
      <c r="D391" s="626" t="s">
        <v>1274</v>
      </c>
      <c r="E391" s="626" t="s">
        <v>2480</v>
      </c>
      <c r="F391" s="629"/>
      <c r="G391" s="629"/>
      <c r="H391" s="642">
        <v>0</v>
      </c>
      <c r="I391" s="629">
        <v>4</v>
      </c>
      <c r="J391" s="629">
        <v>287.86</v>
      </c>
      <c r="K391" s="642">
        <v>1</v>
      </c>
      <c r="L391" s="629">
        <v>4</v>
      </c>
      <c r="M391" s="630">
        <v>287.86</v>
      </c>
    </row>
    <row r="392" spans="1:13" ht="14.4" customHeight="1" x14ac:dyDescent="0.3">
      <c r="A392" s="625" t="s">
        <v>567</v>
      </c>
      <c r="B392" s="626" t="s">
        <v>2478</v>
      </c>
      <c r="C392" s="626" t="s">
        <v>2481</v>
      </c>
      <c r="D392" s="626" t="s">
        <v>1274</v>
      </c>
      <c r="E392" s="626" t="s">
        <v>2482</v>
      </c>
      <c r="F392" s="629"/>
      <c r="G392" s="629"/>
      <c r="H392" s="642">
        <v>0</v>
      </c>
      <c r="I392" s="629">
        <v>64</v>
      </c>
      <c r="J392" s="629">
        <v>8305.7061417583245</v>
      </c>
      <c r="K392" s="642">
        <v>1</v>
      </c>
      <c r="L392" s="629">
        <v>64</v>
      </c>
      <c r="M392" s="630">
        <v>8305.7061417583245</v>
      </c>
    </row>
    <row r="393" spans="1:13" ht="14.4" customHeight="1" x14ac:dyDescent="0.3">
      <c r="A393" s="625" t="s">
        <v>567</v>
      </c>
      <c r="B393" s="626" t="s">
        <v>2478</v>
      </c>
      <c r="C393" s="626" t="s">
        <v>2483</v>
      </c>
      <c r="D393" s="626" t="s">
        <v>600</v>
      </c>
      <c r="E393" s="626" t="s">
        <v>2484</v>
      </c>
      <c r="F393" s="629">
        <v>2</v>
      </c>
      <c r="G393" s="629">
        <v>240.82</v>
      </c>
      <c r="H393" s="642">
        <v>1</v>
      </c>
      <c r="I393" s="629"/>
      <c r="J393" s="629"/>
      <c r="K393" s="642">
        <v>0</v>
      </c>
      <c r="L393" s="629">
        <v>2</v>
      </c>
      <c r="M393" s="630">
        <v>240.82</v>
      </c>
    </row>
    <row r="394" spans="1:13" ht="14.4" customHeight="1" x14ac:dyDescent="0.3">
      <c r="A394" s="625" t="s">
        <v>567</v>
      </c>
      <c r="B394" s="626" t="s">
        <v>2485</v>
      </c>
      <c r="C394" s="626" t="s">
        <v>2486</v>
      </c>
      <c r="D394" s="626" t="s">
        <v>1429</v>
      </c>
      <c r="E394" s="626" t="s">
        <v>1430</v>
      </c>
      <c r="F394" s="629"/>
      <c r="G394" s="629"/>
      <c r="H394" s="642">
        <v>0</v>
      </c>
      <c r="I394" s="629">
        <v>2</v>
      </c>
      <c r="J394" s="629">
        <v>143.62030928837081</v>
      </c>
      <c r="K394" s="642">
        <v>1</v>
      </c>
      <c r="L394" s="629">
        <v>2</v>
      </c>
      <c r="M394" s="630">
        <v>143.62030928837081</v>
      </c>
    </row>
    <row r="395" spans="1:13" ht="14.4" customHeight="1" x14ac:dyDescent="0.3">
      <c r="A395" s="625" t="s">
        <v>567</v>
      </c>
      <c r="B395" s="626" t="s">
        <v>2485</v>
      </c>
      <c r="C395" s="626" t="s">
        <v>2487</v>
      </c>
      <c r="D395" s="626" t="s">
        <v>2488</v>
      </c>
      <c r="E395" s="626" t="s">
        <v>2489</v>
      </c>
      <c r="F395" s="629">
        <v>16</v>
      </c>
      <c r="G395" s="629">
        <v>990.38893225893958</v>
      </c>
      <c r="H395" s="642">
        <v>1</v>
      </c>
      <c r="I395" s="629"/>
      <c r="J395" s="629"/>
      <c r="K395" s="642">
        <v>0</v>
      </c>
      <c r="L395" s="629">
        <v>16</v>
      </c>
      <c r="M395" s="630">
        <v>990.38893225893958</v>
      </c>
    </row>
    <row r="396" spans="1:13" ht="14.4" customHeight="1" x14ac:dyDescent="0.3">
      <c r="A396" s="625" t="s">
        <v>567</v>
      </c>
      <c r="B396" s="626" t="s">
        <v>2490</v>
      </c>
      <c r="C396" s="626" t="s">
        <v>2491</v>
      </c>
      <c r="D396" s="626" t="s">
        <v>2492</v>
      </c>
      <c r="E396" s="626" t="s">
        <v>1970</v>
      </c>
      <c r="F396" s="629"/>
      <c r="G396" s="629"/>
      <c r="H396" s="642">
        <v>0</v>
      </c>
      <c r="I396" s="629">
        <v>12</v>
      </c>
      <c r="J396" s="629">
        <v>72733.810753524755</v>
      </c>
      <c r="K396" s="642">
        <v>1</v>
      </c>
      <c r="L396" s="629">
        <v>12</v>
      </c>
      <c r="M396" s="630">
        <v>72733.810753524755</v>
      </c>
    </row>
    <row r="397" spans="1:13" ht="14.4" customHeight="1" x14ac:dyDescent="0.3">
      <c r="A397" s="625" t="s">
        <v>567</v>
      </c>
      <c r="B397" s="626" t="s">
        <v>2493</v>
      </c>
      <c r="C397" s="626" t="s">
        <v>2718</v>
      </c>
      <c r="D397" s="626" t="s">
        <v>1230</v>
      </c>
      <c r="E397" s="626" t="s">
        <v>1231</v>
      </c>
      <c r="F397" s="629">
        <v>6</v>
      </c>
      <c r="G397" s="629">
        <v>7.0985714285714199</v>
      </c>
      <c r="H397" s="642">
        <v>1</v>
      </c>
      <c r="I397" s="629"/>
      <c r="J397" s="629"/>
      <c r="K397" s="642">
        <v>0</v>
      </c>
      <c r="L397" s="629">
        <v>6</v>
      </c>
      <c r="M397" s="630">
        <v>7.0985714285714199</v>
      </c>
    </row>
    <row r="398" spans="1:13" ht="14.4" customHeight="1" x14ac:dyDescent="0.3">
      <c r="A398" s="625" t="s">
        <v>567</v>
      </c>
      <c r="B398" s="626" t="s">
        <v>2493</v>
      </c>
      <c r="C398" s="626" t="s">
        <v>2494</v>
      </c>
      <c r="D398" s="626" t="s">
        <v>2495</v>
      </c>
      <c r="E398" s="626" t="s">
        <v>2496</v>
      </c>
      <c r="F398" s="629"/>
      <c r="G398" s="629"/>
      <c r="H398" s="642">
        <v>0</v>
      </c>
      <c r="I398" s="629">
        <v>15</v>
      </c>
      <c r="J398" s="629">
        <v>35487.230773461662</v>
      </c>
      <c r="K398" s="642">
        <v>1</v>
      </c>
      <c r="L398" s="629">
        <v>15</v>
      </c>
      <c r="M398" s="630">
        <v>35487.230773461662</v>
      </c>
    </row>
    <row r="399" spans="1:13" ht="14.4" customHeight="1" x14ac:dyDescent="0.3">
      <c r="A399" s="625" t="s">
        <v>567</v>
      </c>
      <c r="B399" s="626" t="s">
        <v>2493</v>
      </c>
      <c r="C399" s="626" t="s">
        <v>2497</v>
      </c>
      <c r="D399" s="626" t="s">
        <v>2498</v>
      </c>
      <c r="E399" s="626" t="s">
        <v>2499</v>
      </c>
      <c r="F399" s="629"/>
      <c r="G399" s="629"/>
      <c r="H399" s="642">
        <v>0</v>
      </c>
      <c r="I399" s="629">
        <v>4</v>
      </c>
      <c r="J399" s="629">
        <v>7859.8942173948399</v>
      </c>
      <c r="K399" s="642">
        <v>1</v>
      </c>
      <c r="L399" s="629">
        <v>4</v>
      </c>
      <c r="M399" s="630">
        <v>7859.8942173948399</v>
      </c>
    </row>
    <row r="400" spans="1:13" ht="14.4" customHeight="1" x14ac:dyDescent="0.3">
      <c r="A400" s="625" t="s">
        <v>567</v>
      </c>
      <c r="B400" s="626" t="s">
        <v>2493</v>
      </c>
      <c r="C400" s="626" t="s">
        <v>2500</v>
      </c>
      <c r="D400" s="626" t="s">
        <v>2501</v>
      </c>
      <c r="E400" s="626" t="s">
        <v>2502</v>
      </c>
      <c r="F400" s="629"/>
      <c r="G400" s="629"/>
      <c r="H400" s="642">
        <v>0</v>
      </c>
      <c r="I400" s="629">
        <v>8</v>
      </c>
      <c r="J400" s="629">
        <v>5613.7833333333328</v>
      </c>
      <c r="K400" s="642">
        <v>1</v>
      </c>
      <c r="L400" s="629">
        <v>8</v>
      </c>
      <c r="M400" s="630">
        <v>5613.7833333333328</v>
      </c>
    </row>
    <row r="401" spans="1:13" ht="14.4" customHeight="1" x14ac:dyDescent="0.3">
      <c r="A401" s="625" t="s">
        <v>567</v>
      </c>
      <c r="B401" s="626" t="s">
        <v>2493</v>
      </c>
      <c r="C401" s="626" t="s">
        <v>2503</v>
      </c>
      <c r="D401" s="626" t="s">
        <v>2504</v>
      </c>
      <c r="E401" s="626" t="s">
        <v>2505</v>
      </c>
      <c r="F401" s="629"/>
      <c r="G401" s="629"/>
      <c r="H401" s="642">
        <v>0</v>
      </c>
      <c r="I401" s="629">
        <v>20</v>
      </c>
      <c r="J401" s="629">
        <v>26925.283033468408</v>
      </c>
      <c r="K401" s="642">
        <v>1</v>
      </c>
      <c r="L401" s="629">
        <v>20</v>
      </c>
      <c r="M401" s="630">
        <v>26925.283033468408</v>
      </c>
    </row>
    <row r="402" spans="1:13" ht="14.4" customHeight="1" x14ac:dyDescent="0.3">
      <c r="A402" s="625" t="s">
        <v>567</v>
      </c>
      <c r="B402" s="626" t="s">
        <v>2506</v>
      </c>
      <c r="C402" s="626" t="s">
        <v>2507</v>
      </c>
      <c r="D402" s="626" t="s">
        <v>1317</v>
      </c>
      <c r="E402" s="626" t="s">
        <v>2508</v>
      </c>
      <c r="F402" s="629"/>
      <c r="G402" s="629"/>
      <c r="H402" s="642">
        <v>0</v>
      </c>
      <c r="I402" s="629">
        <v>26</v>
      </c>
      <c r="J402" s="629">
        <v>770.28067176674131</v>
      </c>
      <c r="K402" s="642">
        <v>1</v>
      </c>
      <c r="L402" s="629">
        <v>26</v>
      </c>
      <c r="M402" s="630">
        <v>770.28067176674131</v>
      </c>
    </row>
    <row r="403" spans="1:13" ht="14.4" customHeight="1" x14ac:dyDescent="0.3">
      <c r="A403" s="625" t="s">
        <v>567</v>
      </c>
      <c r="B403" s="626" t="s">
        <v>2506</v>
      </c>
      <c r="C403" s="626" t="s">
        <v>2511</v>
      </c>
      <c r="D403" s="626" t="s">
        <v>1322</v>
      </c>
      <c r="E403" s="626" t="s">
        <v>1323</v>
      </c>
      <c r="F403" s="629"/>
      <c r="G403" s="629"/>
      <c r="H403" s="642">
        <v>0</v>
      </c>
      <c r="I403" s="629">
        <v>3</v>
      </c>
      <c r="J403" s="629">
        <v>175.72</v>
      </c>
      <c r="K403" s="642">
        <v>1</v>
      </c>
      <c r="L403" s="629">
        <v>3</v>
      </c>
      <c r="M403" s="630">
        <v>175.72</v>
      </c>
    </row>
    <row r="404" spans="1:13" ht="14.4" customHeight="1" x14ac:dyDescent="0.3">
      <c r="A404" s="625" t="s">
        <v>567</v>
      </c>
      <c r="B404" s="626" t="s">
        <v>2506</v>
      </c>
      <c r="C404" s="626" t="s">
        <v>2719</v>
      </c>
      <c r="D404" s="626" t="s">
        <v>1846</v>
      </c>
      <c r="E404" s="626" t="s">
        <v>2720</v>
      </c>
      <c r="F404" s="629"/>
      <c r="G404" s="629"/>
      <c r="H404" s="642">
        <v>0</v>
      </c>
      <c r="I404" s="629">
        <v>2</v>
      </c>
      <c r="J404" s="629">
        <v>235.50039555903999</v>
      </c>
      <c r="K404" s="642">
        <v>1</v>
      </c>
      <c r="L404" s="629">
        <v>2</v>
      </c>
      <c r="M404" s="630">
        <v>235.50039555903999</v>
      </c>
    </row>
    <row r="405" spans="1:13" ht="14.4" customHeight="1" x14ac:dyDescent="0.3">
      <c r="A405" s="625" t="s">
        <v>567</v>
      </c>
      <c r="B405" s="626" t="s">
        <v>2506</v>
      </c>
      <c r="C405" s="626" t="s">
        <v>2516</v>
      </c>
      <c r="D405" s="626" t="s">
        <v>1351</v>
      </c>
      <c r="E405" s="626" t="s">
        <v>2517</v>
      </c>
      <c r="F405" s="629"/>
      <c r="G405" s="629"/>
      <c r="H405" s="642">
        <v>0</v>
      </c>
      <c r="I405" s="629">
        <v>5</v>
      </c>
      <c r="J405" s="629">
        <v>172.0900198153202</v>
      </c>
      <c r="K405" s="642">
        <v>1</v>
      </c>
      <c r="L405" s="629">
        <v>5</v>
      </c>
      <c r="M405" s="630">
        <v>172.0900198153202</v>
      </c>
    </row>
    <row r="406" spans="1:13" ht="14.4" customHeight="1" x14ac:dyDescent="0.3">
      <c r="A406" s="625" t="s">
        <v>567</v>
      </c>
      <c r="B406" s="626" t="s">
        <v>2506</v>
      </c>
      <c r="C406" s="626" t="s">
        <v>2518</v>
      </c>
      <c r="D406" s="626" t="s">
        <v>1351</v>
      </c>
      <c r="E406" s="626" t="s">
        <v>2519</v>
      </c>
      <c r="F406" s="629"/>
      <c r="G406" s="629"/>
      <c r="H406" s="642">
        <v>0</v>
      </c>
      <c r="I406" s="629">
        <v>12</v>
      </c>
      <c r="J406" s="629">
        <v>1191.9214609226315</v>
      </c>
      <c r="K406" s="642">
        <v>1</v>
      </c>
      <c r="L406" s="629">
        <v>12</v>
      </c>
      <c r="M406" s="630">
        <v>1191.9214609226315</v>
      </c>
    </row>
    <row r="407" spans="1:13" ht="14.4" customHeight="1" x14ac:dyDescent="0.3">
      <c r="A407" s="625" t="s">
        <v>567</v>
      </c>
      <c r="B407" s="626" t="s">
        <v>2506</v>
      </c>
      <c r="C407" s="626" t="s">
        <v>2520</v>
      </c>
      <c r="D407" s="626" t="s">
        <v>1351</v>
      </c>
      <c r="E407" s="626" t="s">
        <v>2521</v>
      </c>
      <c r="F407" s="629"/>
      <c r="G407" s="629"/>
      <c r="H407" s="642">
        <v>0</v>
      </c>
      <c r="I407" s="629">
        <v>2</v>
      </c>
      <c r="J407" s="629">
        <v>311.73879990139199</v>
      </c>
      <c r="K407" s="642">
        <v>1</v>
      </c>
      <c r="L407" s="629">
        <v>2</v>
      </c>
      <c r="M407" s="630">
        <v>311.73879990139199</v>
      </c>
    </row>
    <row r="408" spans="1:13" ht="14.4" customHeight="1" x14ac:dyDescent="0.3">
      <c r="A408" s="625" t="s">
        <v>567</v>
      </c>
      <c r="B408" s="626" t="s">
        <v>2523</v>
      </c>
      <c r="C408" s="626" t="s">
        <v>2721</v>
      </c>
      <c r="D408" s="626" t="s">
        <v>2525</v>
      </c>
      <c r="E408" s="626" t="s">
        <v>2722</v>
      </c>
      <c r="F408" s="629"/>
      <c r="G408" s="629"/>
      <c r="H408" s="642">
        <v>0</v>
      </c>
      <c r="I408" s="629">
        <v>1</v>
      </c>
      <c r="J408" s="629">
        <v>373.56995365335899</v>
      </c>
      <c r="K408" s="642">
        <v>1</v>
      </c>
      <c r="L408" s="629">
        <v>1</v>
      </c>
      <c r="M408" s="630">
        <v>373.56995365335899</v>
      </c>
    </row>
    <row r="409" spans="1:13" ht="14.4" customHeight="1" x14ac:dyDescent="0.3">
      <c r="A409" s="625" t="s">
        <v>567</v>
      </c>
      <c r="B409" s="626" t="s">
        <v>2523</v>
      </c>
      <c r="C409" s="626" t="s">
        <v>2524</v>
      </c>
      <c r="D409" s="626" t="s">
        <v>2525</v>
      </c>
      <c r="E409" s="626" t="s">
        <v>2526</v>
      </c>
      <c r="F409" s="629"/>
      <c r="G409" s="629"/>
      <c r="H409" s="642">
        <v>0</v>
      </c>
      <c r="I409" s="629">
        <v>1</v>
      </c>
      <c r="J409" s="629">
        <v>102.89</v>
      </c>
      <c r="K409" s="642">
        <v>1</v>
      </c>
      <c r="L409" s="629">
        <v>1</v>
      </c>
      <c r="M409" s="630">
        <v>102.89</v>
      </c>
    </row>
    <row r="410" spans="1:13" ht="14.4" customHeight="1" x14ac:dyDescent="0.3">
      <c r="A410" s="625" t="s">
        <v>567</v>
      </c>
      <c r="B410" s="626" t="s">
        <v>2527</v>
      </c>
      <c r="C410" s="626" t="s">
        <v>2528</v>
      </c>
      <c r="D410" s="626" t="s">
        <v>2529</v>
      </c>
      <c r="E410" s="626" t="s">
        <v>2530</v>
      </c>
      <c r="F410" s="629"/>
      <c r="G410" s="629"/>
      <c r="H410" s="642">
        <v>0</v>
      </c>
      <c r="I410" s="629">
        <v>5</v>
      </c>
      <c r="J410" s="629">
        <v>419.8</v>
      </c>
      <c r="K410" s="642">
        <v>1</v>
      </c>
      <c r="L410" s="629">
        <v>5</v>
      </c>
      <c r="M410" s="630">
        <v>419.8</v>
      </c>
    </row>
    <row r="411" spans="1:13" ht="14.4" customHeight="1" x14ac:dyDescent="0.3">
      <c r="A411" s="625" t="s">
        <v>567</v>
      </c>
      <c r="B411" s="626" t="s">
        <v>2527</v>
      </c>
      <c r="C411" s="626" t="s">
        <v>2723</v>
      </c>
      <c r="D411" s="626" t="s">
        <v>2529</v>
      </c>
      <c r="E411" s="626" t="s">
        <v>2724</v>
      </c>
      <c r="F411" s="629"/>
      <c r="G411" s="629"/>
      <c r="H411" s="642">
        <v>0</v>
      </c>
      <c r="I411" s="629">
        <v>1</v>
      </c>
      <c r="J411" s="629">
        <v>347.59994149078</v>
      </c>
      <c r="K411" s="642">
        <v>1</v>
      </c>
      <c r="L411" s="629">
        <v>1</v>
      </c>
      <c r="M411" s="630">
        <v>347.59994149078</v>
      </c>
    </row>
    <row r="412" spans="1:13" ht="14.4" customHeight="1" x14ac:dyDescent="0.3">
      <c r="A412" s="625" t="s">
        <v>567</v>
      </c>
      <c r="B412" s="626" t="s">
        <v>2527</v>
      </c>
      <c r="C412" s="626" t="s">
        <v>2531</v>
      </c>
      <c r="D412" s="626" t="s">
        <v>1867</v>
      </c>
      <c r="E412" s="626" t="s">
        <v>2532</v>
      </c>
      <c r="F412" s="629"/>
      <c r="G412" s="629"/>
      <c r="H412" s="642">
        <v>0</v>
      </c>
      <c r="I412" s="629">
        <v>4</v>
      </c>
      <c r="J412" s="629">
        <v>1351.5160000000001</v>
      </c>
      <c r="K412" s="642">
        <v>1</v>
      </c>
      <c r="L412" s="629">
        <v>4</v>
      </c>
      <c r="M412" s="630">
        <v>1351.5160000000001</v>
      </c>
    </row>
    <row r="413" spans="1:13" ht="14.4" customHeight="1" x14ac:dyDescent="0.3">
      <c r="A413" s="625" t="s">
        <v>567</v>
      </c>
      <c r="B413" s="626" t="s">
        <v>2527</v>
      </c>
      <c r="C413" s="626" t="s">
        <v>2725</v>
      </c>
      <c r="D413" s="626" t="s">
        <v>1867</v>
      </c>
      <c r="E413" s="626" t="s">
        <v>1868</v>
      </c>
      <c r="F413" s="629"/>
      <c r="G413" s="629"/>
      <c r="H413" s="642">
        <v>0</v>
      </c>
      <c r="I413" s="629">
        <v>1</v>
      </c>
      <c r="J413" s="629">
        <v>713.12356249893003</v>
      </c>
      <c r="K413" s="642">
        <v>1</v>
      </c>
      <c r="L413" s="629">
        <v>1</v>
      </c>
      <c r="M413" s="630">
        <v>713.12356249893003</v>
      </c>
    </row>
    <row r="414" spans="1:13" ht="14.4" customHeight="1" x14ac:dyDescent="0.3">
      <c r="A414" s="625" t="s">
        <v>567</v>
      </c>
      <c r="B414" s="626" t="s">
        <v>2533</v>
      </c>
      <c r="C414" s="626" t="s">
        <v>2726</v>
      </c>
      <c r="D414" s="626" t="s">
        <v>1862</v>
      </c>
      <c r="E414" s="626" t="s">
        <v>1863</v>
      </c>
      <c r="F414" s="629"/>
      <c r="G414" s="629"/>
      <c r="H414" s="642">
        <v>0</v>
      </c>
      <c r="I414" s="629">
        <v>1</v>
      </c>
      <c r="J414" s="629">
        <v>730.41</v>
      </c>
      <c r="K414" s="642">
        <v>1</v>
      </c>
      <c r="L414" s="629">
        <v>1</v>
      </c>
      <c r="M414" s="630">
        <v>730.41</v>
      </c>
    </row>
    <row r="415" spans="1:13" ht="14.4" customHeight="1" x14ac:dyDescent="0.3">
      <c r="A415" s="625" t="s">
        <v>567</v>
      </c>
      <c r="B415" s="626" t="s">
        <v>2535</v>
      </c>
      <c r="C415" s="626" t="s">
        <v>2536</v>
      </c>
      <c r="D415" s="626" t="s">
        <v>1301</v>
      </c>
      <c r="E415" s="626" t="s">
        <v>2537</v>
      </c>
      <c r="F415" s="629"/>
      <c r="G415" s="629"/>
      <c r="H415" s="642">
        <v>0</v>
      </c>
      <c r="I415" s="629">
        <v>1</v>
      </c>
      <c r="J415" s="629">
        <v>249.627569232186</v>
      </c>
      <c r="K415" s="642">
        <v>1</v>
      </c>
      <c r="L415" s="629">
        <v>1</v>
      </c>
      <c r="M415" s="630">
        <v>249.627569232186</v>
      </c>
    </row>
    <row r="416" spans="1:13" ht="14.4" customHeight="1" x14ac:dyDescent="0.3">
      <c r="A416" s="625" t="s">
        <v>567</v>
      </c>
      <c r="B416" s="626" t="s">
        <v>2535</v>
      </c>
      <c r="C416" s="626" t="s">
        <v>2727</v>
      </c>
      <c r="D416" s="626" t="s">
        <v>1301</v>
      </c>
      <c r="E416" s="626" t="s">
        <v>2728</v>
      </c>
      <c r="F416" s="629"/>
      <c r="G416" s="629"/>
      <c r="H416" s="642">
        <v>0</v>
      </c>
      <c r="I416" s="629">
        <v>12</v>
      </c>
      <c r="J416" s="629">
        <v>11506.4</v>
      </c>
      <c r="K416" s="642">
        <v>1</v>
      </c>
      <c r="L416" s="629">
        <v>12</v>
      </c>
      <c r="M416" s="630">
        <v>11506.4</v>
      </c>
    </row>
    <row r="417" spans="1:13" ht="14.4" customHeight="1" x14ac:dyDescent="0.3">
      <c r="A417" s="625" t="s">
        <v>567</v>
      </c>
      <c r="B417" s="626" t="s">
        <v>2535</v>
      </c>
      <c r="C417" s="626" t="s">
        <v>2729</v>
      </c>
      <c r="D417" s="626" t="s">
        <v>1835</v>
      </c>
      <c r="E417" s="626" t="s">
        <v>2730</v>
      </c>
      <c r="F417" s="629"/>
      <c r="G417" s="629"/>
      <c r="H417" s="642">
        <v>0</v>
      </c>
      <c r="I417" s="629">
        <v>1</v>
      </c>
      <c r="J417" s="629">
        <v>379.5</v>
      </c>
      <c r="K417" s="642">
        <v>1</v>
      </c>
      <c r="L417" s="629">
        <v>1</v>
      </c>
      <c r="M417" s="630">
        <v>379.5</v>
      </c>
    </row>
    <row r="418" spans="1:13" ht="14.4" customHeight="1" x14ac:dyDescent="0.3">
      <c r="A418" s="625" t="s">
        <v>567</v>
      </c>
      <c r="B418" s="626" t="s">
        <v>2540</v>
      </c>
      <c r="C418" s="626" t="s">
        <v>2541</v>
      </c>
      <c r="D418" s="626" t="s">
        <v>2542</v>
      </c>
      <c r="E418" s="626" t="s">
        <v>2543</v>
      </c>
      <c r="F418" s="629"/>
      <c r="G418" s="629"/>
      <c r="H418" s="642">
        <v>0</v>
      </c>
      <c r="I418" s="629">
        <v>25</v>
      </c>
      <c r="J418" s="629">
        <v>1079.0296636017727</v>
      </c>
      <c r="K418" s="642">
        <v>1</v>
      </c>
      <c r="L418" s="629">
        <v>25</v>
      </c>
      <c r="M418" s="630">
        <v>1079.0296636017727</v>
      </c>
    </row>
    <row r="419" spans="1:13" ht="14.4" customHeight="1" x14ac:dyDescent="0.3">
      <c r="A419" s="625" t="s">
        <v>567</v>
      </c>
      <c r="B419" s="626" t="s">
        <v>2540</v>
      </c>
      <c r="C419" s="626" t="s">
        <v>2544</v>
      </c>
      <c r="D419" s="626" t="s">
        <v>2545</v>
      </c>
      <c r="E419" s="626" t="s">
        <v>2546</v>
      </c>
      <c r="F419" s="629"/>
      <c r="G419" s="629"/>
      <c r="H419" s="642">
        <v>0</v>
      </c>
      <c r="I419" s="629">
        <v>28</v>
      </c>
      <c r="J419" s="629">
        <v>1587.0206339439769</v>
      </c>
      <c r="K419" s="642">
        <v>1</v>
      </c>
      <c r="L419" s="629">
        <v>28</v>
      </c>
      <c r="M419" s="630">
        <v>1587.0206339439769</v>
      </c>
    </row>
    <row r="420" spans="1:13" ht="14.4" customHeight="1" x14ac:dyDescent="0.3">
      <c r="A420" s="625" t="s">
        <v>567</v>
      </c>
      <c r="B420" s="626" t="s">
        <v>2540</v>
      </c>
      <c r="C420" s="626" t="s">
        <v>2731</v>
      </c>
      <c r="D420" s="626" t="s">
        <v>2732</v>
      </c>
      <c r="E420" s="626" t="s">
        <v>1593</v>
      </c>
      <c r="F420" s="629"/>
      <c r="G420" s="629"/>
      <c r="H420" s="642">
        <v>0</v>
      </c>
      <c r="I420" s="629">
        <v>5</v>
      </c>
      <c r="J420" s="629">
        <v>440.30952727745461</v>
      </c>
      <c r="K420" s="642">
        <v>1</v>
      </c>
      <c r="L420" s="629">
        <v>5</v>
      </c>
      <c r="M420" s="630">
        <v>440.30952727745461</v>
      </c>
    </row>
    <row r="421" spans="1:13" ht="14.4" customHeight="1" x14ac:dyDescent="0.3">
      <c r="A421" s="625" t="s">
        <v>567</v>
      </c>
      <c r="B421" s="626" t="s">
        <v>2547</v>
      </c>
      <c r="C421" s="626" t="s">
        <v>2733</v>
      </c>
      <c r="D421" s="626" t="s">
        <v>2734</v>
      </c>
      <c r="E421" s="626" t="s">
        <v>2735</v>
      </c>
      <c r="F421" s="629"/>
      <c r="G421" s="629"/>
      <c r="H421" s="642">
        <v>0</v>
      </c>
      <c r="I421" s="629">
        <v>3</v>
      </c>
      <c r="J421" s="629">
        <v>153.66007682876401</v>
      </c>
      <c r="K421" s="642">
        <v>1</v>
      </c>
      <c r="L421" s="629">
        <v>3</v>
      </c>
      <c r="M421" s="630">
        <v>153.66007682876401</v>
      </c>
    </row>
    <row r="422" spans="1:13" ht="14.4" customHeight="1" x14ac:dyDescent="0.3">
      <c r="A422" s="625" t="s">
        <v>567</v>
      </c>
      <c r="B422" s="626" t="s">
        <v>2547</v>
      </c>
      <c r="C422" s="626" t="s">
        <v>2736</v>
      </c>
      <c r="D422" s="626" t="s">
        <v>1830</v>
      </c>
      <c r="E422" s="626" t="s">
        <v>1831</v>
      </c>
      <c r="F422" s="629"/>
      <c r="G422" s="629"/>
      <c r="H422" s="642">
        <v>0</v>
      </c>
      <c r="I422" s="629">
        <v>1</v>
      </c>
      <c r="J422" s="629">
        <v>144.53</v>
      </c>
      <c r="K422" s="642">
        <v>1</v>
      </c>
      <c r="L422" s="629">
        <v>1</v>
      </c>
      <c r="M422" s="630">
        <v>144.53</v>
      </c>
    </row>
    <row r="423" spans="1:13" ht="14.4" customHeight="1" x14ac:dyDescent="0.3">
      <c r="A423" s="625" t="s">
        <v>567</v>
      </c>
      <c r="B423" s="626" t="s">
        <v>2550</v>
      </c>
      <c r="C423" s="626" t="s">
        <v>2551</v>
      </c>
      <c r="D423" s="626" t="s">
        <v>677</v>
      </c>
      <c r="E423" s="626" t="s">
        <v>678</v>
      </c>
      <c r="F423" s="629">
        <v>21</v>
      </c>
      <c r="G423" s="629">
        <v>3404.1223363537779</v>
      </c>
      <c r="H423" s="642">
        <v>1</v>
      </c>
      <c r="I423" s="629"/>
      <c r="J423" s="629"/>
      <c r="K423" s="642">
        <v>0</v>
      </c>
      <c r="L423" s="629">
        <v>21</v>
      </c>
      <c r="M423" s="630">
        <v>3404.1223363537779</v>
      </c>
    </row>
    <row r="424" spans="1:13" ht="14.4" customHeight="1" x14ac:dyDescent="0.3">
      <c r="A424" s="625" t="s">
        <v>567</v>
      </c>
      <c r="B424" s="626" t="s">
        <v>2550</v>
      </c>
      <c r="C424" s="626" t="s">
        <v>2552</v>
      </c>
      <c r="D424" s="626" t="s">
        <v>1291</v>
      </c>
      <c r="E424" s="626" t="s">
        <v>2553</v>
      </c>
      <c r="F424" s="629"/>
      <c r="G424" s="629"/>
      <c r="H424" s="642">
        <v>0</v>
      </c>
      <c r="I424" s="629">
        <v>6</v>
      </c>
      <c r="J424" s="629">
        <v>775.87969476306205</v>
      </c>
      <c r="K424" s="642">
        <v>1</v>
      </c>
      <c r="L424" s="629">
        <v>6</v>
      </c>
      <c r="M424" s="630">
        <v>775.87969476306205</v>
      </c>
    </row>
    <row r="425" spans="1:13" ht="14.4" customHeight="1" x14ac:dyDescent="0.3">
      <c r="A425" s="625" t="s">
        <v>567</v>
      </c>
      <c r="B425" s="626" t="s">
        <v>2556</v>
      </c>
      <c r="C425" s="626" t="s">
        <v>2557</v>
      </c>
      <c r="D425" s="626" t="s">
        <v>1439</v>
      </c>
      <c r="E425" s="626" t="s">
        <v>1440</v>
      </c>
      <c r="F425" s="629"/>
      <c r="G425" s="629"/>
      <c r="H425" s="642">
        <v>0</v>
      </c>
      <c r="I425" s="629">
        <v>4</v>
      </c>
      <c r="J425" s="629">
        <v>1027.177096452712</v>
      </c>
      <c r="K425" s="642">
        <v>1</v>
      </c>
      <c r="L425" s="629">
        <v>4</v>
      </c>
      <c r="M425" s="630">
        <v>1027.177096452712</v>
      </c>
    </row>
    <row r="426" spans="1:13" ht="14.4" customHeight="1" x14ac:dyDescent="0.3">
      <c r="A426" s="625" t="s">
        <v>567</v>
      </c>
      <c r="B426" s="626" t="s">
        <v>2556</v>
      </c>
      <c r="C426" s="626" t="s">
        <v>2737</v>
      </c>
      <c r="D426" s="626" t="s">
        <v>1531</v>
      </c>
      <c r="E426" s="626" t="s">
        <v>1532</v>
      </c>
      <c r="F426" s="629">
        <v>2</v>
      </c>
      <c r="G426" s="629">
        <v>303.07950109721799</v>
      </c>
      <c r="H426" s="642">
        <v>1</v>
      </c>
      <c r="I426" s="629"/>
      <c r="J426" s="629"/>
      <c r="K426" s="642">
        <v>0</v>
      </c>
      <c r="L426" s="629">
        <v>2</v>
      </c>
      <c r="M426" s="630">
        <v>303.07950109721799</v>
      </c>
    </row>
    <row r="427" spans="1:13" ht="14.4" customHeight="1" x14ac:dyDescent="0.3">
      <c r="A427" s="625" t="s">
        <v>567</v>
      </c>
      <c r="B427" s="626" t="s">
        <v>2564</v>
      </c>
      <c r="C427" s="626" t="s">
        <v>2565</v>
      </c>
      <c r="D427" s="626" t="s">
        <v>675</v>
      </c>
      <c r="E427" s="626" t="s">
        <v>676</v>
      </c>
      <c r="F427" s="629">
        <v>2</v>
      </c>
      <c r="G427" s="629">
        <v>209.46</v>
      </c>
      <c r="H427" s="642">
        <v>1</v>
      </c>
      <c r="I427" s="629"/>
      <c r="J427" s="629"/>
      <c r="K427" s="642">
        <v>0</v>
      </c>
      <c r="L427" s="629">
        <v>2</v>
      </c>
      <c r="M427" s="630">
        <v>209.46</v>
      </c>
    </row>
    <row r="428" spans="1:13" ht="14.4" customHeight="1" x14ac:dyDescent="0.3">
      <c r="A428" s="625" t="s">
        <v>567</v>
      </c>
      <c r="B428" s="626" t="s">
        <v>2564</v>
      </c>
      <c r="C428" s="626" t="s">
        <v>2738</v>
      </c>
      <c r="D428" s="626" t="s">
        <v>675</v>
      </c>
      <c r="E428" s="626" t="s">
        <v>1874</v>
      </c>
      <c r="F428" s="629"/>
      <c r="G428" s="629"/>
      <c r="H428" s="642">
        <v>0</v>
      </c>
      <c r="I428" s="629">
        <v>3</v>
      </c>
      <c r="J428" s="629">
        <v>954.96</v>
      </c>
      <c r="K428" s="642">
        <v>1</v>
      </c>
      <c r="L428" s="629">
        <v>3</v>
      </c>
      <c r="M428" s="630">
        <v>954.96</v>
      </c>
    </row>
    <row r="429" spans="1:13" ht="14.4" customHeight="1" x14ac:dyDescent="0.3">
      <c r="A429" s="625" t="s">
        <v>567</v>
      </c>
      <c r="B429" s="626" t="s">
        <v>2564</v>
      </c>
      <c r="C429" s="626" t="s">
        <v>2739</v>
      </c>
      <c r="D429" s="626" t="s">
        <v>1551</v>
      </c>
      <c r="E429" s="626" t="s">
        <v>1552</v>
      </c>
      <c r="F429" s="629">
        <v>2</v>
      </c>
      <c r="G429" s="629">
        <v>278.72000000000003</v>
      </c>
      <c r="H429" s="642">
        <v>1</v>
      </c>
      <c r="I429" s="629"/>
      <c r="J429" s="629"/>
      <c r="K429" s="642">
        <v>0</v>
      </c>
      <c r="L429" s="629">
        <v>2</v>
      </c>
      <c r="M429" s="630">
        <v>278.72000000000003</v>
      </c>
    </row>
    <row r="430" spans="1:13" ht="14.4" customHeight="1" x14ac:dyDescent="0.3">
      <c r="A430" s="625" t="s">
        <v>567</v>
      </c>
      <c r="B430" s="626" t="s">
        <v>2740</v>
      </c>
      <c r="C430" s="626" t="s">
        <v>2741</v>
      </c>
      <c r="D430" s="626" t="s">
        <v>1820</v>
      </c>
      <c r="E430" s="626" t="s">
        <v>1455</v>
      </c>
      <c r="F430" s="629"/>
      <c r="G430" s="629"/>
      <c r="H430" s="642">
        <v>0</v>
      </c>
      <c r="I430" s="629">
        <v>2</v>
      </c>
      <c r="J430" s="629">
        <v>189.63</v>
      </c>
      <c r="K430" s="642">
        <v>1</v>
      </c>
      <c r="L430" s="629">
        <v>2</v>
      </c>
      <c r="M430" s="630">
        <v>189.63</v>
      </c>
    </row>
    <row r="431" spans="1:13" ht="14.4" customHeight="1" x14ac:dyDescent="0.3">
      <c r="A431" s="625" t="s">
        <v>567</v>
      </c>
      <c r="B431" s="626" t="s">
        <v>2740</v>
      </c>
      <c r="C431" s="626" t="s">
        <v>2742</v>
      </c>
      <c r="D431" s="626" t="s">
        <v>1817</v>
      </c>
      <c r="E431" s="626" t="s">
        <v>2743</v>
      </c>
      <c r="F431" s="629"/>
      <c r="G431" s="629"/>
      <c r="H431" s="642">
        <v>0</v>
      </c>
      <c r="I431" s="629">
        <v>8</v>
      </c>
      <c r="J431" s="629">
        <v>857.86000000000013</v>
      </c>
      <c r="K431" s="642">
        <v>1</v>
      </c>
      <c r="L431" s="629">
        <v>8</v>
      </c>
      <c r="M431" s="630">
        <v>857.86000000000013</v>
      </c>
    </row>
    <row r="432" spans="1:13" ht="14.4" customHeight="1" x14ac:dyDescent="0.3">
      <c r="A432" s="625" t="s">
        <v>567</v>
      </c>
      <c r="B432" s="626" t="s">
        <v>2568</v>
      </c>
      <c r="C432" s="626" t="s">
        <v>2744</v>
      </c>
      <c r="D432" s="626" t="s">
        <v>1529</v>
      </c>
      <c r="E432" s="626" t="s">
        <v>1530</v>
      </c>
      <c r="F432" s="629">
        <v>1</v>
      </c>
      <c r="G432" s="629">
        <v>193.37</v>
      </c>
      <c r="H432" s="642">
        <v>1</v>
      </c>
      <c r="I432" s="629"/>
      <c r="J432" s="629"/>
      <c r="K432" s="642">
        <v>0</v>
      </c>
      <c r="L432" s="629">
        <v>1</v>
      </c>
      <c r="M432" s="630">
        <v>193.37</v>
      </c>
    </row>
    <row r="433" spans="1:13" ht="14.4" customHeight="1" x14ac:dyDescent="0.3">
      <c r="A433" s="625" t="s">
        <v>567</v>
      </c>
      <c r="B433" s="626" t="s">
        <v>2745</v>
      </c>
      <c r="C433" s="626" t="s">
        <v>2746</v>
      </c>
      <c r="D433" s="626" t="s">
        <v>1851</v>
      </c>
      <c r="E433" s="626" t="s">
        <v>2747</v>
      </c>
      <c r="F433" s="629"/>
      <c r="G433" s="629"/>
      <c r="H433" s="642">
        <v>0</v>
      </c>
      <c r="I433" s="629">
        <v>2</v>
      </c>
      <c r="J433" s="629">
        <v>1740.231612783665</v>
      </c>
      <c r="K433" s="642">
        <v>1</v>
      </c>
      <c r="L433" s="629">
        <v>2</v>
      </c>
      <c r="M433" s="630">
        <v>1740.231612783665</v>
      </c>
    </row>
    <row r="434" spans="1:13" ht="14.4" customHeight="1" x14ac:dyDescent="0.3">
      <c r="A434" s="625" t="s">
        <v>567</v>
      </c>
      <c r="B434" s="626" t="s">
        <v>2573</v>
      </c>
      <c r="C434" s="626" t="s">
        <v>2748</v>
      </c>
      <c r="D434" s="626" t="s">
        <v>1379</v>
      </c>
      <c r="E434" s="626" t="s">
        <v>2749</v>
      </c>
      <c r="F434" s="629"/>
      <c r="G434" s="629"/>
      <c r="H434" s="642">
        <v>0</v>
      </c>
      <c r="I434" s="629">
        <v>2</v>
      </c>
      <c r="J434" s="629">
        <v>549.15764645436207</v>
      </c>
      <c r="K434" s="642">
        <v>1</v>
      </c>
      <c r="L434" s="629">
        <v>2</v>
      </c>
      <c r="M434" s="630">
        <v>549.15764645436207</v>
      </c>
    </row>
    <row r="435" spans="1:13" ht="14.4" customHeight="1" x14ac:dyDescent="0.3">
      <c r="A435" s="625" t="s">
        <v>567</v>
      </c>
      <c r="B435" s="626" t="s">
        <v>2573</v>
      </c>
      <c r="C435" s="626" t="s">
        <v>2750</v>
      </c>
      <c r="D435" s="626" t="s">
        <v>1858</v>
      </c>
      <c r="E435" s="626" t="s">
        <v>2751</v>
      </c>
      <c r="F435" s="629"/>
      <c r="G435" s="629"/>
      <c r="H435" s="642">
        <v>0</v>
      </c>
      <c r="I435" s="629">
        <v>1</v>
      </c>
      <c r="J435" s="629">
        <v>130.07000930234199</v>
      </c>
      <c r="K435" s="642">
        <v>1</v>
      </c>
      <c r="L435" s="629">
        <v>1</v>
      </c>
      <c r="M435" s="630">
        <v>130.07000930234199</v>
      </c>
    </row>
    <row r="436" spans="1:13" ht="14.4" customHeight="1" x14ac:dyDescent="0.3">
      <c r="A436" s="625" t="s">
        <v>567</v>
      </c>
      <c r="B436" s="626" t="s">
        <v>2573</v>
      </c>
      <c r="C436" s="626" t="s">
        <v>2575</v>
      </c>
      <c r="D436" s="626" t="s">
        <v>1379</v>
      </c>
      <c r="E436" s="626" t="s">
        <v>628</v>
      </c>
      <c r="F436" s="629"/>
      <c r="G436" s="629"/>
      <c r="H436" s="642">
        <v>0</v>
      </c>
      <c r="I436" s="629">
        <v>55</v>
      </c>
      <c r="J436" s="629">
        <v>5995.7105929341351</v>
      </c>
      <c r="K436" s="642">
        <v>1</v>
      </c>
      <c r="L436" s="629">
        <v>55</v>
      </c>
      <c r="M436" s="630">
        <v>5995.7105929341351</v>
      </c>
    </row>
    <row r="437" spans="1:13" ht="14.4" customHeight="1" x14ac:dyDescent="0.3">
      <c r="A437" s="625" t="s">
        <v>567</v>
      </c>
      <c r="B437" s="626" t="s">
        <v>2576</v>
      </c>
      <c r="C437" s="626" t="s">
        <v>2577</v>
      </c>
      <c r="D437" s="626" t="s">
        <v>1426</v>
      </c>
      <c r="E437" s="626" t="s">
        <v>593</v>
      </c>
      <c r="F437" s="629"/>
      <c r="G437" s="629"/>
      <c r="H437" s="642">
        <v>0</v>
      </c>
      <c r="I437" s="629">
        <v>8</v>
      </c>
      <c r="J437" s="629">
        <v>822.66000000000008</v>
      </c>
      <c r="K437" s="642">
        <v>1</v>
      </c>
      <c r="L437" s="629">
        <v>8</v>
      </c>
      <c r="M437" s="630">
        <v>822.66000000000008</v>
      </c>
    </row>
    <row r="438" spans="1:13" ht="14.4" customHeight="1" x14ac:dyDescent="0.3">
      <c r="A438" s="625" t="s">
        <v>567</v>
      </c>
      <c r="B438" s="626" t="s">
        <v>2576</v>
      </c>
      <c r="C438" s="626" t="s">
        <v>2752</v>
      </c>
      <c r="D438" s="626" t="s">
        <v>1426</v>
      </c>
      <c r="E438" s="626" t="s">
        <v>1640</v>
      </c>
      <c r="F438" s="629"/>
      <c r="G438" s="629"/>
      <c r="H438" s="642">
        <v>0</v>
      </c>
      <c r="I438" s="629">
        <v>1</v>
      </c>
      <c r="J438" s="629">
        <v>308.52999999999997</v>
      </c>
      <c r="K438" s="642">
        <v>1</v>
      </c>
      <c r="L438" s="629">
        <v>1</v>
      </c>
      <c r="M438" s="630">
        <v>308.52999999999997</v>
      </c>
    </row>
    <row r="439" spans="1:13" ht="14.4" customHeight="1" x14ac:dyDescent="0.3">
      <c r="A439" s="625" t="s">
        <v>567</v>
      </c>
      <c r="B439" s="626" t="s">
        <v>2753</v>
      </c>
      <c r="C439" s="626" t="s">
        <v>2754</v>
      </c>
      <c r="D439" s="626" t="s">
        <v>2755</v>
      </c>
      <c r="E439" s="626" t="s">
        <v>1826</v>
      </c>
      <c r="F439" s="629"/>
      <c r="G439" s="629"/>
      <c r="H439" s="642">
        <v>0</v>
      </c>
      <c r="I439" s="629">
        <v>2</v>
      </c>
      <c r="J439" s="629">
        <v>674.18</v>
      </c>
      <c r="K439" s="642">
        <v>1</v>
      </c>
      <c r="L439" s="629">
        <v>2</v>
      </c>
      <c r="M439" s="630">
        <v>674.18</v>
      </c>
    </row>
    <row r="440" spans="1:13" ht="14.4" customHeight="1" x14ac:dyDescent="0.3">
      <c r="A440" s="625" t="s">
        <v>567</v>
      </c>
      <c r="B440" s="626" t="s">
        <v>2753</v>
      </c>
      <c r="C440" s="626" t="s">
        <v>2756</v>
      </c>
      <c r="D440" s="626" t="s">
        <v>2755</v>
      </c>
      <c r="E440" s="626" t="s">
        <v>1455</v>
      </c>
      <c r="F440" s="629"/>
      <c r="G440" s="629"/>
      <c r="H440" s="642">
        <v>0</v>
      </c>
      <c r="I440" s="629">
        <v>3</v>
      </c>
      <c r="J440" s="629">
        <v>378.54</v>
      </c>
      <c r="K440" s="642">
        <v>1</v>
      </c>
      <c r="L440" s="629">
        <v>3</v>
      </c>
      <c r="M440" s="630">
        <v>378.54</v>
      </c>
    </row>
    <row r="441" spans="1:13" ht="14.4" customHeight="1" x14ac:dyDescent="0.3">
      <c r="A441" s="625" t="s">
        <v>567</v>
      </c>
      <c r="B441" s="626" t="s">
        <v>2753</v>
      </c>
      <c r="C441" s="626" t="s">
        <v>2757</v>
      </c>
      <c r="D441" s="626" t="s">
        <v>2755</v>
      </c>
      <c r="E441" s="626" t="s">
        <v>2758</v>
      </c>
      <c r="F441" s="629"/>
      <c r="G441" s="629"/>
      <c r="H441" s="642">
        <v>0</v>
      </c>
      <c r="I441" s="629">
        <v>5</v>
      </c>
      <c r="J441" s="629">
        <v>285.54988126626097</v>
      </c>
      <c r="K441" s="642">
        <v>1</v>
      </c>
      <c r="L441" s="629">
        <v>5</v>
      </c>
      <c r="M441" s="630">
        <v>285.54988126626097</v>
      </c>
    </row>
    <row r="442" spans="1:13" ht="14.4" customHeight="1" x14ac:dyDescent="0.3">
      <c r="A442" s="625" t="s">
        <v>567</v>
      </c>
      <c r="B442" s="626" t="s">
        <v>2759</v>
      </c>
      <c r="C442" s="626" t="s">
        <v>2760</v>
      </c>
      <c r="D442" s="626" t="s">
        <v>1884</v>
      </c>
      <c r="E442" s="626" t="s">
        <v>1885</v>
      </c>
      <c r="F442" s="629"/>
      <c r="G442" s="629"/>
      <c r="H442" s="642">
        <v>0</v>
      </c>
      <c r="I442" s="629">
        <v>1</v>
      </c>
      <c r="J442" s="629">
        <v>230.24099165233901</v>
      </c>
      <c r="K442" s="642">
        <v>1</v>
      </c>
      <c r="L442" s="629">
        <v>1</v>
      </c>
      <c r="M442" s="630">
        <v>230.24099165233901</v>
      </c>
    </row>
    <row r="443" spans="1:13" ht="14.4" customHeight="1" x14ac:dyDescent="0.3">
      <c r="A443" s="625" t="s">
        <v>567</v>
      </c>
      <c r="B443" s="626" t="s">
        <v>2578</v>
      </c>
      <c r="C443" s="626" t="s">
        <v>2579</v>
      </c>
      <c r="D443" s="626" t="s">
        <v>2580</v>
      </c>
      <c r="E443" s="626" t="s">
        <v>683</v>
      </c>
      <c r="F443" s="629">
        <v>12.851806400000001</v>
      </c>
      <c r="G443" s="629">
        <v>3473.0721615360003</v>
      </c>
      <c r="H443" s="642">
        <v>1</v>
      </c>
      <c r="I443" s="629"/>
      <c r="J443" s="629"/>
      <c r="K443" s="642">
        <v>0</v>
      </c>
      <c r="L443" s="629">
        <v>12.851806400000001</v>
      </c>
      <c r="M443" s="630">
        <v>3473.0721615360003</v>
      </c>
    </row>
    <row r="444" spans="1:13" ht="14.4" customHeight="1" x14ac:dyDescent="0.3">
      <c r="A444" s="625" t="s">
        <v>567</v>
      </c>
      <c r="B444" s="626" t="s">
        <v>2578</v>
      </c>
      <c r="C444" s="626" t="s">
        <v>2581</v>
      </c>
      <c r="D444" s="626" t="s">
        <v>1373</v>
      </c>
      <c r="E444" s="626" t="s">
        <v>639</v>
      </c>
      <c r="F444" s="629"/>
      <c r="G444" s="629"/>
      <c r="H444" s="642">
        <v>0</v>
      </c>
      <c r="I444" s="629">
        <v>26.712244900000002</v>
      </c>
      <c r="J444" s="629">
        <v>2065.0512768900235</v>
      </c>
      <c r="K444" s="642">
        <v>1</v>
      </c>
      <c r="L444" s="629">
        <v>26.712244900000002</v>
      </c>
      <c r="M444" s="630">
        <v>2065.0512768900235</v>
      </c>
    </row>
    <row r="445" spans="1:13" ht="14.4" customHeight="1" x14ac:dyDescent="0.3">
      <c r="A445" s="625" t="s">
        <v>567</v>
      </c>
      <c r="B445" s="626" t="s">
        <v>2578</v>
      </c>
      <c r="C445" s="626" t="s">
        <v>2582</v>
      </c>
      <c r="D445" s="626" t="s">
        <v>1373</v>
      </c>
      <c r="E445" s="626" t="s">
        <v>683</v>
      </c>
      <c r="F445" s="629"/>
      <c r="G445" s="629"/>
      <c r="H445" s="642">
        <v>0</v>
      </c>
      <c r="I445" s="629">
        <v>162.9998338</v>
      </c>
      <c r="J445" s="629">
        <v>28211.057101223974</v>
      </c>
      <c r="K445" s="642">
        <v>1</v>
      </c>
      <c r="L445" s="629">
        <v>162.9998338</v>
      </c>
      <c r="M445" s="630">
        <v>28211.057101223974</v>
      </c>
    </row>
    <row r="446" spans="1:13" ht="14.4" customHeight="1" x14ac:dyDescent="0.3">
      <c r="A446" s="625" t="s">
        <v>567</v>
      </c>
      <c r="B446" s="626" t="s">
        <v>2578</v>
      </c>
      <c r="C446" s="626" t="s">
        <v>2583</v>
      </c>
      <c r="D446" s="626" t="s">
        <v>1373</v>
      </c>
      <c r="E446" s="626" t="s">
        <v>1374</v>
      </c>
      <c r="F446" s="629"/>
      <c r="G446" s="629"/>
      <c r="H446" s="642">
        <v>0</v>
      </c>
      <c r="I446" s="629">
        <v>2.6391423000000001</v>
      </c>
      <c r="J446" s="629">
        <v>1842.5417203378977</v>
      </c>
      <c r="K446" s="642">
        <v>1</v>
      </c>
      <c r="L446" s="629">
        <v>2.6391423000000001</v>
      </c>
      <c r="M446" s="630">
        <v>1842.5417203378977</v>
      </c>
    </row>
    <row r="447" spans="1:13" ht="14.4" customHeight="1" x14ac:dyDescent="0.3">
      <c r="A447" s="625" t="s">
        <v>567</v>
      </c>
      <c r="B447" s="626" t="s">
        <v>2584</v>
      </c>
      <c r="C447" s="626" t="s">
        <v>2761</v>
      </c>
      <c r="D447" s="626" t="s">
        <v>1902</v>
      </c>
      <c r="E447" s="626" t="s">
        <v>1469</v>
      </c>
      <c r="F447" s="629"/>
      <c r="G447" s="629"/>
      <c r="H447" s="642">
        <v>0</v>
      </c>
      <c r="I447" s="629">
        <v>161</v>
      </c>
      <c r="J447" s="629">
        <v>33326.999392898011</v>
      </c>
      <c r="K447" s="642">
        <v>1</v>
      </c>
      <c r="L447" s="629">
        <v>161</v>
      </c>
      <c r="M447" s="630">
        <v>33326.999392898011</v>
      </c>
    </row>
    <row r="448" spans="1:13" ht="14.4" customHeight="1" x14ac:dyDescent="0.3">
      <c r="A448" s="625" t="s">
        <v>567</v>
      </c>
      <c r="B448" s="626" t="s">
        <v>2584</v>
      </c>
      <c r="C448" s="626" t="s">
        <v>2762</v>
      </c>
      <c r="D448" s="626" t="s">
        <v>2763</v>
      </c>
      <c r="E448" s="626" t="s">
        <v>2764</v>
      </c>
      <c r="F448" s="629"/>
      <c r="G448" s="629"/>
      <c r="H448" s="642">
        <v>0</v>
      </c>
      <c r="I448" s="629">
        <v>10</v>
      </c>
      <c r="J448" s="629">
        <v>2162.2015321371559</v>
      </c>
      <c r="K448" s="642">
        <v>1</v>
      </c>
      <c r="L448" s="629">
        <v>10</v>
      </c>
      <c r="M448" s="630">
        <v>2162.2015321371559</v>
      </c>
    </row>
    <row r="449" spans="1:13" ht="14.4" customHeight="1" x14ac:dyDescent="0.3">
      <c r="A449" s="625" t="s">
        <v>567</v>
      </c>
      <c r="B449" s="626" t="s">
        <v>2584</v>
      </c>
      <c r="C449" s="626" t="s">
        <v>2587</v>
      </c>
      <c r="D449" s="626" t="s">
        <v>1470</v>
      </c>
      <c r="E449" s="626" t="s">
        <v>1471</v>
      </c>
      <c r="F449" s="629"/>
      <c r="G449" s="629"/>
      <c r="H449" s="642">
        <v>0</v>
      </c>
      <c r="I449" s="629">
        <v>9</v>
      </c>
      <c r="J449" s="629">
        <v>1782.618575211789</v>
      </c>
      <c r="K449" s="642">
        <v>1</v>
      </c>
      <c r="L449" s="629">
        <v>9</v>
      </c>
      <c r="M449" s="630">
        <v>1782.618575211789</v>
      </c>
    </row>
    <row r="450" spans="1:13" ht="14.4" customHeight="1" x14ac:dyDescent="0.3">
      <c r="A450" s="625" t="s">
        <v>567</v>
      </c>
      <c r="B450" s="626" t="s">
        <v>2584</v>
      </c>
      <c r="C450" s="626" t="s">
        <v>2765</v>
      </c>
      <c r="D450" s="626" t="s">
        <v>2766</v>
      </c>
      <c r="E450" s="626" t="s">
        <v>1327</v>
      </c>
      <c r="F450" s="629"/>
      <c r="G450" s="629"/>
      <c r="H450" s="642">
        <v>0</v>
      </c>
      <c r="I450" s="629">
        <v>10</v>
      </c>
      <c r="J450" s="629">
        <v>403.94964151174804</v>
      </c>
      <c r="K450" s="642">
        <v>1</v>
      </c>
      <c r="L450" s="629">
        <v>10</v>
      </c>
      <c r="M450" s="630">
        <v>403.94964151174804</v>
      </c>
    </row>
    <row r="451" spans="1:13" ht="14.4" customHeight="1" x14ac:dyDescent="0.3">
      <c r="A451" s="625" t="s">
        <v>567</v>
      </c>
      <c r="B451" s="626" t="s">
        <v>2584</v>
      </c>
      <c r="C451" s="626" t="s">
        <v>2767</v>
      </c>
      <c r="D451" s="626" t="s">
        <v>2768</v>
      </c>
      <c r="E451" s="626" t="s">
        <v>1327</v>
      </c>
      <c r="F451" s="629"/>
      <c r="G451" s="629"/>
      <c r="H451" s="642">
        <v>0</v>
      </c>
      <c r="I451" s="629">
        <v>14</v>
      </c>
      <c r="J451" s="629">
        <v>565.17868837531353</v>
      </c>
      <c r="K451" s="642">
        <v>1</v>
      </c>
      <c r="L451" s="629">
        <v>14</v>
      </c>
      <c r="M451" s="630">
        <v>565.17868837531353</v>
      </c>
    </row>
    <row r="452" spans="1:13" ht="14.4" customHeight="1" x14ac:dyDescent="0.3">
      <c r="A452" s="625" t="s">
        <v>567</v>
      </c>
      <c r="B452" s="626" t="s">
        <v>2584</v>
      </c>
      <c r="C452" s="626" t="s">
        <v>2769</v>
      </c>
      <c r="D452" s="626" t="s">
        <v>2770</v>
      </c>
      <c r="E452" s="626" t="s">
        <v>1327</v>
      </c>
      <c r="F452" s="629"/>
      <c r="G452" s="629"/>
      <c r="H452" s="642">
        <v>0</v>
      </c>
      <c r="I452" s="629">
        <v>3</v>
      </c>
      <c r="J452" s="629">
        <v>121.71000000000001</v>
      </c>
      <c r="K452" s="642">
        <v>1</v>
      </c>
      <c r="L452" s="629">
        <v>3</v>
      </c>
      <c r="M452" s="630">
        <v>121.71000000000001</v>
      </c>
    </row>
    <row r="453" spans="1:13" ht="14.4" customHeight="1" x14ac:dyDescent="0.3">
      <c r="A453" s="625" t="s">
        <v>567</v>
      </c>
      <c r="B453" s="626" t="s">
        <v>2584</v>
      </c>
      <c r="C453" s="626" t="s">
        <v>2771</v>
      </c>
      <c r="D453" s="626" t="s">
        <v>2772</v>
      </c>
      <c r="E453" s="626" t="s">
        <v>1327</v>
      </c>
      <c r="F453" s="629"/>
      <c r="G453" s="629"/>
      <c r="H453" s="642">
        <v>0</v>
      </c>
      <c r="I453" s="629">
        <v>5</v>
      </c>
      <c r="J453" s="629">
        <v>214.14073799951998</v>
      </c>
      <c r="K453" s="642">
        <v>1</v>
      </c>
      <c r="L453" s="629">
        <v>5</v>
      </c>
      <c r="M453" s="630">
        <v>214.14073799951998</v>
      </c>
    </row>
    <row r="454" spans="1:13" ht="14.4" customHeight="1" x14ac:dyDescent="0.3">
      <c r="A454" s="625" t="s">
        <v>567</v>
      </c>
      <c r="B454" s="626" t="s">
        <v>2584</v>
      </c>
      <c r="C454" s="626" t="s">
        <v>2773</v>
      </c>
      <c r="D454" s="626" t="s">
        <v>1910</v>
      </c>
      <c r="E454" s="626" t="s">
        <v>1911</v>
      </c>
      <c r="F454" s="629"/>
      <c r="G454" s="629"/>
      <c r="H454" s="642">
        <v>0</v>
      </c>
      <c r="I454" s="629">
        <v>78</v>
      </c>
      <c r="J454" s="629">
        <v>15821.318800489818</v>
      </c>
      <c r="K454" s="642">
        <v>1</v>
      </c>
      <c r="L454" s="629">
        <v>78</v>
      </c>
      <c r="M454" s="630">
        <v>15821.318800489818</v>
      </c>
    </row>
    <row r="455" spans="1:13" ht="14.4" customHeight="1" x14ac:dyDescent="0.3">
      <c r="A455" s="625" t="s">
        <v>567</v>
      </c>
      <c r="B455" s="626" t="s">
        <v>2584</v>
      </c>
      <c r="C455" s="626" t="s">
        <v>2588</v>
      </c>
      <c r="D455" s="626" t="s">
        <v>2589</v>
      </c>
      <c r="E455" s="626" t="s">
        <v>1327</v>
      </c>
      <c r="F455" s="629"/>
      <c r="G455" s="629"/>
      <c r="H455" s="642">
        <v>0</v>
      </c>
      <c r="I455" s="629">
        <v>30</v>
      </c>
      <c r="J455" s="629">
        <v>1621.7199449304974</v>
      </c>
      <c r="K455" s="642">
        <v>1</v>
      </c>
      <c r="L455" s="629">
        <v>30</v>
      </c>
      <c r="M455" s="630">
        <v>1621.7199449304974</v>
      </c>
    </row>
    <row r="456" spans="1:13" ht="14.4" customHeight="1" x14ac:dyDescent="0.3">
      <c r="A456" s="625" t="s">
        <v>567</v>
      </c>
      <c r="B456" s="626" t="s">
        <v>2584</v>
      </c>
      <c r="C456" s="626" t="s">
        <v>2590</v>
      </c>
      <c r="D456" s="626" t="s">
        <v>2591</v>
      </c>
      <c r="E456" s="626" t="s">
        <v>1327</v>
      </c>
      <c r="F456" s="629"/>
      <c r="G456" s="629"/>
      <c r="H456" s="642">
        <v>0</v>
      </c>
      <c r="I456" s="629">
        <v>30</v>
      </c>
      <c r="J456" s="629">
        <v>1621.2498430750129</v>
      </c>
      <c r="K456" s="642">
        <v>1</v>
      </c>
      <c r="L456" s="629">
        <v>30</v>
      </c>
      <c r="M456" s="630">
        <v>1621.2498430750129</v>
      </c>
    </row>
    <row r="457" spans="1:13" ht="14.4" customHeight="1" x14ac:dyDescent="0.3">
      <c r="A457" s="625" t="s">
        <v>567</v>
      </c>
      <c r="B457" s="626" t="s">
        <v>2584</v>
      </c>
      <c r="C457" s="626" t="s">
        <v>2592</v>
      </c>
      <c r="D457" s="626" t="s">
        <v>2593</v>
      </c>
      <c r="E457" s="626" t="s">
        <v>1327</v>
      </c>
      <c r="F457" s="629"/>
      <c r="G457" s="629"/>
      <c r="H457" s="642">
        <v>0</v>
      </c>
      <c r="I457" s="629">
        <v>18</v>
      </c>
      <c r="J457" s="629">
        <v>980.28503959684849</v>
      </c>
      <c r="K457" s="642">
        <v>1</v>
      </c>
      <c r="L457" s="629">
        <v>18</v>
      </c>
      <c r="M457" s="630">
        <v>980.28503959684849</v>
      </c>
    </row>
    <row r="458" spans="1:13" ht="14.4" customHeight="1" x14ac:dyDescent="0.3">
      <c r="A458" s="625" t="s">
        <v>567</v>
      </c>
      <c r="B458" s="626" t="s">
        <v>2584</v>
      </c>
      <c r="C458" s="626" t="s">
        <v>2594</v>
      </c>
      <c r="D458" s="626" t="s">
        <v>2595</v>
      </c>
      <c r="E458" s="626" t="s">
        <v>1327</v>
      </c>
      <c r="F458" s="629"/>
      <c r="G458" s="629"/>
      <c r="H458" s="642">
        <v>0</v>
      </c>
      <c r="I458" s="629">
        <v>18</v>
      </c>
      <c r="J458" s="629">
        <v>979.80935701148837</v>
      </c>
      <c r="K458" s="642">
        <v>1</v>
      </c>
      <c r="L458" s="629">
        <v>18</v>
      </c>
      <c r="M458" s="630">
        <v>979.80935701148837</v>
      </c>
    </row>
    <row r="459" spans="1:13" ht="14.4" customHeight="1" x14ac:dyDescent="0.3">
      <c r="A459" s="625" t="s">
        <v>567</v>
      </c>
      <c r="B459" s="626" t="s">
        <v>2584</v>
      </c>
      <c r="C459" s="626" t="s">
        <v>2596</v>
      </c>
      <c r="D459" s="626" t="s">
        <v>2597</v>
      </c>
      <c r="E459" s="626" t="s">
        <v>1327</v>
      </c>
      <c r="F459" s="629"/>
      <c r="G459" s="629"/>
      <c r="H459" s="642">
        <v>0</v>
      </c>
      <c r="I459" s="629">
        <v>8</v>
      </c>
      <c r="J459" s="629">
        <v>435.68020820126293</v>
      </c>
      <c r="K459" s="642">
        <v>1</v>
      </c>
      <c r="L459" s="629">
        <v>8</v>
      </c>
      <c r="M459" s="630">
        <v>435.68020820126293</v>
      </c>
    </row>
    <row r="460" spans="1:13" ht="14.4" customHeight="1" x14ac:dyDescent="0.3">
      <c r="A460" s="625" t="s">
        <v>567</v>
      </c>
      <c r="B460" s="626" t="s">
        <v>2584</v>
      </c>
      <c r="C460" s="626" t="s">
        <v>2598</v>
      </c>
      <c r="D460" s="626" t="s">
        <v>2599</v>
      </c>
      <c r="E460" s="626" t="s">
        <v>1469</v>
      </c>
      <c r="F460" s="629"/>
      <c r="G460" s="629"/>
      <c r="H460" s="642">
        <v>0</v>
      </c>
      <c r="I460" s="629">
        <v>21</v>
      </c>
      <c r="J460" s="629">
        <v>4567.4987111551764</v>
      </c>
      <c r="K460" s="642">
        <v>1</v>
      </c>
      <c r="L460" s="629">
        <v>21</v>
      </c>
      <c r="M460" s="630">
        <v>4567.4987111551764</v>
      </c>
    </row>
    <row r="461" spans="1:13" ht="14.4" customHeight="1" x14ac:dyDescent="0.3">
      <c r="A461" s="625" t="s">
        <v>567</v>
      </c>
      <c r="B461" s="626" t="s">
        <v>2584</v>
      </c>
      <c r="C461" s="626" t="s">
        <v>2600</v>
      </c>
      <c r="D461" s="626" t="s">
        <v>1468</v>
      </c>
      <c r="E461" s="626" t="s">
        <v>1469</v>
      </c>
      <c r="F461" s="629"/>
      <c r="G461" s="629"/>
      <c r="H461" s="642">
        <v>0</v>
      </c>
      <c r="I461" s="629">
        <v>161</v>
      </c>
      <c r="J461" s="629">
        <v>29500.152426883124</v>
      </c>
      <c r="K461" s="642">
        <v>1</v>
      </c>
      <c r="L461" s="629">
        <v>161</v>
      </c>
      <c r="M461" s="630">
        <v>29500.152426883124</v>
      </c>
    </row>
    <row r="462" spans="1:13" ht="14.4" customHeight="1" x14ac:dyDescent="0.3">
      <c r="A462" s="625" t="s">
        <v>567</v>
      </c>
      <c r="B462" s="626" t="s">
        <v>2584</v>
      </c>
      <c r="C462" s="626" t="s">
        <v>2774</v>
      </c>
      <c r="D462" s="626" t="s">
        <v>1901</v>
      </c>
      <c r="E462" s="626" t="s">
        <v>1469</v>
      </c>
      <c r="F462" s="629"/>
      <c r="G462" s="629"/>
      <c r="H462" s="642">
        <v>0</v>
      </c>
      <c r="I462" s="629">
        <v>5</v>
      </c>
      <c r="J462" s="629">
        <v>1264.8499999999999</v>
      </c>
      <c r="K462" s="642">
        <v>1</v>
      </c>
      <c r="L462" s="629">
        <v>5</v>
      </c>
      <c r="M462" s="630">
        <v>1264.8499999999999</v>
      </c>
    </row>
    <row r="463" spans="1:13" ht="14.4" customHeight="1" x14ac:dyDescent="0.3">
      <c r="A463" s="625" t="s">
        <v>567</v>
      </c>
      <c r="B463" s="626" t="s">
        <v>2584</v>
      </c>
      <c r="C463" s="626" t="s">
        <v>2601</v>
      </c>
      <c r="D463" s="626" t="s">
        <v>2602</v>
      </c>
      <c r="E463" s="626" t="s">
        <v>1327</v>
      </c>
      <c r="F463" s="629"/>
      <c r="G463" s="629"/>
      <c r="H463" s="642">
        <v>0</v>
      </c>
      <c r="I463" s="629">
        <v>20</v>
      </c>
      <c r="J463" s="629">
        <v>1082.3997825179879</v>
      </c>
      <c r="K463" s="642">
        <v>1</v>
      </c>
      <c r="L463" s="629">
        <v>20</v>
      </c>
      <c r="M463" s="630">
        <v>1082.3997825179879</v>
      </c>
    </row>
    <row r="464" spans="1:13" ht="14.4" customHeight="1" x14ac:dyDescent="0.3">
      <c r="A464" s="625" t="s">
        <v>569</v>
      </c>
      <c r="B464" s="626" t="s">
        <v>2411</v>
      </c>
      <c r="C464" s="626" t="s">
        <v>2421</v>
      </c>
      <c r="D464" s="626" t="s">
        <v>649</v>
      </c>
      <c r="E464" s="626" t="s">
        <v>651</v>
      </c>
      <c r="F464" s="629">
        <v>1</v>
      </c>
      <c r="G464" s="629">
        <v>2773.91161384304</v>
      </c>
      <c r="H464" s="642">
        <v>1</v>
      </c>
      <c r="I464" s="629"/>
      <c r="J464" s="629"/>
      <c r="K464" s="642">
        <v>0</v>
      </c>
      <c r="L464" s="629">
        <v>1</v>
      </c>
      <c r="M464" s="630">
        <v>2773.91161384304</v>
      </c>
    </row>
    <row r="465" spans="1:13" ht="14.4" customHeight="1" x14ac:dyDescent="0.3">
      <c r="A465" s="625" t="s">
        <v>569</v>
      </c>
      <c r="B465" s="626" t="s">
        <v>2411</v>
      </c>
      <c r="C465" s="626" t="s">
        <v>2422</v>
      </c>
      <c r="D465" s="626" t="s">
        <v>649</v>
      </c>
      <c r="E465" s="626" t="s">
        <v>652</v>
      </c>
      <c r="F465" s="629">
        <v>0.24399999999999999</v>
      </c>
      <c r="G465" s="629">
        <v>1391.3245999999999</v>
      </c>
      <c r="H465" s="642">
        <v>1</v>
      </c>
      <c r="I465" s="629"/>
      <c r="J465" s="629"/>
      <c r="K465" s="642">
        <v>0</v>
      </c>
      <c r="L465" s="629">
        <v>0.24399999999999999</v>
      </c>
      <c r="M465" s="630">
        <v>1391.3245999999999</v>
      </c>
    </row>
    <row r="466" spans="1:13" ht="14.4" customHeight="1" x14ac:dyDescent="0.3">
      <c r="A466" s="625" t="s">
        <v>571</v>
      </c>
      <c r="B466" s="626" t="s">
        <v>2168</v>
      </c>
      <c r="C466" s="626" t="s">
        <v>2169</v>
      </c>
      <c r="D466" s="626" t="s">
        <v>2170</v>
      </c>
      <c r="E466" s="626" t="s">
        <v>2171</v>
      </c>
      <c r="F466" s="629"/>
      <c r="G466" s="629"/>
      <c r="H466" s="642">
        <v>0</v>
      </c>
      <c r="I466" s="629">
        <v>55</v>
      </c>
      <c r="J466" s="629">
        <v>4023.5445465404414</v>
      </c>
      <c r="K466" s="642">
        <v>1</v>
      </c>
      <c r="L466" s="629">
        <v>55</v>
      </c>
      <c r="M466" s="630">
        <v>4023.5445465404414</v>
      </c>
    </row>
    <row r="467" spans="1:13" ht="14.4" customHeight="1" x14ac:dyDescent="0.3">
      <c r="A467" s="625" t="s">
        <v>571</v>
      </c>
      <c r="B467" s="626" t="s">
        <v>2175</v>
      </c>
      <c r="C467" s="626" t="s">
        <v>2178</v>
      </c>
      <c r="D467" s="626" t="s">
        <v>1395</v>
      </c>
      <c r="E467" s="626" t="s">
        <v>1396</v>
      </c>
      <c r="F467" s="629"/>
      <c r="G467" s="629"/>
      <c r="H467" s="642">
        <v>0</v>
      </c>
      <c r="I467" s="629">
        <v>372</v>
      </c>
      <c r="J467" s="629">
        <v>62301.866950272874</v>
      </c>
      <c r="K467" s="642">
        <v>1</v>
      </c>
      <c r="L467" s="629">
        <v>372</v>
      </c>
      <c r="M467" s="630">
        <v>62301.866950272874</v>
      </c>
    </row>
    <row r="468" spans="1:13" ht="14.4" customHeight="1" x14ac:dyDescent="0.3">
      <c r="A468" s="625" t="s">
        <v>571</v>
      </c>
      <c r="B468" s="626" t="s">
        <v>2775</v>
      </c>
      <c r="C468" s="626" t="s">
        <v>2776</v>
      </c>
      <c r="D468" s="626" t="s">
        <v>1987</v>
      </c>
      <c r="E468" s="626" t="s">
        <v>1988</v>
      </c>
      <c r="F468" s="629"/>
      <c r="G468" s="629"/>
      <c r="H468" s="642">
        <v>0</v>
      </c>
      <c r="I468" s="629">
        <v>55</v>
      </c>
      <c r="J468" s="629">
        <v>1702591.7624064074</v>
      </c>
      <c r="K468" s="642">
        <v>1</v>
      </c>
      <c r="L468" s="629">
        <v>55</v>
      </c>
      <c r="M468" s="630">
        <v>1702591.7624064074</v>
      </c>
    </row>
    <row r="469" spans="1:13" ht="14.4" customHeight="1" x14ac:dyDescent="0.3">
      <c r="A469" s="625" t="s">
        <v>571</v>
      </c>
      <c r="B469" s="626" t="s">
        <v>2775</v>
      </c>
      <c r="C469" s="626" t="s">
        <v>2777</v>
      </c>
      <c r="D469" s="626" t="s">
        <v>1989</v>
      </c>
      <c r="E469" s="626" t="s">
        <v>1990</v>
      </c>
      <c r="F469" s="629"/>
      <c r="G469" s="629"/>
      <c r="H469" s="642">
        <v>0</v>
      </c>
      <c r="I469" s="629">
        <v>20</v>
      </c>
      <c r="J469" s="629">
        <v>463123.01286624698</v>
      </c>
      <c r="K469" s="642">
        <v>1</v>
      </c>
      <c r="L469" s="629">
        <v>20</v>
      </c>
      <c r="M469" s="630">
        <v>463123.01286624698</v>
      </c>
    </row>
    <row r="470" spans="1:13" ht="14.4" customHeight="1" x14ac:dyDescent="0.3">
      <c r="A470" s="625" t="s">
        <v>571</v>
      </c>
      <c r="B470" s="626" t="s">
        <v>2337</v>
      </c>
      <c r="C470" s="626" t="s">
        <v>2338</v>
      </c>
      <c r="D470" s="626" t="s">
        <v>2339</v>
      </c>
      <c r="E470" s="626" t="s">
        <v>2340</v>
      </c>
      <c r="F470" s="629"/>
      <c r="G470" s="629"/>
      <c r="H470" s="642">
        <v>0</v>
      </c>
      <c r="I470" s="629">
        <v>10</v>
      </c>
      <c r="J470" s="629">
        <v>363.29935618517703</v>
      </c>
      <c r="K470" s="642">
        <v>1</v>
      </c>
      <c r="L470" s="629">
        <v>10</v>
      </c>
      <c r="M470" s="630">
        <v>363.29935618517703</v>
      </c>
    </row>
    <row r="471" spans="1:13" ht="14.4" customHeight="1" x14ac:dyDescent="0.3">
      <c r="A471" s="625" t="s">
        <v>571</v>
      </c>
      <c r="B471" s="626" t="s">
        <v>2337</v>
      </c>
      <c r="C471" s="626" t="s">
        <v>2778</v>
      </c>
      <c r="D471" s="626" t="s">
        <v>2779</v>
      </c>
      <c r="E471" s="626" t="s">
        <v>2780</v>
      </c>
      <c r="F471" s="629"/>
      <c r="G471" s="629"/>
      <c r="H471" s="642">
        <v>0</v>
      </c>
      <c r="I471" s="629">
        <v>10</v>
      </c>
      <c r="J471" s="629">
        <v>729.43999999999994</v>
      </c>
      <c r="K471" s="642">
        <v>1</v>
      </c>
      <c r="L471" s="629">
        <v>10</v>
      </c>
      <c r="M471" s="630">
        <v>729.43999999999994</v>
      </c>
    </row>
    <row r="472" spans="1:13" ht="14.4" customHeight="1" x14ac:dyDescent="0.3">
      <c r="A472" s="625" t="s">
        <v>571</v>
      </c>
      <c r="B472" s="626" t="s">
        <v>2389</v>
      </c>
      <c r="C472" s="626" t="s">
        <v>2692</v>
      </c>
      <c r="D472" s="626" t="s">
        <v>1926</v>
      </c>
      <c r="E472" s="626" t="s">
        <v>2693</v>
      </c>
      <c r="F472" s="629"/>
      <c r="G472" s="629"/>
      <c r="H472" s="642">
        <v>0</v>
      </c>
      <c r="I472" s="629">
        <v>3</v>
      </c>
      <c r="J472" s="629">
        <v>166.64999999999998</v>
      </c>
      <c r="K472" s="642">
        <v>1</v>
      </c>
      <c r="L472" s="629">
        <v>3</v>
      </c>
      <c r="M472" s="630">
        <v>166.64999999999998</v>
      </c>
    </row>
    <row r="473" spans="1:13" ht="14.4" customHeight="1" x14ac:dyDescent="0.3">
      <c r="A473" s="625" t="s">
        <v>571</v>
      </c>
      <c r="B473" s="626" t="s">
        <v>2398</v>
      </c>
      <c r="C473" s="626" t="s">
        <v>2399</v>
      </c>
      <c r="D473" s="626" t="s">
        <v>1361</v>
      </c>
      <c r="E473" s="626" t="s">
        <v>1362</v>
      </c>
      <c r="F473" s="629"/>
      <c r="G473" s="629"/>
      <c r="H473" s="642">
        <v>0</v>
      </c>
      <c r="I473" s="629">
        <v>10.199999999999999</v>
      </c>
      <c r="J473" s="629">
        <v>22819.721400000002</v>
      </c>
      <c r="K473" s="642">
        <v>1</v>
      </c>
      <c r="L473" s="629">
        <v>10.199999999999999</v>
      </c>
      <c r="M473" s="630">
        <v>22819.721400000002</v>
      </c>
    </row>
    <row r="474" spans="1:13" ht="14.4" customHeight="1" x14ac:dyDescent="0.3">
      <c r="A474" s="625" t="s">
        <v>571</v>
      </c>
      <c r="B474" s="626" t="s">
        <v>2781</v>
      </c>
      <c r="C474" s="626" t="s">
        <v>2782</v>
      </c>
      <c r="D474" s="626" t="s">
        <v>1956</v>
      </c>
      <c r="E474" s="626" t="s">
        <v>1957</v>
      </c>
      <c r="F474" s="629">
        <v>15.050907500000001</v>
      </c>
      <c r="G474" s="629">
        <v>1754.0934576930026</v>
      </c>
      <c r="H474" s="642">
        <v>1</v>
      </c>
      <c r="I474" s="629"/>
      <c r="J474" s="629"/>
      <c r="K474" s="642">
        <v>0</v>
      </c>
      <c r="L474" s="629">
        <v>15.050907500000001</v>
      </c>
      <c r="M474" s="630">
        <v>1754.0934576930026</v>
      </c>
    </row>
    <row r="475" spans="1:13" ht="14.4" customHeight="1" x14ac:dyDescent="0.3">
      <c r="A475" s="625" t="s">
        <v>571</v>
      </c>
      <c r="B475" s="626" t="s">
        <v>2400</v>
      </c>
      <c r="C475" s="626" t="s">
        <v>2401</v>
      </c>
      <c r="D475" s="626" t="s">
        <v>2402</v>
      </c>
      <c r="E475" s="626" t="s">
        <v>1364</v>
      </c>
      <c r="F475" s="629">
        <v>360.15518159999993</v>
      </c>
      <c r="G475" s="629">
        <v>26385.376502091767</v>
      </c>
      <c r="H475" s="642">
        <v>1</v>
      </c>
      <c r="I475" s="629"/>
      <c r="J475" s="629"/>
      <c r="K475" s="642">
        <v>0</v>
      </c>
      <c r="L475" s="629">
        <v>360.15518159999993</v>
      </c>
      <c r="M475" s="630">
        <v>26385.376502091767</v>
      </c>
    </row>
    <row r="476" spans="1:13" ht="14.4" customHeight="1" x14ac:dyDescent="0.3">
      <c r="A476" s="625" t="s">
        <v>571</v>
      </c>
      <c r="B476" s="626" t="s">
        <v>2400</v>
      </c>
      <c r="C476" s="626" t="s">
        <v>2403</v>
      </c>
      <c r="D476" s="626" t="s">
        <v>2402</v>
      </c>
      <c r="E476" s="626" t="s">
        <v>1365</v>
      </c>
      <c r="F476" s="629">
        <v>85.799959599999923</v>
      </c>
      <c r="G476" s="629">
        <v>12121.831220611237</v>
      </c>
      <c r="H476" s="642">
        <v>1</v>
      </c>
      <c r="I476" s="629"/>
      <c r="J476" s="629"/>
      <c r="K476" s="642">
        <v>0</v>
      </c>
      <c r="L476" s="629">
        <v>85.799959599999923</v>
      </c>
      <c r="M476" s="630">
        <v>12121.831220611237</v>
      </c>
    </row>
    <row r="477" spans="1:13" ht="14.4" customHeight="1" x14ac:dyDescent="0.3">
      <c r="A477" s="625" t="s">
        <v>571</v>
      </c>
      <c r="B477" s="626" t="s">
        <v>2400</v>
      </c>
      <c r="C477" s="626" t="s">
        <v>2404</v>
      </c>
      <c r="D477" s="626" t="s">
        <v>2402</v>
      </c>
      <c r="E477" s="626" t="s">
        <v>2405</v>
      </c>
      <c r="F477" s="629">
        <v>572.60610329999997</v>
      </c>
      <c r="G477" s="629">
        <v>338744.72859937925</v>
      </c>
      <c r="H477" s="642">
        <v>1</v>
      </c>
      <c r="I477" s="629"/>
      <c r="J477" s="629"/>
      <c r="K477" s="642">
        <v>0</v>
      </c>
      <c r="L477" s="629">
        <v>572.60610329999997</v>
      </c>
      <c r="M477" s="630">
        <v>338744.72859937925</v>
      </c>
    </row>
    <row r="478" spans="1:13" ht="14.4" customHeight="1" x14ac:dyDescent="0.3">
      <c r="A478" s="625" t="s">
        <v>571</v>
      </c>
      <c r="B478" s="626" t="s">
        <v>2400</v>
      </c>
      <c r="C478" s="626" t="s">
        <v>2406</v>
      </c>
      <c r="D478" s="626" t="s">
        <v>1363</v>
      </c>
      <c r="E478" s="626" t="s">
        <v>1364</v>
      </c>
      <c r="F478" s="629"/>
      <c r="G478" s="629"/>
      <c r="H478" s="642">
        <v>0</v>
      </c>
      <c r="I478" s="629">
        <v>73.545556999999974</v>
      </c>
      <c r="J478" s="629">
        <v>3626.5314149670517</v>
      </c>
      <c r="K478" s="642">
        <v>1</v>
      </c>
      <c r="L478" s="629">
        <v>73.545556999999974</v>
      </c>
      <c r="M478" s="630">
        <v>3626.5314149670517</v>
      </c>
    </row>
    <row r="479" spans="1:13" ht="14.4" customHeight="1" x14ac:dyDescent="0.3">
      <c r="A479" s="625" t="s">
        <v>571</v>
      </c>
      <c r="B479" s="626" t="s">
        <v>2400</v>
      </c>
      <c r="C479" s="626" t="s">
        <v>2407</v>
      </c>
      <c r="D479" s="626" t="s">
        <v>1363</v>
      </c>
      <c r="E479" s="626" t="s">
        <v>1365</v>
      </c>
      <c r="F479" s="629"/>
      <c r="G479" s="629"/>
      <c r="H479" s="642">
        <v>0</v>
      </c>
      <c r="I479" s="629">
        <v>80.70630109999999</v>
      </c>
      <c r="J479" s="629">
        <v>6855.1931967324062</v>
      </c>
      <c r="K479" s="642">
        <v>1</v>
      </c>
      <c r="L479" s="629">
        <v>80.70630109999999</v>
      </c>
      <c r="M479" s="630">
        <v>6855.1931967324062</v>
      </c>
    </row>
    <row r="480" spans="1:13" ht="14.4" customHeight="1" x14ac:dyDescent="0.3">
      <c r="A480" s="625" t="s">
        <v>571</v>
      </c>
      <c r="B480" s="626" t="s">
        <v>2400</v>
      </c>
      <c r="C480" s="626" t="s">
        <v>2408</v>
      </c>
      <c r="D480" s="626" t="s">
        <v>1363</v>
      </c>
      <c r="E480" s="626" t="s">
        <v>1366</v>
      </c>
      <c r="F480" s="629"/>
      <c r="G480" s="629"/>
      <c r="H480" s="642">
        <v>0</v>
      </c>
      <c r="I480" s="629">
        <v>103.49079820000003</v>
      </c>
      <c r="J480" s="629">
        <v>45335.601138902013</v>
      </c>
      <c r="K480" s="642">
        <v>1</v>
      </c>
      <c r="L480" s="629">
        <v>103.49079820000003</v>
      </c>
      <c r="M480" s="630">
        <v>45335.601138902013</v>
      </c>
    </row>
    <row r="481" spans="1:13" ht="14.4" customHeight="1" x14ac:dyDescent="0.3">
      <c r="A481" s="625" t="s">
        <v>571</v>
      </c>
      <c r="B481" s="626" t="s">
        <v>2400</v>
      </c>
      <c r="C481" s="626" t="s">
        <v>2409</v>
      </c>
      <c r="D481" s="626" t="s">
        <v>2402</v>
      </c>
      <c r="E481" s="626" t="s">
        <v>2410</v>
      </c>
      <c r="F481" s="629">
        <v>84.440651799999998</v>
      </c>
      <c r="G481" s="629">
        <v>3440.1145749989646</v>
      </c>
      <c r="H481" s="642">
        <v>1</v>
      </c>
      <c r="I481" s="629"/>
      <c r="J481" s="629"/>
      <c r="K481" s="642">
        <v>0</v>
      </c>
      <c r="L481" s="629">
        <v>84.440651799999998</v>
      </c>
      <c r="M481" s="630">
        <v>3440.1145749989646</v>
      </c>
    </row>
    <row r="482" spans="1:13" ht="14.4" customHeight="1" x14ac:dyDescent="0.3">
      <c r="A482" s="625" t="s">
        <v>571</v>
      </c>
      <c r="B482" s="626" t="s">
        <v>2411</v>
      </c>
      <c r="C482" s="626" t="s">
        <v>2783</v>
      </c>
      <c r="D482" s="626" t="s">
        <v>2784</v>
      </c>
      <c r="E482" s="626" t="s">
        <v>1951</v>
      </c>
      <c r="F482" s="629">
        <v>4</v>
      </c>
      <c r="G482" s="629">
        <v>1240.32</v>
      </c>
      <c r="H482" s="642">
        <v>1</v>
      </c>
      <c r="I482" s="629"/>
      <c r="J482" s="629"/>
      <c r="K482" s="642">
        <v>0</v>
      </c>
      <c r="L482" s="629">
        <v>4</v>
      </c>
      <c r="M482" s="630">
        <v>1240.32</v>
      </c>
    </row>
    <row r="483" spans="1:13" ht="14.4" customHeight="1" x14ac:dyDescent="0.3">
      <c r="A483" s="625" t="s">
        <v>571</v>
      </c>
      <c r="B483" s="626" t="s">
        <v>2411</v>
      </c>
      <c r="C483" s="626" t="s">
        <v>2785</v>
      </c>
      <c r="D483" s="626" t="s">
        <v>2784</v>
      </c>
      <c r="E483" s="626" t="s">
        <v>1952</v>
      </c>
      <c r="F483" s="629">
        <v>1</v>
      </c>
      <c r="G483" s="629">
        <v>1844.35</v>
      </c>
      <c r="H483" s="642">
        <v>1</v>
      </c>
      <c r="I483" s="629"/>
      <c r="J483" s="629"/>
      <c r="K483" s="642">
        <v>0</v>
      </c>
      <c r="L483" s="629">
        <v>1</v>
      </c>
      <c r="M483" s="630">
        <v>1844.35</v>
      </c>
    </row>
    <row r="484" spans="1:13" ht="14.4" customHeight="1" x14ac:dyDescent="0.3">
      <c r="A484" s="625" t="s">
        <v>571</v>
      </c>
      <c r="B484" s="626" t="s">
        <v>2411</v>
      </c>
      <c r="C484" s="626" t="s">
        <v>2412</v>
      </c>
      <c r="D484" s="626" t="s">
        <v>2413</v>
      </c>
      <c r="E484" s="626" t="s">
        <v>650</v>
      </c>
      <c r="F484" s="629"/>
      <c r="G484" s="629"/>
      <c r="H484" s="642">
        <v>0</v>
      </c>
      <c r="I484" s="629">
        <v>92.923953600000004</v>
      </c>
      <c r="J484" s="629">
        <v>32865.389311748004</v>
      </c>
      <c r="K484" s="642">
        <v>1</v>
      </c>
      <c r="L484" s="629">
        <v>92.923953600000004</v>
      </c>
      <c r="M484" s="630">
        <v>32865.389311748004</v>
      </c>
    </row>
    <row r="485" spans="1:13" ht="14.4" customHeight="1" x14ac:dyDescent="0.3">
      <c r="A485" s="625" t="s">
        <v>571</v>
      </c>
      <c r="B485" s="626" t="s">
        <v>2411</v>
      </c>
      <c r="C485" s="626" t="s">
        <v>2414</v>
      </c>
      <c r="D485" s="626" t="s">
        <v>1388</v>
      </c>
      <c r="E485" s="626" t="s">
        <v>1389</v>
      </c>
      <c r="F485" s="629"/>
      <c r="G485" s="629"/>
      <c r="H485" s="642">
        <v>0</v>
      </c>
      <c r="I485" s="629">
        <v>501.72915350000005</v>
      </c>
      <c r="J485" s="629">
        <v>213459.96333334877</v>
      </c>
      <c r="K485" s="642">
        <v>1</v>
      </c>
      <c r="L485" s="629">
        <v>501.72915350000005</v>
      </c>
      <c r="M485" s="630">
        <v>213459.96333334877</v>
      </c>
    </row>
    <row r="486" spans="1:13" ht="14.4" customHeight="1" x14ac:dyDescent="0.3">
      <c r="A486" s="625" t="s">
        <v>571</v>
      </c>
      <c r="B486" s="626" t="s">
        <v>2411</v>
      </c>
      <c r="C486" s="626" t="s">
        <v>2415</v>
      </c>
      <c r="D486" s="626" t="s">
        <v>1390</v>
      </c>
      <c r="E486" s="626" t="s">
        <v>1391</v>
      </c>
      <c r="F486" s="629"/>
      <c r="G486" s="629"/>
      <c r="H486" s="642">
        <v>0</v>
      </c>
      <c r="I486" s="629">
        <v>254.99973589999996</v>
      </c>
      <c r="J486" s="629">
        <v>542218.02931956283</v>
      </c>
      <c r="K486" s="642">
        <v>1</v>
      </c>
      <c r="L486" s="629">
        <v>254.99973589999996</v>
      </c>
      <c r="M486" s="630">
        <v>542218.02931956283</v>
      </c>
    </row>
    <row r="487" spans="1:13" ht="14.4" customHeight="1" x14ac:dyDescent="0.3">
      <c r="A487" s="625" t="s">
        <v>571</v>
      </c>
      <c r="B487" s="626" t="s">
        <v>2411</v>
      </c>
      <c r="C487" s="626" t="s">
        <v>2416</v>
      </c>
      <c r="D487" s="626" t="s">
        <v>2413</v>
      </c>
      <c r="E487" s="626" t="s">
        <v>2417</v>
      </c>
      <c r="F487" s="629"/>
      <c r="G487" s="629"/>
      <c r="H487" s="642">
        <v>0</v>
      </c>
      <c r="I487" s="629">
        <v>28.749000000000002</v>
      </c>
      <c r="J487" s="629">
        <v>115700.96671210641</v>
      </c>
      <c r="K487" s="642">
        <v>1</v>
      </c>
      <c r="L487" s="629">
        <v>28.749000000000002</v>
      </c>
      <c r="M487" s="630">
        <v>115700.96671210641</v>
      </c>
    </row>
    <row r="488" spans="1:13" ht="14.4" customHeight="1" x14ac:dyDescent="0.3">
      <c r="A488" s="625" t="s">
        <v>571</v>
      </c>
      <c r="B488" s="626" t="s">
        <v>2411</v>
      </c>
      <c r="C488" s="626" t="s">
        <v>2418</v>
      </c>
      <c r="D488" s="626" t="s">
        <v>2413</v>
      </c>
      <c r="E488" s="626" t="s">
        <v>2419</v>
      </c>
      <c r="F488" s="629"/>
      <c r="G488" s="629"/>
      <c r="H488" s="642">
        <v>0</v>
      </c>
      <c r="I488" s="629">
        <v>63.465000000000003</v>
      </c>
      <c r="J488" s="629">
        <v>96506.064545748697</v>
      </c>
      <c r="K488" s="642">
        <v>1</v>
      </c>
      <c r="L488" s="629">
        <v>63.465000000000003</v>
      </c>
      <c r="M488" s="630">
        <v>96506.064545748697</v>
      </c>
    </row>
    <row r="489" spans="1:13" ht="14.4" customHeight="1" x14ac:dyDescent="0.3">
      <c r="A489" s="625" t="s">
        <v>571</v>
      </c>
      <c r="B489" s="626" t="s">
        <v>2411</v>
      </c>
      <c r="C489" s="626" t="s">
        <v>2420</v>
      </c>
      <c r="D489" s="626" t="s">
        <v>649</v>
      </c>
      <c r="E489" s="626" t="s">
        <v>650</v>
      </c>
      <c r="F489" s="629">
        <v>154.6881582</v>
      </c>
      <c r="G489" s="629">
        <v>78552.056291352579</v>
      </c>
      <c r="H489" s="642">
        <v>1</v>
      </c>
      <c r="I489" s="629"/>
      <c r="J489" s="629"/>
      <c r="K489" s="642">
        <v>0</v>
      </c>
      <c r="L489" s="629">
        <v>154.6881582</v>
      </c>
      <c r="M489" s="630">
        <v>78552.056291352579</v>
      </c>
    </row>
    <row r="490" spans="1:13" ht="14.4" customHeight="1" x14ac:dyDescent="0.3">
      <c r="A490" s="625" t="s">
        <v>571</v>
      </c>
      <c r="B490" s="626" t="s">
        <v>2411</v>
      </c>
      <c r="C490" s="626" t="s">
        <v>2421</v>
      </c>
      <c r="D490" s="626" t="s">
        <v>649</v>
      </c>
      <c r="E490" s="626" t="s">
        <v>651</v>
      </c>
      <c r="F490" s="629">
        <v>90.498000000000005</v>
      </c>
      <c r="G490" s="629">
        <v>251033.88202717612</v>
      </c>
      <c r="H490" s="642">
        <v>1</v>
      </c>
      <c r="I490" s="629"/>
      <c r="J490" s="629"/>
      <c r="K490" s="642">
        <v>0</v>
      </c>
      <c r="L490" s="629">
        <v>90.498000000000005</v>
      </c>
      <c r="M490" s="630">
        <v>251033.88202717612</v>
      </c>
    </row>
    <row r="491" spans="1:13" ht="14.4" customHeight="1" x14ac:dyDescent="0.3">
      <c r="A491" s="625" t="s">
        <v>571</v>
      </c>
      <c r="B491" s="626" t="s">
        <v>2411</v>
      </c>
      <c r="C491" s="626" t="s">
        <v>2422</v>
      </c>
      <c r="D491" s="626" t="s">
        <v>649</v>
      </c>
      <c r="E491" s="626" t="s">
        <v>652</v>
      </c>
      <c r="F491" s="629">
        <v>30.858999999999998</v>
      </c>
      <c r="G491" s="629">
        <v>175962.53890193993</v>
      </c>
      <c r="H491" s="642">
        <v>1</v>
      </c>
      <c r="I491" s="629"/>
      <c r="J491" s="629"/>
      <c r="K491" s="642">
        <v>0</v>
      </c>
      <c r="L491" s="629">
        <v>30.858999999999998</v>
      </c>
      <c r="M491" s="630">
        <v>175962.53890193993</v>
      </c>
    </row>
    <row r="492" spans="1:13" ht="14.4" customHeight="1" x14ac:dyDescent="0.3">
      <c r="A492" s="625" t="s">
        <v>571</v>
      </c>
      <c r="B492" s="626" t="s">
        <v>2694</v>
      </c>
      <c r="C492" s="626" t="s">
        <v>2695</v>
      </c>
      <c r="D492" s="626" t="s">
        <v>1546</v>
      </c>
      <c r="E492" s="626" t="s">
        <v>2696</v>
      </c>
      <c r="F492" s="629">
        <v>5.9724999999999993</v>
      </c>
      <c r="G492" s="629">
        <v>28325.335619267349</v>
      </c>
      <c r="H492" s="642">
        <v>1</v>
      </c>
      <c r="I492" s="629"/>
      <c r="J492" s="629"/>
      <c r="K492" s="642">
        <v>0</v>
      </c>
      <c r="L492" s="629">
        <v>5.9724999999999993</v>
      </c>
      <c r="M492" s="630">
        <v>28325.335619267349</v>
      </c>
    </row>
    <row r="493" spans="1:13" ht="14.4" customHeight="1" x14ac:dyDescent="0.3">
      <c r="A493" s="625" t="s">
        <v>571</v>
      </c>
      <c r="B493" s="626" t="s">
        <v>2694</v>
      </c>
      <c r="C493" s="626" t="s">
        <v>2697</v>
      </c>
      <c r="D493" s="626" t="s">
        <v>1546</v>
      </c>
      <c r="E493" s="626" t="s">
        <v>2698</v>
      </c>
      <c r="F493" s="629">
        <v>0.22120000000000001</v>
      </c>
      <c r="G493" s="629">
        <v>6355.0447901994357</v>
      </c>
      <c r="H493" s="642">
        <v>1</v>
      </c>
      <c r="I493" s="629"/>
      <c r="J493" s="629"/>
      <c r="K493" s="642">
        <v>0</v>
      </c>
      <c r="L493" s="629">
        <v>0.22120000000000001</v>
      </c>
      <c r="M493" s="630">
        <v>6355.0447901994357</v>
      </c>
    </row>
    <row r="494" spans="1:13" ht="14.4" customHeight="1" x14ac:dyDescent="0.3">
      <c r="A494" s="625" t="s">
        <v>571</v>
      </c>
      <c r="B494" s="626" t="s">
        <v>2423</v>
      </c>
      <c r="C494" s="626" t="s">
        <v>2425</v>
      </c>
      <c r="D494" s="626" t="s">
        <v>1265</v>
      </c>
      <c r="E494" s="626" t="s">
        <v>2426</v>
      </c>
      <c r="F494" s="629"/>
      <c r="G494" s="629"/>
      <c r="H494" s="642">
        <v>0</v>
      </c>
      <c r="I494" s="629">
        <v>6.028395999999999</v>
      </c>
      <c r="J494" s="629">
        <v>2346.3572201299999</v>
      </c>
      <c r="K494" s="642">
        <v>1</v>
      </c>
      <c r="L494" s="629">
        <v>6.028395999999999</v>
      </c>
      <c r="M494" s="630">
        <v>2346.3572201299999</v>
      </c>
    </row>
    <row r="495" spans="1:13" ht="14.4" customHeight="1" x14ac:dyDescent="0.3">
      <c r="A495" s="625" t="s">
        <v>571</v>
      </c>
      <c r="B495" s="626" t="s">
        <v>2427</v>
      </c>
      <c r="C495" s="626" t="s">
        <v>2786</v>
      </c>
      <c r="D495" s="626" t="s">
        <v>2787</v>
      </c>
      <c r="E495" s="626" t="s">
        <v>2788</v>
      </c>
      <c r="F495" s="629">
        <v>10.000000000000002</v>
      </c>
      <c r="G495" s="629">
        <v>82298.927914</v>
      </c>
      <c r="H495" s="642">
        <v>1</v>
      </c>
      <c r="I495" s="629"/>
      <c r="J495" s="629"/>
      <c r="K495" s="642">
        <v>0</v>
      </c>
      <c r="L495" s="629">
        <v>10.000000000000002</v>
      </c>
      <c r="M495" s="630">
        <v>82298.927914</v>
      </c>
    </row>
    <row r="496" spans="1:13" ht="14.4" customHeight="1" x14ac:dyDescent="0.3">
      <c r="A496" s="625" t="s">
        <v>571</v>
      </c>
      <c r="B496" s="626" t="s">
        <v>2427</v>
      </c>
      <c r="C496" s="626" t="s">
        <v>2428</v>
      </c>
      <c r="D496" s="626" t="s">
        <v>1384</v>
      </c>
      <c r="E496" s="626" t="s">
        <v>1385</v>
      </c>
      <c r="F496" s="629"/>
      <c r="G496" s="629"/>
      <c r="H496" s="642">
        <v>0</v>
      </c>
      <c r="I496" s="629">
        <v>274.11908160000002</v>
      </c>
      <c r="J496" s="629">
        <v>370967.61628609372</v>
      </c>
      <c r="K496" s="642">
        <v>1</v>
      </c>
      <c r="L496" s="629">
        <v>274.11908160000002</v>
      </c>
      <c r="M496" s="630">
        <v>370967.61628609372</v>
      </c>
    </row>
    <row r="497" spans="1:13" ht="14.4" customHeight="1" x14ac:dyDescent="0.3">
      <c r="A497" s="625" t="s">
        <v>571</v>
      </c>
      <c r="B497" s="626" t="s">
        <v>2427</v>
      </c>
      <c r="C497" s="626" t="s">
        <v>2429</v>
      </c>
      <c r="D497" s="626" t="s">
        <v>1384</v>
      </c>
      <c r="E497" s="626" t="s">
        <v>1386</v>
      </c>
      <c r="F497" s="629"/>
      <c r="G497" s="629"/>
      <c r="H497" s="642">
        <v>0</v>
      </c>
      <c r="I497" s="629">
        <v>497.90977520000007</v>
      </c>
      <c r="J497" s="629">
        <v>2246654.341060875</v>
      </c>
      <c r="K497" s="642">
        <v>1</v>
      </c>
      <c r="L497" s="629">
        <v>497.90977520000007</v>
      </c>
      <c r="M497" s="630">
        <v>2246654.341060875</v>
      </c>
    </row>
    <row r="498" spans="1:13" ht="14.4" customHeight="1" x14ac:dyDescent="0.3">
      <c r="A498" s="625" t="s">
        <v>571</v>
      </c>
      <c r="B498" s="626" t="s">
        <v>2427</v>
      </c>
      <c r="C498" s="626" t="s">
        <v>2430</v>
      </c>
      <c r="D498" s="626" t="s">
        <v>1384</v>
      </c>
      <c r="E498" s="626" t="s">
        <v>1387</v>
      </c>
      <c r="F498" s="629"/>
      <c r="G498" s="629"/>
      <c r="H498" s="642">
        <v>0</v>
      </c>
      <c r="I498" s="629">
        <v>412.7803313</v>
      </c>
      <c r="J498" s="629">
        <v>5596731.3285084181</v>
      </c>
      <c r="K498" s="642">
        <v>1</v>
      </c>
      <c r="L498" s="629">
        <v>412.7803313</v>
      </c>
      <c r="M498" s="630">
        <v>5596731.3285084181</v>
      </c>
    </row>
    <row r="499" spans="1:13" ht="14.4" customHeight="1" x14ac:dyDescent="0.3">
      <c r="A499" s="625" t="s">
        <v>571</v>
      </c>
      <c r="B499" s="626" t="s">
        <v>2427</v>
      </c>
      <c r="C499" s="626" t="s">
        <v>2431</v>
      </c>
      <c r="D499" s="626" t="s">
        <v>579</v>
      </c>
      <c r="E499" s="626" t="s">
        <v>580</v>
      </c>
      <c r="F499" s="629">
        <v>90.321999999999989</v>
      </c>
      <c r="G499" s="629">
        <v>106894.29664631581</v>
      </c>
      <c r="H499" s="642">
        <v>1</v>
      </c>
      <c r="I499" s="629"/>
      <c r="J499" s="629"/>
      <c r="K499" s="642">
        <v>0</v>
      </c>
      <c r="L499" s="629">
        <v>90.321999999999989</v>
      </c>
      <c r="M499" s="630">
        <v>106894.29664631581</v>
      </c>
    </row>
    <row r="500" spans="1:13" ht="14.4" customHeight="1" x14ac:dyDescent="0.3">
      <c r="A500" s="625" t="s">
        <v>571</v>
      </c>
      <c r="B500" s="626" t="s">
        <v>2427</v>
      </c>
      <c r="C500" s="626" t="s">
        <v>2432</v>
      </c>
      <c r="D500" s="626" t="s">
        <v>579</v>
      </c>
      <c r="E500" s="626" t="s">
        <v>581</v>
      </c>
      <c r="F500" s="629">
        <v>70.831733899999989</v>
      </c>
      <c r="G500" s="629">
        <v>24787.093923288001</v>
      </c>
      <c r="H500" s="642">
        <v>1</v>
      </c>
      <c r="I500" s="629"/>
      <c r="J500" s="629"/>
      <c r="K500" s="642">
        <v>0</v>
      </c>
      <c r="L500" s="629">
        <v>70.831733899999989</v>
      </c>
      <c r="M500" s="630">
        <v>24787.093923288001</v>
      </c>
    </row>
    <row r="501" spans="1:13" ht="14.4" customHeight="1" x14ac:dyDescent="0.3">
      <c r="A501" s="625" t="s">
        <v>571</v>
      </c>
      <c r="B501" s="626" t="s">
        <v>2427</v>
      </c>
      <c r="C501" s="626" t="s">
        <v>2699</v>
      </c>
      <c r="D501" s="626" t="s">
        <v>2700</v>
      </c>
      <c r="E501" s="626" t="s">
        <v>1376</v>
      </c>
      <c r="F501" s="629">
        <v>10</v>
      </c>
      <c r="G501" s="629">
        <v>3405.7200000000003</v>
      </c>
      <c r="H501" s="642">
        <v>1</v>
      </c>
      <c r="I501" s="629"/>
      <c r="J501" s="629"/>
      <c r="K501" s="642">
        <v>0</v>
      </c>
      <c r="L501" s="629">
        <v>10</v>
      </c>
      <c r="M501" s="630">
        <v>3405.7200000000003</v>
      </c>
    </row>
    <row r="502" spans="1:13" ht="14.4" customHeight="1" x14ac:dyDescent="0.3">
      <c r="A502" s="625" t="s">
        <v>571</v>
      </c>
      <c r="B502" s="626" t="s">
        <v>2433</v>
      </c>
      <c r="C502" s="626" t="s">
        <v>2789</v>
      </c>
      <c r="D502" s="626" t="s">
        <v>2435</v>
      </c>
      <c r="E502" s="626" t="s">
        <v>1949</v>
      </c>
      <c r="F502" s="629">
        <v>92.376000000000005</v>
      </c>
      <c r="G502" s="629">
        <v>102907.82009351728</v>
      </c>
      <c r="H502" s="642">
        <v>1</v>
      </c>
      <c r="I502" s="629"/>
      <c r="J502" s="629"/>
      <c r="K502" s="642">
        <v>0</v>
      </c>
      <c r="L502" s="629">
        <v>92.376000000000005</v>
      </c>
      <c r="M502" s="630">
        <v>102907.82009351728</v>
      </c>
    </row>
    <row r="503" spans="1:13" ht="14.4" customHeight="1" x14ac:dyDescent="0.3">
      <c r="A503" s="625" t="s">
        <v>571</v>
      </c>
      <c r="B503" s="626" t="s">
        <v>2433</v>
      </c>
      <c r="C503" s="626" t="s">
        <v>2434</v>
      </c>
      <c r="D503" s="626" t="s">
        <v>2435</v>
      </c>
      <c r="E503" s="626" t="s">
        <v>615</v>
      </c>
      <c r="F503" s="629">
        <v>57.68</v>
      </c>
      <c r="G503" s="629">
        <v>273731.18202732189</v>
      </c>
      <c r="H503" s="642">
        <v>1</v>
      </c>
      <c r="I503" s="629"/>
      <c r="J503" s="629"/>
      <c r="K503" s="642">
        <v>0</v>
      </c>
      <c r="L503" s="629">
        <v>57.68</v>
      </c>
      <c r="M503" s="630">
        <v>273731.18202732189</v>
      </c>
    </row>
    <row r="504" spans="1:13" ht="14.4" customHeight="1" x14ac:dyDescent="0.3">
      <c r="A504" s="625" t="s">
        <v>571</v>
      </c>
      <c r="B504" s="626" t="s">
        <v>2433</v>
      </c>
      <c r="C504" s="626" t="s">
        <v>2701</v>
      </c>
      <c r="D504" s="626" t="s">
        <v>2702</v>
      </c>
      <c r="E504" s="626" t="s">
        <v>1861</v>
      </c>
      <c r="F504" s="629"/>
      <c r="G504" s="629"/>
      <c r="H504" s="642">
        <v>0</v>
      </c>
      <c r="I504" s="629">
        <v>10</v>
      </c>
      <c r="J504" s="629">
        <v>21071.480000000003</v>
      </c>
      <c r="K504" s="642">
        <v>1</v>
      </c>
      <c r="L504" s="629">
        <v>10</v>
      </c>
      <c r="M504" s="630">
        <v>21071.480000000003</v>
      </c>
    </row>
    <row r="505" spans="1:13" ht="14.4" customHeight="1" x14ac:dyDescent="0.3">
      <c r="A505" s="625" t="s">
        <v>571</v>
      </c>
      <c r="B505" s="626" t="s">
        <v>2433</v>
      </c>
      <c r="C505" s="626" t="s">
        <v>2436</v>
      </c>
      <c r="D505" s="626" t="s">
        <v>2437</v>
      </c>
      <c r="E505" s="626" t="s">
        <v>1383</v>
      </c>
      <c r="F505" s="629"/>
      <c r="G505" s="629"/>
      <c r="H505" s="642">
        <v>0</v>
      </c>
      <c r="I505" s="629">
        <v>37</v>
      </c>
      <c r="J505" s="629">
        <v>311710.84948829556</v>
      </c>
      <c r="K505" s="642">
        <v>1</v>
      </c>
      <c r="L505" s="629">
        <v>37</v>
      </c>
      <c r="M505" s="630">
        <v>311710.84948829556</v>
      </c>
    </row>
    <row r="506" spans="1:13" ht="14.4" customHeight="1" x14ac:dyDescent="0.3">
      <c r="A506" s="625" t="s">
        <v>571</v>
      </c>
      <c r="B506" s="626" t="s">
        <v>2438</v>
      </c>
      <c r="C506" s="626" t="s">
        <v>2439</v>
      </c>
      <c r="D506" s="626" t="s">
        <v>2440</v>
      </c>
      <c r="E506" s="626" t="s">
        <v>2441</v>
      </c>
      <c r="F506" s="629">
        <v>202.19968349999999</v>
      </c>
      <c r="G506" s="629">
        <v>42748.934241922383</v>
      </c>
      <c r="H506" s="642">
        <v>1</v>
      </c>
      <c r="I506" s="629"/>
      <c r="J506" s="629"/>
      <c r="K506" s="642">
        <v>0</v>
      </c>
      <c r="L506" s="629">
        <v>202.19968349999999</v>
      </c>
      <c r="M506" s="630">
        <v>42748.934241922383</v>
      </c>
    </row>
    <row r="507" spans="1:13" ht="14.4" customHeight="1" x14ac:dyDescent="0.3">
      <c r="A507" s="625" t="s">
        <v>571</v>
      </c>
      <c r="B507" s="626" t="s">
        <v>2438</v>
      </c>
      <c r="C507" s="626" t="s">
        <v>2442</v>
      </c>
      <c r="D507" s="626" t="s">
        <v>2440</v>
      </c>
      <c r="E507" s="626" t="s">
        <v>2443</v>
      </c>
      <c r="F507" s="629">
        <v>285.9035925</v>
      </c>
      <c r="G507" s="629">
        <v>316312.92981358495</v>
      </c>
      <c r="H507" s="642">
        <v>1</v>
      </c>
      <c r="I507" s="629"/>
      <c r="J507" s="629"/>
      <c r="K507" s="642">
        <v>0</v>
      </c>
      <c r="L507" s="629">
        <v>285.9035925</v>
      </c>
      <c r="M507" s="630">
        <v>316312.92981358495</v>
      </c>
    </row>
    <row r="508" spans="1:13" ht="14.4" customHeight="1" x14ac:dyDescent="0.3">
      <c r="A508" s="625" t="s">
        <v>571</v>
      </c>
      <c r="B508" s="626" t="s">
        <v>2438</v>
      </c>
      <c r="C508" s="626" t="s">
        <v>2444</v>
      </c>
      <c r="D508" s="626" t="s">
        <v>2440</v>
      </c>
      <c r="E508" s="626" t="s">
        <v>2445</v>
      </c>
      <c r="F508" s="629">
        <v>29.937051400000001</v>
      </c>
      <c r="G508" s="629">
        <v>126878.45166320041</v>
      </c>
      <c r="H508" s="642">
        <v>1</v>
      </c>
      <c r="I508" s="629"/>
      <c r="J508" s="629"/>
      <c r="K508" s="642">
        <v>0</v>
      </c>
      <c r="L508" s="629">
        <v>29.937051400000001</v>
      </c>
      <c r="M508" s="630">
        <v>126878.45166320041</v>
      </c>
    </row>
    <row r="509" spans="1:13" ht="14.4" customHeight="1" x14ac:dyDescent="0.3">
      <c r="A509" s="625" t="s">
        <v>571</v>
      </c>
      <c r="B509" s="626" t="s">
        <v>2438</v>
      </c>
      <c r="C509" s="626" t="s">
        <v>2703</v>
      </c>
      <c r="D509" s="626" t="s">
        <v>665</v>
      </c>
      <c r="E509" s="626" t="s">
        <v>669</v>
      </c>
      <c r="F509" s="629"/>
      <c r="G509" s="629"/>
      <c r="H509" s="642">
        <v>0</v>
      </c>
      <c r="I509" s="629">
        <v>76.191000000000003</v>
      </c>
      <c r="J509" s="629">
        <v>16109.060131038879</v>
      </c>
      <c r="K509" s="642">
        <v>1</v>
      </c>
      <c r="L509" s="629">
        <v>76.191000000000003</v>
      </c>
      <c r="M509" s="630">
        <v>16109.060131038879</v>
      </c>
    </row>
    <row r="510" spans="1:13" ht="14.4" customHeight="1" x14ac:dyDescent="0.3">
      <c r="A510" s="625" t="s">
        <v>571</v>
      </c>
      <c r="B510" s="626" t="s">
        <v>2438</v>
      </c>
      <c r="C510" s="626" t="s">
        <v>2446</v>
      </c>
      <c r="D510" s="626" t="s">
        <v>665</v>
      </c>
      <c r="E510" s="626" t="s">
        <v>664</v>
      </c>
      <c r="F510" s="629"/>
      <c r="G510" s="629"/>
      <c r="H510" s="642">
        <v>0</v>
      </c>
      <c r="I510" s="629">
        <v>80.292999999999992</v>
      </c>
      <c r="J510" s="629">
        <v>88932.523257120047</v>
      </c>
      <c r="K510" s="642">
        <v>1</v>
      </c>
      <c r="L510" s="629">
        <v>80.292999999999992</v>
      </c>
      <c r="M510" s="630">
        <v>88932.523257120047</v>
      </c>
    </row>
    <row r="511" spans="1:13" ht="14.4" customHeight="1" x14ac:dyDescent="0.3">
      <c r="A511" s="625" t="s">
        <v>571</v>
      </c>
      <c r="B511" s="626" t="s">
        <v>2438</v>
      </c>
      <c r="C511" s="626" t="s">
        <v>2704</v>
      </c>
      <c r="D511" s="626" t="s">
        <v>1842</v>
      </c>
      <c r="E511" s="626" t="s">
        <v>1843</v>
      </c>
      <c r="F511" s="629"/>
      <c r="G511" s="629"/>
      <c r="H511" s="642">
        <v>0</v>
      </c>
      <c r="I511" s="629">
        <v>13.412999999999982</v>
      </c>
      <c r="J511" s="629">
        <v>2242.8886225865472</v>
      </c>
      <c r="K511" s="642">
        <v>1</v>
      </c>
      <c r="L511" s="629">
        <v>13.412999999999982</v>
      </c>
      <c r="M511" s="630">
        <v>2242.8886225865472</v>
      </c>
    </row>
    <row r="512" spans="1:13" ht="14.4" customHeight="1" x14ac:dyDescent="0.3">
      <c r="A512" s="625" t="s">
        <v>571</v>
      </c>
      <c r="B512" s="626" t="s">
        <v>2438</v>
      </c>
      <c r="C512" s="626" t="s">
        <v>2705</v>
      </c>
      <c r="D512" s="626" t="s">
        <v>1842</v>
      </c>
      <c r="E512" s="626" t="s">
        <v>1844</v>
      </c>
      <c r="F512" s="629"/>
      <c r="G512" s="629"/>
      <c r="H512" s="642">
        <v>0</v>
      </c>
      <c r="I512" s="629">
        <v>33.163000000000004</v>
      </c>
      <c r="J512" s="629">
        <v>38563.943110875502</v>
      </c>
      <c r="K512" s="642">
        <v>1</v>
      </c>
      <c r="L512" s="629">
        <v>33.163000000000004</v>
      </c>
      <c r="M512" s="630">
        <v>38563.943110875502</v>
      </c>
    </row>
    <row r="513" spans="1:13" ht="14.4" customHeight="1" x14ac:dyDescent="0.3">
      <c r="A513" s="625" t="s">
        <v>571</v>
      </c>
      <c r="B513" s="626" t="s">
        <v>2447</v>
      </c>
      <c r="C513" s="626" t="s">
        <v>2448</v>
      </c>
      <c r="D513" s="626" t="s">
        <v>1367</v>
      </c>
      <c r="E513" s="626" t="s">
        <v>1368</v>
      </c>
      <c r="F513" s="629"/>
      <c r="G513" s="629"/>
      <c r="H513" s="642">
        <v>0</v>
      </c>
      <c r="I513" s="629">
        <v>6.5239000000000003</v>
      </c>
      <c r="J513" s="629">
        <v>4049.146933199997</v>
      </c>
      <c r="K513" s="642">
        <v>1</v>
      </c>
      <c r="L513" s="629">
        <v>6.5239000000000003</v>
      </c>
      <c r="M513" s="630">
        <v>4049.146933199997</v>
      </c>
    </row>
    <row r="514" spans="1:13" ht="14.4" customHeight="1" x14ac:dyDescent="0.3">
      <c r="A514" s="625" t="s">
        <v>571</v>
      </c>
      <c r="B514" s="626" t="s">
        <v>2447</v>
      </c>
      <c r="C514" s="626" t="s">
        <v>2449</v>
      </c>
      <c r="D514" s="626" t="s">
        <v>1369</v>
      </c>
      <c r="E514" s="626" t="s">
        <v>1370</v>
      </c>
      <c r="F514" s="629"/>
      <c r="G514" s="629"/>
      <c r="H514" s="642">
        <v>0</v>
      </c>
      <c r="I514" s="629">
        <v>0.8</v>
      </c>
      <c r="J514" s="629">
        <v>552.20999999999958</v>
      </c>
      <c r="K514" s="642">
        <v>1</v>
      </c>
      <c r="L514" s="629">
        <v>0.8</v>
      </c>
      <c r="M514" s="630">
        <v>552.20999999999958</v>
      </c>
    </row>
    <row r="515" spans="1:13" ht="14.4" customHeight="1" x14ac:dyDescent="0.3">
      <c r="A515" s="625" t="s">
        <v>571</v>
      </c>
      <c r="B515" s="626" t="s">
        <v>2447</v>
      </c>
      <c r="C515" s="626" t="s">
        <v>2450</v>
      </c>
      <c r="D515" s="626" t="s">
        <v>1371</v>
      </c>
      <c r="E515" s="626" t="s">
        <v>1372</v>
      </c>
      <c r="F515" s="629"/>
      <c r="G515" s="629"/>
      <c r="H515" s="642">
        <v>0</v>
      </c>
      <c r="I515" s="629">
        <v>21.967998000000001</v>
      </c>
      <c r="J515" s="629">
        <v>6559.5054066271987</v>
      </c>
      <c r="K515" s="642">
        <v>1</v>
      </c>
      <c r="L515" s="629">
        <v>21.967998000000001</v>
      </c>
      <c r="M515" s="630">
        <v>6559.5054066271987</v>
      </c>
    </row>
    <row r="516" spans="1:13" ht="14.4" customHeight="1" x14ac:dyDescent="0.3">
      <c r="A516" s="625" t="s">
        <v>571</v>
      </c>
      <c r="B516" s="626" t="s">
        <v>2447</v>
      </c>
      <c r="C516" s="626" t="s">
        <v>2451</v>
      </c>
      <c r="D516" s="626" t="s">
        <v>688</v>
      </c>
      <c r="E516" s="626" t="s">
        <v>689</v>
      </c>
      <c r="F516" s="629">
        <v>190.12041399999998</v>
      </c>
      <c r="G516" s="629">
        <v>50798.042650862029</v>
      </c>
      <c r="H516" s="642">
        <v>1</v>
      </c>
      <c r="I516" s="629"/>
      <c r="J516" s="629"/>
      <c r="K516" s="642">
        <v>0</v>
      </c>
      <c r="L516" s="629">
        <v>190.12041399999998</v>
      </c>
      <c r="M516" s="630">
        <v>50798.042650862029</v>
      </c>
    </row>
    <row r="517" spans="1:13" ht="14.4" customHeight="1" x14ac:dyDescent="0.3">
      <c r="A517" s="625" t="s">
        <v>571</v>
      </c>
      <c r="B517" s="626" t="s">
        <v>2452</v>
      </c>
      <c r="C517" s="626" t="s">
        <v>2453</v>
      </c>
      <c r="D517" s="626" t="s">
        <v>638</v>
      </c>
      <c r="E517" s="626" t="s">
        <v>639</v>
      </c>
      <c r="F517" s="629">
        <v>259.95194960000003</v>
      </c>
      <c r="G517" s="629">
        <v>39200.741366772025</v>
      </c>
      <c r="H517" s="642">
        <v>1</v>
      </c>
      <c r="I517" s="629"/>
      <c r="J517" s="629"/>
      <c r="K517" s="642">
        <v>0</v>
      </c>
      <c r="L517" s="629">
        <v>259.95194960000003</v>
      </c>
      <c r="M517" s="630">
        <v>39200.741366772025</v>
      </c>
    </row>
    <row r="518" spans="1:13" ht="14.4" customHeight="1" x14ac:dyDescent="0.3">
      <c r="A518" s="625" t="s">
        <v>571</v>
      </c>
      <c r="B518" s="626" t="s">
        <v>2452</v>
      </c>
      <c r="C518" s="626" t="s">
        <v>2454</v>
      </c>
      <c r="D518" s="626" t="s">
        <v>638</v>
      </c>
      <c r="E518" s="626" t="s">
        <v>640</v>
      </c>
      <c r="F518" s="629">
        <v>339.93518180000001</v>
      </c>
      <c r="G518" s="629">
        <v>128859.32930802717</v>
      </c>
      <c r="H518" s="642">
        <v>1</v>
      </c>
      <c r="I518" s="629"/>
      <c r="J518" s="629"/>
      <c r="K518" s="642">
        <v>0</v>
      </c>
      <c r="L518" s="629">
        <v>339.93518180000001</v>
      </c>
      <c r="M518" s="630">
        <v>128859.32930802717</v>
      </c>
    </row>
    <row r="519" spans="1:13" ht="14.4" customHeight="1" x14ac:dyDescent="0.3">
      <c r="A519" s="625" t="s">
        <v>571</v>
      </c>
      <c r="B519" s="626" t="s">
        <v>2452</v>
      </c>
      <c r="C519" s="626" t="s">
        <v>2455</v>
      </c>
      <c r="D519" s="626" t="s">
        <v>638</v>
      </c>
      <c r="E519" s="626" t="s">
        <v>641</v>
      </c>
      <c r="F519" s="629">
        <v>87.42227010000002</v>
      </c>
      <c r="G519" s="629">
        <v>106778.43338603359</v>
      </c>
      <c r="H519" s="642">
        <v>1</v>
      </c>
      <c r="I519" s="629"/>
      <c r="J519" s="629"/>
      <c r="K519" s="642">
        <v>0</v>
      </c>
      <c r="L519" s="629">
        <v>87.42227010000002</v>
      </c>
      <c r="M519" s="630">
        <v>106778.43338603359</v>
      </c>
    </row>
    <row r="520" spans="1:13" ht="14.4" customHeight="1" x14ac:dyDescent="0.3">
      <c r="A520" s="625" t="s">
        <v>571</v>
      </c>
      <c r="B520" s="626" t="s">
        <v>2452</v>
      </c>
      <c r="C520" s="626" t="s">
        <v>2456</v>
      </c>
      <c r="D520" s="626" t="s">
        <v>638</v>
      </c>
      <c r="E520" s="626" t="s">
        <v>642</v>
      </c>
      <c r="F520" s="629">
        <v>43.202004900000006</v>
      </c>
      <c r="G520" s="629">
        <v>71570.993216049159</v>
      </c>
      <c r="H520" s="642">
        <v>1</v>
      </c>
      <c r="I520" s="629"/>
      <c r="J520" s="629"/>
      <c r="K520" s="642">
        <v>0</v>
      </c>
      <c r="L520" s="629">
        <v>43.202004900000006</v>
      </c>
      <c r="M520" s="630">
        <v>71570.993216049159</v>
      </c>
    </row>
    <row r="521" spans="1:13" ht="14.4" customHeight="1" x14ac:dyDescent="0.3">
      <c r="A521" s="625" t="s">
        <v>571</v>
      </c>
      <c r="B521" s="626" t="s">
        <v>2452</v>
      </c>
      <c r="C521" s="626" t="s">
        <v>2457</v>
      </c>
      <c r="D521" s="626" t="s">
        <v>1375</v>
      </c>
      <c r="E521" s="626" t="s">
        <v>1376</v>
      </c>
      <c r="F521" s="629"/>
      <c r="G521" s="629"/>
      <c r="H521" s="642">
        <v>0</v>
      </c>
      <c r="I521" s="629">
        <v>273.62464339999997</v>
      </c>
      <c r="J521" s="629">
        <v>49523.2611347122</v>
      </c>
      <c r="K521" s="642">
        <v>1</v>
      </c>
      <c r="L521" s="629">
        <v>273.62464339999997</v>
      </c>
      <c r="M521" s="630">
        <v>49523.2611347122</v>
      </c>
    </row>
    <row r="522" spans="1:13" ht="14.4" customHeight="1" x14ac:dyDescent="0.3">
      <c r="A522" s="625" t="s">
        <v>571</v>
      </c>
      <c r="B522" s="626" t="s">
        <v>2452</v>
      </c>
      <c r="C522" s="626" t="s">
        <v>2458</v>
      </c>
      <c r="D522" s="626" t="s">
        <v>1377</v>
      </c>
      <c r="E522" s="626" t="s">
        <v>1378</v>
      </c>
      <c r="F522" s="629"/>
      <c r="G522" s="629"/>
      <c r="H522" s="642">
        <v>0</v>
      </c>
      <c r="I522" s="629">
        <v>35.552221400000008</v>
      </c>
      <c r="J522" s="629">
        <v>45211.377411081718</v>
      </c>
      <c r="K522" s="642">
        <v>1</v>
      </c>
      <c r="L522" s="629">
        <v>35.552221400000008</v>
      </c>
      <c r="M522" s="630">
        <v>45211.377411081718</v>
      </c>
    </row>
    <row r="523" spans="1:13" ht="14.4" customHeight="1" x14ac:dyDescent="0.3">
      <c r="A523" s="625" t="s">
        <v>571</v>
      </c>
      <c r="B523" s="626" t="s">
        <v>2452</v>
      </c>
      <c r="C523" s="626" t="s">
        <v>2459</v>
      </c>
      <c r="D523" s="626" t="s">
        <v>1460</v>
      </c>
      <c r="E523" s="626" t="s">
        <v>1461</v>
      </c>
      <c r="F523" s="629"/>
      <c r="G523" s="629"/>
      <c r="H523" s="642">
        <v>0</v>
      </c>
      <c r="I523" s="629">
        <v>116.617</v>
      </c>
      <c r="J523" s="629">
        <v>61896.961334720982</v>
      </c>
      <c r="K523" s="642">
        <v>1</v>
      </c>
      <c r="L523" s="629">
        <v>116.617</v>
      </c>
      <c r="M523" s="630">
        <v>61896.961334720982</v>
      </c>
    </row>
    <row r="524" spans="1:13" ht="14.4" customHeight="1" x14ac:dyDescent="0.3">
      <c r="A524" s="625" t="s">
        <v>571</v>
      </c>
      <c r="B524" s="626" t="s">
        <v>2460</v>
      </c>
      <c r="C524" s="626" t="s">
        <v>2461</v>
      </c>
      <c r="D524" s="626" t="s">
        <v>2462</v>
      </c>
      <c r="E524" s="626" t="s">
        <v>1300</v>
      </c>
      <c r="F524" s="629"/>
      <c r="G524" s="629"/>
      <c r="H524" s="642">
        <v>0</v>
      </c>
      <c r="I524" s="629">
        <v>261.00085150000007</v>
      </c>
      <c r="J524" s="629">
        <v>728769.49679199886</v>
      </c>
      <c r="K524" s="642">
        <v>1</v>
      </c>
      <c r="L524" s="629">
        <v>261.00085150000007</v>
      </c>
      <c r="M524" s="630">
        <v>728769.49679199886</v>
      </c>
    </row>
    <row r="525" spans="1:13" ht="14.4" customHeight="1" x14ac:dyDescent="0.3">
      <c r="A525" s="625" t="s">
        <v>571</v>
      </c>
      <c r="B525" s="626" t="s">
        <v>2460</v>
      </c>
      <c r="C525" s="626" t="s">
        <v>2463</v>
      </c>
      <c r="D525" s="626" t="s">
        <v>2462</v>
      </c>
      <c r="E525" s="626" t="s">
        <v>1443</v>
      </c>
      <c r="F525" s="629"/>
      <c r="G525" s="629"/>
      <c r="H525" s="642">
        <v>0</v>
      </c>
      <c r="I525" s="629">
        <v>700.52451780000001</v>
      </c>
      <c r="J525" s="629">
        <v>4020667.5859433534</v>
      </c>
      <c r="K525" s="642">
        <v>1</v>
      </c>
      <c r="L525" s="629">
        <v>700.52451780000001</v>
      </c>
      <c r="M525" s="630">
        <v>4020667.5859433534</v>
      </c>
    </row>
    <row r="526" spans="1:13" ht="14.4" customHeight="1" x14ac:dyDescent="0.3">
      <c r="A526" s="625" t="s">
        <v>571</v>
      </c>
      <c r="B526" s="626" t="s">
        <v>2790</v>
      </c>
      <c r="C526" s="626" t="s">
        <v>2791</v>
      </c>
      <c r="D526" s="626" t="s">
        <v>1992</v>
      </c>
      <c r="E526" s="626" t="s">
        <v>1993</v>
      </c>
      <c r="F526" s="629">
        <v>0</v>
      </c>
      <c r="G526" s="629">
        <v>0</v>
      </c>
      <c r="H526" s="642"/>
      <c r="I526" s="629"/>
      <c r="J526" s="629"/>
      <c r="K526" s="642"/>
      <c r="L526" s="629">
        <v>0</v>
      </c>
      <c r="M526" s="630">
        <v>0</v>
      </c>
    </row>
    <row r="527" spans="1:13" ht="14.4" customHeight="1" x14ac:dyDescent="0.3">
      <c r="A527" s="625" t="s">
        <v>571</v>
      </c>
      <c r="B527" s="626" t="s">
        <v>2464</v>
      </c>
      <c r="C527" s="626" t="s">
        <v>2792</v>
      </c>
      <c r="D527" s="626" t="s">
        <v>1991</v>
      </c>
      <c r="E527" s="626" t="s">
        <v>1445</v>
      </c>
      <c r="F527" s="629"/>
      <c r="G527" s="629"/>
      <c r="H527" s="642">
        <v>0</v>
      </c>
      <c r="I527" s="629">
        <v>79</v>
      </c>
      <c r="J527" s="629">
        <v>63486.73594844497</v>
      </c>
      <c r="K527" s="642">
        <v>1</v>
      </c>
      <c r="L527" s="629">
        <v>79</v>
      </c>
      <c r="M527" s="630">
        <v>63486.73594844497</v>
      </c>
    </row>
    <row r="528" spans="1:13" ht="14.4" customHeight="1" x14ac:dyDescent="0.3">
      <c r="A528" s="625" t="s">
        <v>571</v>
      </c>
      <c r="B528" s="626" t="s">
        <v>2464</v>
      </c>
      <c r="C528" s="626" t="s">
        <v>2465</v>
      </c>
      <c r="D528" s="626" t="s">
        <v>2466</v>
      </c>
      <c r="E528" s="626" t="s">
        <v>1445</v>
      </c>
      <c r="F528" s="629"/>
      <c r="G528" s="629"/>
      <c r="H528" s="642">
        <v>0</v>
      </c>
      <c r="I528" s="629">
        <v>237.15806090000004</v>
      </c>
      <c r="J528" s="629">
        <v>224096.92871771983</v>
      </c>
      <c r="K528" s="642">
        <v>1</v>
      </c>
      <c r="L528" s="629">
        <v>237.15806090000004</v>
      </c>
      <c r="M528" s="630">
        <v>224096.92871771983</v>
      </c>
    </row>
    <row r="529" spans="1:13" ht="14.4" customHeight="1" x14ac:dyDescent="0.3">
      <c r="A529" s="625" t="s">
        <v>571</v>
      </c>
      <c r="B529" s="626" t="s">
        <v>2464</v>
      </c>
      <c r="C529" s="626" t="s">
        <v>2467</v>
      </c>
      <c r="D529" s="626" t="s">
        <v>2466</v>
      </c>
      <c r="E529" s="626" t="s">
        <v>1266</v>
      </c>
      <c r="F529" s="629"/>
      <c r="G529" s="629"/>
      <c r="H529" s="642">
        <v>0</v>
      </c>
      <c r="I529" s="629">
        <v>211.161</v>
      </c>
      <c r="J529" s="629">
        <v>497905.68844355282</v>
      </c>
      <c r="K529" s="642">
        <v>1</v>
      </c>
      <c r="L529" s="629">
        <v>211.161</v>
      </c>
      <c r="M529" s="630">
        <v>497905.68844355282</v>
      </c>
    </row>
    <row r="530" spans="1:13" ht="14.4" customHeight="1" x14ac:dyDescent="0.3">
      <c r="A530" s="625" t="s">
        <v>571</v>
      </c>
      <c r="B530" s="626" t="s">
        <v>2464</v>
      </c>
      <c r="C530" s="626" t="s">
        <v>2468</v>
      </c>
      <c r="D530" s="626" t="s">
        <v>2466</v>
      </c>
      <c r="E530" s="626" t="s">
        <v>1437</v>
      </c>
      <c r="F530" s="629"/>
      <c r="G530" s="629"/>
      <c r="H530" s="642">
        <v>0</v>
      </c>
      <c r="I530" s="629">
        <v>230.50899999999999</v>
      </c>
      <c r="J530" s="629">
        <v>1634194.9645052322</v>
      </c>
      <c r="K530" s="642">
        <v>1</v>
      </c>
      <c r="L530" s="629">
        <v>230.50899999999999</v>
      </c>
      <c r="M530" s="630">
        <v>1634194.9645052322</v>
      </c>
    </row>
    <row r="531" spans="1:13" ht="14.4" customHeight="1" x14ac:dyDescent="0.3">
      <c r="A531" s="625" t="s">
        <v>571</v>
      </c>
      <c r="B531" s="626" t="s">
        <v>2712</v>
      </c>
      <c r="C531" s="626" t="s">
        <v>2713</v>
      </c>
      <c r="D531" s="626" t="s">
        <v>2714</v>
      </c>
      <c r="E531" s="626" t="s">
        <v>2715</v>
      </c>
      <c r="F531" s="629"/>
      <c r="G531" s="629"/>
      <c r="H531" s="642">
        <v>0</v>
      </c>
      <c r="I531" s="629">
        <v>141</v>
      </c>
      <c r="J531" s="629">
        <v>1439136.647845811</v>
      </c>
      <c r="K531" s="642">
        <v>1</v>
      </c>
      <c r="L531" s="629">
        <v>141</v>
      </c>
      <c r="M531" s="630">
        <v>1439136.647845811</v>
      </c>
    </row>
    <row r="532" spans="1:13" ht="14.4" customHeight="1" x14ac:dyDescent="0.3">
      <c r="A532" s="625" t="s">
        <v>571</v>
      </c>
      <c r="B532" s="626" t="s">
        <v>2471</v>
      </c>
      <c r="C532" s="626" t="s">
        <v>2472</v>
      </c>
      <c r="D532" s="626" t="s">
        <v>1342</v>
      </c>
      <c r="E532" s="626" t="s">
        <v>1343</v>
      </c>
      <c r="F532" s="629"/>
      <c r="G532" s="629"/>
      <c r="H532" s="642">
        <v>0</v>
      </c>
      <c r="I532" s="629">
        <v>36</v>
      </c>
      <c r="J532" s="629">
        <v>254231.61184060702</v>
      </c>
      <c r="K532" s="642">
        <v>1</v>
      </c>
      <c r="L532" s="629">
        <v>36</v>
      </c>
      <c r="M532" s="630">
        <v>254231.61184060702</v>
      </c>
    </row>
    <row r="533" spans="1:13" ht="14.4" customHeight="1" x14ac:dyDescent="0.3">
      <c r="A533" s="625" t="s">
        <v>571</v>
      </c>
      <c r="B533" s="626" t="s">
        <v>2793</v>
      </c>
      <c r="C533" s="626" t="s">
        <v>2794</v>
      </c>
      <c r="D533" s="626" t="s">
        <v>1947</v>
      </c>
      <c r="E533" s="626" t="s">
        <v>1948</v>
      </c>
      <c r="F533" s="629">
        <v>2</v>
      </c>
      <c r="G533" s="629">
        <v>11315.62</v>
      </c>
      <c r="H533" s="642">
        <v>1</v>
      </c>
      <c r="I533" s="629"/>
      <c r="J533" s="629"/>
      <c r="K533" s="642">
        <v>0</v>
      </c>
      <c r="L533" s="629">
        <v>2</v>
      </c>
      <c r="M533" s="630">
        <v>11315.62</v>
      </c>
    </row>
    <row r="534" spans="1:13" ht="14.4" customHeight="1" x14ac:dyDescent="0.3">
      <c r="A534" s="625" t="s">
        <v>571</v>
      </c>
      <c r="B534" s="626" t="s">
        <v>2490</v>
      </c>
      <c r="C534" s="626" t="s">
        <v>2491</v>
      </c>
      <c r="D534" s="626" t="s">
        <v>2492</v>
      </c>
      <c r="E534" s="626" t="s">
        <v>1970</v>
      </c>
      <c r="F534" s="629"/>
      <c r="G534" s="629"/>
      <c r="H534" s="642">
        <v>0</v>
      </c>
      <c r="I534" s="629">
        <v>363</v>
      </c>
      <c r="J534" s="629">
        <v>2194370.4721758277</v>
      </c>
      <c r="K534" s="642">
        <v>1</v>
      </c>
      <c r="L534" s="629">
        <v>363</v>
      </c>
      <c r="M534" s="630">
        <v>2194370.4721758277</v>
      </c>
    </row>
    <row r="535" spans="1:13" ht="14.4" customHeight="1" x14ac:dyDescent="0.3">
      <c r="A535" s="625" t="s">
        <v>571</v>
      </c>
      <c r="B535" s="626" t="s">
        <v>2578</v>
      </c>
      <c r="C535" s="626" t="s">
        <v>2579</v>
      </c>
      <c r="D535" s="626" t="s">
        <v>2580</v>
      </c>
      <c r="E535" s="626" t="s">
        <v>683</v>
      </c>
      <c r="F535" s="629">
        <v>32.638193599999973</v>
      </c>
      <c r="G535" s="629">
        <v>8820.1454384639965</v>
      </c>
      <c r="H535" s="642">
        <v>1</v>
      </c>
      <c r="I535" s="629"/>
      <c r="J535" s="629"/>
      <c r="K535" s="642">
        <v>0</v>
      </c>
      <c r="L535" s="629">
        <v>32.638193599999973</v>
      </c>
      <c r="M535" s="630">
        <v>8820.1454384639965</v>
      </c>
    </row>
    <row r="536" spans="1:13" ht="14.4" customHeight="1" x14ac:dyDescent="0.3">
      <c r="A536" s="625" t="s">
        <v>571</v>
      </c>
      <c r="B536" s="626" t="s">
        <v>2578</v>
      </c>
      <c r="C536" s="626" t="s">
        <v>2581</v>
      </c>
      <c r="D536" s="626" t="s">
        <v>1373</v>
      </c>
      <c r="E536" s="626" t="s">
        <v>639</v>
      </c>
      <c r="F536" s="629"/>
      <c r="G536" s="629"/>
      <c r="H536" s="642">
        <v>0</v>
      </c>
      <c r="I536" s="629">
        <v>54.287755099999998</v>
      </c>
      <c r="J536" s="629">
        <v>4194.4478416792863</v>
      </c>
      <c r="K536" s="642">
        <v>1</v>
      </c>
      <c r="L536" s="629">
        <v>54.287755099999998</v>
      </c>
      <c r="M536" s="630">
        <v>4194.4478416792863</v>
      </c>
    </row>
    <row r="537" spans="1:13" ht="14.4" customHeight="1" x14ac:dyDescent="0.3">
      <c r="A537" s="625" t="s">
        <v>571</v>
      </c>
      <c r="B537" s="626" t="s">
        <v>2578</v>
      </c>
      <c r="C537" s="626" t="s">
        <v>2582</v>
      </c>
      <c r="D537" s="626" t="s">
        <v>1373</v>
      </c>
      <c r="E537" s="626" t="s">
        <v>683</v>
      </c>
      <c r="F537" s="629"/>
      <c r="G537" s="629"/>
      <c r="H537" s="642">
        <v>0</v>
      </c>
      <c r="I537" s="629">
        <v>416.150915</v>
      </c>
      <c r="J537" s="629">
        <v>72032.264941949863</v>
      </c>
      <c r="K537" s="642">
        <v>1</v>
      </c>
      <c r="L537" s="629">
        <v>416.150915</v>
      </c>
      <c r="M537" s="630">
        <v>72032.264941949863</v>
      </c>
    </row>
    <row r="538" spans="1:13" ht="14.4" customHeight="1" x14ac:dyDescent="0.3">
      <c r="A538" s="625" t="s">
        <v>571</v>
      </c>
      <c r="B538" s="626" t="s">
        <v>2578</v>
      </c>
      <c r="C538" s="626" t="s">
        <v>2583</v>
      </c>
      <c r="D538" s="626" t="s">
        <v>1373</v>
      </c>
      <c r="E538" s="626" t="s">
        <v>1374</v>
      </c>
      <c r="F538" s="629"/>
      <c r="G538" s="629"/>
      <c r="H538" s="642">
        <v>0</v>
      </c>
      <c r="I538" s="629">
        <v>16.070714599999999</v>
      </c>
      <c r="J538" s="629">
        <v>10650.610398834317</v>
      </c>
      <c r="K538" s="642">
        <v>1</v>
      </c>
      <c r="L538" s="629">
        <v>16.070714599999999</v>
      </c>
      <c r="M538" s="630">
        <v>10650.610398834317</v>
      </c>
    </row>
    <row r="539" spans="1:13" ht="14.4" customHeight="1" x14ac:dyDescent="0.3">
      <c r="A539" s="625" t="s">
        <v>573</v>
      </c>
      <c r="B539" s="626" t="s">
        <v>2775</v>
      </c>
      <c r="C539" s="626" t="s">
        <v>2776</v>
      </c>
      <c r="D539" s="626" t="s">
        <v>1987</v>
      </c>
      <c r="E539" s="626" t="s">
        <v>1988</v>
      </c>
      <c r="F539" s="629"/>
      <c r="G539" s="629"/>
      <c r="H539" s="642">
        <v>0</v>
      </c>
      <c r="I539" s="629">
        <v>3</v>
      </c>
      <c r="J539" s="629">
        <v>88690.35</v>
      </c>
      <c r="K539" s="642">
        <v>1</v>
      </c>
      <c r="L539" s="629">
        <v>3</v>
      </c>
      <c r="M539" s="630">
        <v>88690.35</v>
      </c>
    </row>
    <row r="540" spans="1:13" ht="14.4" customHeight="1" x14ac:dyDescent="0.3">
      <c r="A540" s="625" t="s">
        <v>573</v>
      </c>
      <c r="B540" s="626" t="s">
        <v>2490</v>
      </c>
      <c r="C540" s="626" t="s">
        <v>2491</v>
      </c>
      <c r="D540" s="626" t="s">
        <v>2492</v>
      </c>
      <c r="E540" s="626" t="s">
        <v>1970</v>
      </c>
      <c r="F540" s="629"/>
      <c r="G540" s="629"/>
      <c r="H540" s="642">
        <v>0</v>
      </c>
      <c r="I540" s="629">
        <v>2</v>
      </c>
      <c r="J540" s="629">
        <v>11935.5</v>
      </c>
      <c r="K540" s="642">
        <v>1</v>
      </c>
      <c r="L540" s="629">
        <v>2</v>
      </c>
      <c r="M540" s="630">
        <v>11935.5</v>
      </c>
    </row>
    <row r="541" spans="1:13" ht="14.4" customHeight="1" x14ac:dyDescent="0.3">
      <c r="A541" s="625" t="s">
        <v>577</v>
      </c>
      <c r="B541" s="626" t="s">
        <v>2795</v>
      </c>
      <c r="C541" s="626" t="s">
        <v>2796</v>
      </c>
      <c r="D541" s="626" t="s">
        <v>2035</v>
      </c>
      <c r="E541" s="626" t="s">
        <v>1211</v>
      </c>
      <c r="F541" s="629"/>
      <c r="G541" s="629"/>
      <c r="H541" s="642">
        <v>0</v>
      </c>
      <c r="I541" s="629">
        <v>225</v>
      </c>
      <c r="J541" s="629">
        <v>13209041.561934207</v>
      </c>
      <c r="K541" s="642">
        <v>1</v>
      </c>
      <c r="L541" s="629">
        <v>225</v>
      </c>
      <c r="M541" s="630">
        <v>13209041.561934207</v>
      </c>
    </row>
    <row r="542" spans="1:13" ht="14.4" customHeight="1" x14ac:dyDescent="0.3">
      <c r="A542" s="625" t="s">
        <v>577</v>
      </c>
      <c r="B542" s="626" t="s">
        <v>2795</v>
      </c>
      <c r="C542" s="626" t="s">
        <v>2797</v>
      </c>
      <c r="D542" s="626" t="s">
        <v>2035</v>
      </c>
      <c r="E542" s="626" t="s">
        <v>2036</v>
      </c>
      <c r="F542" s="629"/>
      <c r="G542" s="629"/>
      <c r="H542" s="642">
        <v>0</v>
      </c>
      <c r="I542" s="629">
        <v>11</v>
      </c>
      <c r="J542" s="629">
        <v>1946203.9376711198</v>
      </c>
      <c r="K542" s="642">
        <v>1</v>
      </c>
      <c r="L542" s="629">
        <v>11</v>
      </c>
      <c r="M542" s="630">
        <v>1946203.9376711198</v>
      </c>
    </row>
    <row r="543" spans="1:13" ht="14.4" customHeight="1" x14ac:dyDescent="0.3">
      <c r="A543" s="625" t="s">
        <v>577</v>
      </c>
      <c r="B543" s="626" t="s">
        <v>2798</v>
      </c>
      <c r="C543" s="626" t="s">
        <v>2799</v>
      </c>
      <c r="D543" s="626" t="s">
        <v>2037</v>
      </c>
      <c r="E543" s="626" t="s">
        <v>2038</v>
      </c>
      <c r="F543" s="629"/>
      <c r="G543" s="629"/>
      <c r="H543" s="642">
        <v>0</v>
      </c>
      <c r="I543" s="629">
        <v>31</v>
      </c>
      <c r="J543" s="629">
        <v>981375.24710299564</v>
      </c>
      <c r="K543" s="642">
        <v>1</v>
      </c>
      <c r="L543" s="629">
        <v>31</v>
      </c>
      <c r="M543" s="630">
        <v>981375.24710299564</v>
      </c>
    </row>
    <row r="544" spans="1:13" ht="14.4" customHeight="1" x14ac:dyDescent="0.3">
      <c r="A544" s="625" t="s">
        <v>577</v>
      </c>
      <c r="B544" s="626" t="s">
        <v>2798</v>
      </c>
      <c r="C544" s="626" t="s">
        <v>2800</v>
      </c>
      <c r="D544" s="626" t="s">
        <v>2039</v>
      </c>
      <c r="E544" s="626" t="s">
        <v>2040</v>
      </c>
      <c r="F544" s="629"/>
      <c r="G544" s="629"/>
      <c r="H544" s="642">
        <v>0</v>
      </c>
      <c r="I544" s="629">
        <v>31</v>
      </c>
      <c r="J544" s="629">
        <v>1988799.2976428033</v>
      </c>
      <c r="K544" s="642">
        <v>1</v>
      </c>
      <c r="L544" s="629">
        <v>31</v>
      </c>
      <c r="M544" s="630">
        <v>1988799.2976428033</v>
      </c>
    </row>
    <row r="545" spans="1:13" ht="14.4" customHeight="1" x14ac:dyDescent="0.3">
      <c r="A545" s="625" t="s">
        <v>577</v>
      </c>
      <c r="B545" s="626" t="s">
        <v>2798</v>
      </c>
      <c r="C545" s="626" t="s">
        <v>2801</v>
      </c>
      <c r="D545" s="626" t="s">
        <v>2041</v>
      </c>
      <c r="E545" s="626" t="s">
        <v>1440</v>
      </c>
      <c r="F545" s="629"/>
      <c r="G545" s="629"/>
      <c r="H545" s="642">
        <v>0</v>
      </c>
      <c r="I545" s="629">
        <v>72</v>
      </c>
      <c r="J545" s="629">
        <v>8905512.2907449789</v>
      </c>
      <c r="K545" s="642">
        <v>1</v>
      </c>
      <c r="L545" s="629">
        <v>72</v>
      </c>
      <c r="M545" s="630">
        <v>8905512.2907449789</v>
      </c>
    </row>
    <row r="546" spans="1:13" ht="14.4" customHeight="1" x14ac:dyDescent="0.3">
      <c r="A546" s="625" t="s">
        <v>577</v>
      </c>
      <c r="B546" s="626" t="s">
        <v>2802</v>
      </c>
      <c r="C546" s="626" t="s">
        <v>2803</v>
      </c>
      <c r="D546" s="626" t="s">
        <v>2043</v>
      </c>
      <c r="E546" s="626" t="s">
        <v>2044</v>
      </c>
      <c r="F546" s="629"/>
      <c r="G546" s="629"/>
      <c r="H546" s="642">
        <v>0</v>
      </c>
      <c r="I546" s="629">
        <v>41</v>
      </c>
      <c r="J546" s="629">
        <v>992274.58017711388</v>
      </c>
      <c r="K546" s="642">
        <v>1</v>
      </c>
      <c r="L546" s="629">
        <v>41</v>
      </c>
      <c r="M546" s="630">
        <v>992274.58017711388</v>
      </c>
    </row>
    <row r="547" spans="1:13" ht="14.4" customHeight="1" x14ac:dyDescent="0.3">
      <c r="A547" s="625" t="s">
        <v>577</v>
      </c>
      <c r="B547" s="626" t="s">
        <v>2790</v>
      </c>
      <c r="C547" s="626" t="s">
        <v>2804</v>
      </c>
      <c r="D547" s="626" t="s">
        <v>2805</v>
      </c>
      <c r="E547" s="626" t="s">
        <v>2020</v>
      </c>
      <c r="F547" s="629">
        <v>34</v>
      </c>
      <c r="G547" s="629">
        <v>583826.98744875926</v>
      </c>
      <c r="H547" s="642">
        <v>1</v>
      </c>
      <c r="I547" s="629"/>
      <c r="J547" s="629"/>
      <c r="K547" s="642">
        <v>0</v>
      </c>
      <c r="L547" s="629">
        <v>34</v>
      </c>
      <c r="M547" s="630">
        <v>583826.98744875926</v>
      </c>
    </row>
    <row r="548" spans="1:13" ht="14.4" customHeight="1" thickBot="1" x14ac:dyDescent="0.35">
      <c r="A548" s="631" t="s">
        <v>577</v>
      </c>
      <c r="B548" s="632" t="s">
        <v>2790</v>
      </c>
      <c r="C548" s="632" t="s">
        <v>2791</v>
      </c>
      <c r="D548" s="632" t="s">
        <v>1992</v>
      </c>
      <c r="E548" s="632" t="s">
        <v>1993</v>
      </c>
      <c r="F548" s="635">
        <v>95</v>
      </c>
      <c r="G548" s="635">
        <v>6772032.263927062</v>
      </c>
      <c r="H548" s="643">
        <v>1</v>
      </c>
      <c r="I548" s="635"/>
      <c r="J548" s="635"/>
      <c r="K548" s="643">
        <v>0</v>
      </c>
      <c r="L548" s="635">
        <v>95</v>
      </c>
      <c r="M548" s="636">
        <v>6772032.263927062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26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270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19</v>
      </c>
      <c r="D3" s="485"/>
      <c r="E3" s="485" t="s">
        <v>20</v>
      </c>
      <c r="F3" s="485"/>
      <c r="G3" s="485"/>
      <c r="H3" s="485"/>
      <c r="I3" s="485" t="s">
        <v>286</v>
      </c>
      <c r="J3" s="485"/>
      <c r="K3" s="485"/>
      <c r="L3" s="487"/>
    </row>
    <row r="4" spans="1:13" ht="14.4" customHeight="1" thickBot="1" x14ac:dyDescent="0.35">
      <c r="A4" s="181" t="s">
        <v>21</v>
      </c>
      <c r="B4" s="182" t="s">
        <v>22</v>
      </c>
      <c r="C4" s="183" t="s">
        <v>23</v>
      </c>
      <c r="D4" s="183" t="s">
        <v>24</v>
      </c>
      <c r="E4" s="183" t="s">
        <v>23</v>
      </c>
      <c r="F4" s="183" t="s">
        <v>5</v>
      </c>
      <c r="G4" s="183" t="s">
        <v>24</v>
      </c>
      <c r="H4" s="183" t="s">
        <v>5</v>
      </c>
      <c r="I4" s="183" t="s">
        <v>23</v>
      </c>
      <c r="J4" s="183" t="s">
        <v>5</v>
      </c>
      <c r="K4" s="183" t="s">
        <v>24</v>
      </c>
      <c r="L4" s="184" t="s">
        <v>5</v>
      </c>
    </row>
    <row r="5" spans="1:13" ht="14.4" customHeight="1" x14ac:dyDescent="0.3">
      <c r="A5" s="610">
        <v>21</v>
      </c>
      <c r="B5" s="611" t="s">
        <v>551</v>
      </c>
      <c r="C5" s="612">
        <v>20139964.859999973</v>
      </c>
      <c r="D5" s="612">
        <v>8575.5</v>
      </c>
      <c r="E5" s="612">
        <v>13996670.249999985</v>
      </c>
      <c r="F5" s="613">
        <v>0.69496994395451017</v>
      </c>
      <c r="G5" s="612">
        <v>5119.5</v>
      </c>
      <c r="H5" s="613">
        <v>0.59699142907119118</v>
      </c>
      <c r="I5" s="612">
        <v>6143294.6099999864</v>
      </c>
      <c r="J5" s="613">
        <v>0.30503005604548977</v>
      </c>
      <c r="K5" s="612">
        <v>3456</v>
      </c>
      <c r="L5" s="613">
        <v>0.40300857092880882</v>
      </c>
      <c r="M5" s="612" t="s">
        <v>158</v>
      </c>
    </row>
    <row r="6" spans="1:13" ht="14.4" customHeight="1" x14ac:dyDescent="0.3">
      <c r="A6" s="610">
        <v>21</v>
      </c>
      <c r="B6" s="611" t="s">
        <v>2806</v>
      </c>
      <c r="C6" s="612">
        <v>19647331.079999972</v>
      </c>
      <c r="D6" s="612">
        <v>8143.5</v>
      </c>
      <c r="E6" s="612">
        <v>13753876.389999986</v>
      </c>
      <c r="F6" s="613">
        <v>0.70003790000774013</v>
      </c>
      <c r="G6" s="612">
        <v>4898</v>
      </c>
      <c r="H6" s="613">
        <v>0.60146128814391842</v>
      </c>
      <c r="I6" s="612">
        <v>5893454.6899999864</v>
      </c>
      <c r="J6" s="613">
        <v>0.29996209999225987</v>
      </c>
      <c r="K6" s="612">
        <v>3245.5</v>
      </c>
      <c r="L6" s="613">
        <v>0.39853871185608153</v>
      </c>
      <c r="M6" s="612" t="s">
        <v>2</v>
      </c>
    </row>
    <row r="7" spans="1:13" ht="14.4" customHeight="1" x14ac:dyDescent="0.3">
      <c r="A7" s="610">
        <v>21</v>
      </c>
      <c r="B7" s="611" t="s">
        <v>2807</v>
      </c>
      <c r="C7" s="612">
        <v>0</v>
      </c>
      <c r="D7" s="612">
        <v>73</v>
      </c>
      <c r="E7" s="612">
        <v>0</v>
      </c>
      <c r="F7" s="613" t="s">
        <v>550</v>
      </c>
      <c r="G7" s="612">
        <v>57.5</v>
      </c>
      <c r="H7" s="613">
        <v>0.78767123287671237</v>
      </c>
      <c r="I7" s="612">
        <v>0</v>
      </c>
      <c r="J7" s="613" t="s">
        <v>550</v>
      </c>
      <c r="K7" s="612">
        <v>15.5</v>
      </c>
      <c r="L7" s="613">
        <v>0.21232876712328766</v>
      </c>
      <c r="M7" s="612" t="s">
        <v>2</v>
      </c>
    </row>
    <row r="8" spans="1:13" ht="14.4" customHeight="1" x14ac:dyDescent="0.3">
      <c r="A8" s="610">
        <v>21</v>
      </c>
      <c r="B8" s="611" t="s">
        <v>2808</v>
      </c>
      <c r="C8" s="612">
        <v>492633.78</v>
      </c>
      <c r="D8" s="612">
        <v>359</v>
      </c>
      <c r="E8" s="612">
        <v>242793.86000000002</v>
      </c>
      <c r="F8" s="613">
        <v>0.49284858216584337</v>
      </c>
      <c r="G8" s="612">
        <v>164</v>
      </c>
      <c r="H8" s="613">
        <v>0.45682451253481893</v>
      </c>
      <c r="I8" s="612">
        <v>249839.91999999998</v>
      </c>
      <c r="J8" s="613">
        <v>0.50715141783415663</v>
      </c>
      <c r="K8" s="612">
        <v>195</v>
      </c>
      <c r="L8" s="613">
        <v>0.54317548746518107</v>
      </c>
      <c r="M8" s="612" t="s">
        <v>2</v>
      </c>
    </row>
    <row r="9" spans="1:13" ht="14.4" customHeight="1" x14ac:dyDescent="0.3">
      <c r="A9" s="610" t="s">
        <v>549</v>
      </c>
      <c r="B9" s="611" t="s">
        <v>6</v>
      </c>
      <c r="C9" s="612">
        <v>20139964.859999973</v>
      </c>
      <c r="D9" s="612">
        <v>8575.5</v>
      </c>
      <c r="E9" s="612">
        <v>13996670.249999985</v>
      </c>
      <c r="F9" s="613">
        <v>0.69496994395451017</v>
      </c>
      <c r="G9" s="612">
        <v>5119.5</v>
      </c>
      <c r="H9" s="613">
        <v>0.59699142907119118</v>
      </c>
      <c r="I9" s="612">
        <v>6143294.6099999864</v>
      </c>
      <c r="J9" s="613">
        <v>0.30503005604548977</v>
      </c>
      <c r="K9" s="612">
        <v>3456</v>
      </c>
      <c r="L9" s="613">
        <v>0.40300857092880882</v>
      </c>
      <c r="M9" s="612" t="s">
        <v>562</v>
      </c>
    </row>
    <row r="11" spans="1:13" ht="14.4" customHeight="1" x14ac:dyDescent="0.3">
      <c r="A11" s="610">
        <v>21</v>
      </c>
      <c r="B11" s="611" t="s">
        <v>551</v>
      </c>
      <c r="C11" s="612" t="s">
        <v>550</v>
      </c>
      <c r="D11" s="612" t="s">
        <v>550</v>
      </c>
      <c r="E11" s="612" t="s">
        <v>550</v>
      </c>
      <c r="F11" s="613" t="s">
        <v>550</v>
      </c>
      <c r="G11" s="612" t="s">
        <v>550</v>
      </c>
      <c r="H11" s="613" t="s">
        <v>550</v>
      </c>
      <c r="I11" s="612" t="s">
        <v>550</v>
      </c>
      <c r="J11" s="613" t="s">
        <v>550</v>
      </c>
      <c r="K11" s="612" t="s">
        <v>550</v>
      </c>
      <c r="L11" s="613" t="s">
        <v>550</v>
      </c>
      <c r="M11" s="612" t="s">
        <v>158</v>
      </c>
    </row>
    <row r="12" spans="1:13" ht="14.4" customHeight="1" x14ac:dyDescent="0.3">
      <c r="A12" s="610">
        <v>89301211</v>
      </c>
      <c r="B12" s="611" t="s">
        <v>2806</v>
      </c>
      <c r="C12" s="612">
        <v>742907.63000000035</v>
      </c>
      <c r="D12" s="612">
        <v>838</v>
      </c>
      <c r="E12" s="612">
        <v>347240.73000000021</v>
      </c>
      <c r="F12" s="613">
        <v>0.46740767758705082</v>
      </c>
      <c r="G12" s="612">
        <v>372</v>
      </c>
      <c r="H12" s="613">
        <v>0.44391408114558473</v>
      </c>
      <c r="I12" s="612">
        <v>395666.90000000014</v>
      </c>
      <c r="J12" s="613">
        <v>0.53259232241294918</v>
      </c>
      <c r="K12" s="612">
        <v>466</v>
      </c>
      <c r="L12" s="613">
        <v>0.55608591885441527</v>
      </c>
      <c r="M12" s="612" t="s">
        <v>2</v>
      </c>
    </row>
    <row r="13" spans="1:13" ht="14.4" customHeight="1" x14ac:dyDescent="0.3">
      <c r="A13" s="610">
        <v>89301211</v>
      </c>
      <c r="B13" s="611" t="s">
        <v>2807</v>
      </c>
      <c r="C13" s="612">
        <v>0</v>
      </c>
      <c r="D13" s="612">
        <v>2</v>
      </c>
      <c r="E13" s="612" t="s">
        <v>550</v>
      </c>
      <c r="F13" s="613" t="s">
        <v>550</v>
      </c>
      <c r="G13" s="612" t="s">
        <v>550</v>
      </c>
      <c r="H13" s="613">
        <v>0</v>
      </c>
      <c r="I13" s="612">
        <v>0</v>
      </c>
      <c r="J13" s="613" t="s">
        <v>550</v>
      </c>
      <c r="K13" s="612">
        <v>2</v>
      </c>
      <c r="L13" s="613">
        <v>1</v>
      </c>
      <c r="M13" s="612" t="s">
        <v>2</v>
      </c>
    </row>
    <row r="14" spans="1:13" ht="14.4" customHeight="1" x14ac:dyDescent="0.3">
      <c r="A14" s="610">
        <v>89301211</v>
      </c>
      <c r="B14" s="611" t="s">
        <v>2808</v>
      </c>
      <c r="C14" s="612">
        <v>18445.32</v>
      </c>
      <c r="D14" s="612">
        <v>15</v>
      </c>
      <c r="E14" s="612">
        <v>9643.9600000000009</v>
      </c>
      <c r="F14" s="613">
        <v>0.52284048203013023</v>
      </c>
      <c r="G14" s="612">
        <v>7</v>
      </c>
      <c r="H14" s="613">
        <v>0.46666666666666667</v>
      </c>
      <c r="I14" s="612">
        <v>8801.36</v>
      </c>
      <c r="J14" s="613">
        <v>0.47715951796986988</v>
      </c>
      <c r="K14" s="612">
        <v>8</v>
      </c>
      <c r="L14" s="613">
        <v>0.53333333333333333</v>
      </c>
      <c r="M14" s="612" t="s">
        <v>2</v>
      </c>
    </row>
    <row r="15" spans="1:13" ht="14.4" customHeight="1" x14ac:dyDescent="0.3">
      <c r="A15" s="610" t="s">
        <v>2809</v>
      </c>
      <c r="B15" s="611" t="s">
        <v>2810</v>
      </c>
      <c r="C15" s="612">
        <v>761352.9500000003</v>
      </c>
      <c r="D15" s="612">
        <v>855</v>
      </c>
      <c r="E15" s="612">
        <v>356884.69000000024</v>
      </c>
      <c r="F15" s="613">
        <v>0.46875064974792585</v>
      </c>
      <c r="G15" s="612">
        <v>379</v>
      </c>
      <c r="H15" s="613">
        <v>0.4432748538011696</v>
      </c>
      <c r="I15" s="612">
        <v>404468.26000000013</v>
      </c>
      <c r="J15" s="613">
        <v>0.5312493502520742</v>
      </c>
      <c r="K15" s="612">
        <v>476</v>
      </c>
      <c r="L15" s="613">
        <v>0.5567251461988304</v>
      </c>
      <c r="M15" s="612" t="s">
        <v>565</v>
      </c>
    </row>
    <row r="16" spans="1:13" ht="14.4" customHeight="1" x14ac:dyDescent="0.3">
      <c r="A16" s="610" t="s">
        <v>550</v>
      </c>
      <c r="B16" s="611" t="s">
        <v>550</v>
      </c>
      <c r="C16" s="612" t="s">
        <v>550</v>
      </c>
      <c r="D16" s="612" t="s">
        <v>550</v>
      </c>
      <c r="E16" s="612" t="s">
        <v>550</v>
      </c>
      <c r="F16" s="613" t="s">
        <v>550</v>
      </c>
      <c r="G16" s="612" t="s">
        <v>550</v>
      </c>
      <c r="H16" s="613" t="s">
        <v>550</v>
      </c>
      <c r="I16" s="612" t="s">
        <v>550</v>
      </c>
      <c r="J16" s="613" t="s">
        <v>550</v>
      </c>
      <c r="K16" s="612" t="s">
        <v>550</v>
      </c>
      <c r="L16" s="613" t="s">
        <v>550</v>
      </c>
      <c r="M16" s="612" t="s">
        <v>566</v>
      </c>
    </row>
    <row r="17" spans="1:13" ht="14.4" customHeight="1" x14ac:dyDescent="0.3">
      <c r="A17" s="610">
        <v>89301212</v>
      </c>
      <c r="B17" s="611" t="s">
        <v>2806</v>
      </c>
      <c r="C17" s="612">
        <v>18468571.829999961</v>
      </c>
      <c r="D17" s="612">
        <v>7021.5</v>
      </c>
      <c r="E17" s="612">
        <v>13108598.369999979</v>
      </c>
      <c r="F17" s="613">
        <v>0.709778671066847</v>
      </c>
      <c r="G17" s="612">
        <v>4398</v>
      </c>
      <c r="H17" s="613">
        <v>0.62636188848536634</v>
      </c>
      <c r="I17" s="612">
        <v>5359973.4599999823</v>
      </c>
      <c r="J17" s="613">
        <v>0.290221328933153</v>
      </c>
      <c r="K17" s="612">
        <v>2623.5</v>
      </c>
      <c r="L17" s="613">
        <v>0.37363811151463361</v>
      </c>
      <c r="M17" s="612" t="s">
        <v>2</v>
      </c>
    </row>
    <row r="18" spans="1:13" ht="14.4" customHeight="1" x14ac:dyDescent="0.3">
      <c r="A18" s="610">
        <v>89301212</v>
      </c>
      <c r="B18" s="611" t="s">
        <v>2807</v>
      </c>
      <c r="C18" s="612">
        <v>0</v>
      </c>
      <c r="D18" s="612">
        <v>71</v>
      </c>
      <c r="E18" s="612">
        <v>0</v>
      </c>
      <c r="F18" s="613" t="s">
        <v>550</v>
      </c>
      <c r="G18" s="612">
        <v>57.5</v>
      </c>
      <c r="H18" s="613">
        <v>0.8098591549295775</v>
      </c>
      <c r="I18" s="612">
        <v>0</v>
      </c>
      <c r="J18" s="613" t="s">
        <v>550</v>
      </c>
      <c r="K18" s="612">
        <v>13.5</v>
      </c>
      <c r="L18" s="613">
        <v>0.19014084507042253</v>
      </c>
      <c r="M18" s="612" t="s">
        <v>2</v>
      </c>
    </row>
    <row r="19" spans="1:13" ht="14.4" customHeight="1" x14ac:dyDescent="0.3">
      <c r="A19" s="610">
        <v>89301212</v>
      </c>
      <c r="B19" s="611" t="s">
        <v>2808</v>
      </c>
      <c r="C19" s="612">
        <v>458306.26</v>
      </c>
      <c r="D19" s="612">
        <v>321</v>
      </c>
      <c r="E19" s="612">
        <v>220527.66000000003</v>
      </c>
      <c r="F19" s="613">
        <v>0.48117968102814052</v>
      </c>
      <c r="G19" s="612">
        <v>142</v>
      </c>
      <c r="H19" s="613">
        <v>0.44236760124610591</v>
      </c>
      <c r="I19" s="612">
        <v>237778.6</v>
      </c>
      <c r="J19" s="613">
        <v>0.51882031897185954</v>
      </c>
      <c r="K19" s="612">
        <v>179</v>
      </c>
      <c r="L19" s="613">
        <v>0.55763239875389403</v>
      </c>
      <c r="M19" s="612" t="s">
        <v>2</v>
      </c>
    </row>
    <row r="20" spans="1:13" ht="14.4" customHeight="1" x14ac:dyDescent="0.3">
      <c r="A20" s="610" t="s">
        <v>2811</v>
      </c>
      <c r="B20" s="611" t="s">
        <v>2812</v>
      </c>
      <c r="C20" s="612">
        <v>18926878.089999963</v>
      </c>
      <c r="D20" s="612">
        <v>7413.5</v>
      </c>
      <c r="E20" s="612">
        <v>13329126.029999979</v>
      </c>
      <c r="F20" s="613">
        <v>0.70424324426976881</v>
      </c>
      <c r="G20" s="612">
        <v>4597.5</v>
      </c>
      <c r="H20" s="613">
        <v>0.62015242463074116</v>
      </c>
      <c r="I20" s="612">
        <v>5597752.0599999819</v>
      </c>
      <c r="J20" s="613">
        <v>0.29575675573023108</v>
      </c>
      <c r="K20" s="612">
        <v>2816</v>
      </c>
      <c r="L20" s="613">
        <v>0.37984757536925878</v>
      </c>
      <c r="M20" s="612" t="s">
        <v>565</v>
      </c>
    </row>
    <row r="21" spans="1:13" ht="14.4" customHeight="1" x14ac:dyDescent="0.3">
      <c r="A21" s="610" t="s">
        <v>550</v>
      </c>
      <c r="B21" s="611" t="s">
        <v>550</v>
      </c>
      <c r="C21" s="612" t="s">
        <v>550</v>
      </c>
      <c r="D21" s="612" t="s">
        <v>550</v>
      </c>
      <c r="E21" s="612" t="s">
        <v>550</v>
      </c>
      <c r="F21" s="613" t="s">
        <v>550</v>
      </c>
      <c r="G21" s="612" t="s">
        <v>550</v>
      </c>
      <c r="H21" s="613" t="s">
        <v>550</v>
      </c>
      <c r="I21" s="612" t="s">
        <v>550</v>
      </c>
      <c r="J21" s="613" t="s">
        <v>550</v>
      </c>
      <c r="K21" s="612" t="s">
        <v>550</v>
      </c>
      <c r="L21" s="613" t="s">
        <v>550</v>
      </c>
      <c r="M21" s="612" t="s">
        <v>566</v>
      </c>
    </row>
    <row r="22" spans="1:13" ht="14.4" customHeight="1" x14ac:dyDescent="0.3">
      <c r="A22" s="610">
        <v>89301215</v>
      </c>
      <c r="B22" s="611" t="s">
        <v>2806</v>
      </c>
      <c r="C22" s="612">
        <v>435851.61999999988</v>
      </c>
      <c r="D22" s="612">
        <v>284</v>
      </c>
      <c r="E22" s="612">
        <v>298037.28999999986</v>
      </c>
      <c r="F22" s="613">
        <v>0.68380447914820175</v>
      </c>
      <c r="G22" s="612">
        <v>128</v>
      </c>
      <c r="H22" s="613">
        <v>0.45070422535211269</v>
      </c>
      <c r="I22" s="612">
        <v>137814.32999999999</v>
      </c>
      <c r="J22" s="613">
        <v>0.3161955208517982</v>
      </c>
      <c r="K22" s="612">
        <v>156</v>
      </c>
      <c r="L22" s="613">
        <v>0.54929577464788737</v>
      </c>
      <c r="M22" s="612" t="s">
        <v>2</v>
      </c>
    </row>
    <row r="23" spans="1:13" ht="14.4" customHeight="1" x14ac:dyDescent="0.3">
      <c r="A23" s="610">
        <v>89301215</v>
      </c>
      <c r="B23" s="611" t="s">
        <v>2808</v>
      </c>
      <c r="C23" s="612">
        <v>15882.2</v>
      </c>
      <c r="D23" s="612">
        <v>23</v>
      </c>
      <c r="E23" s="612">
        <v>12622.240000000002</v>
      </c>
      <c r="F23" s="613">
        <v>0.79474128269383337</v>
      </c>
      <c r="G23" s="612">
        <v>15</v>
      </c>
      <c r="H23" s="613">
        <v>0.65217391304347827</v>
      </c>
      <c r="I23" s="612">
        <v>3259.96</v>
      </c>
      <c r="J23" s="613">
        <v>0.20525871730616665</v>
      </c>
      <c r="K23" s="612">
        <v>8</v>
      </c>
      <c r="L23" s="613">
        <v>0.34782608695652173</v>
      </c>
      <c r="M23" s="612" t="s">
        <v>2</v>
      </c>
    </row>
    <row r="24" spans="1:13" ht="14.4" customHeight="1" x14ac:dyDescent="0.3">
      <c r="A24" s="610" t="s">
        <v>2813</v>
      </c>
      <c r="B24" s="611" t="s">
        <v>2814</v>
      </c>
      <c r="C24" s="612">
        <v>451733.81999999989</v>
      </c>
      <c r="D24" s="612">
        <v>307</v>
      </c>
      <c r="E24" s="612">
        <v>310659.52999999985</v>
      </c>
      <c r="F24" s="613">
        <v>0.68770483024715734</v>
      </c>
      <c r="G24" s="612">
        <v>143</v>
      </c>
      <c r="H24" s="613">
        <v>0.46579804560260585</v>
      </c>
      <c r="I24" s="612">
        <v>141074.28999999998</v>
      </c>
      <c r="J24" s="613">
        <v>0.31229516975284255</v>
      </c>
      <c r="K24" s="612">
        <v>164</v>
      </c>
      <c r="L24" s="613">
        <v>0.53420195439739415</v>
      </c>
      <c r="M24" s="612" t="s">
        <v>565</v>
      </c>
    </row>
    <row r="25" spans="1:13" ht="14.4" customHeight="1" x14ac:dyDescent="0.3">
      <c r="A25" s="610" t="s">
        <v>550</v>
      </c>
      <c r="B25" s="611" t="s">
        <v>550</v>
      </c>
      <c r="C25" s="612" t="s">
        <v>550</v>
      </c>
      <c r="D25" s="612" t="s">
        <v>550</v>
      </c>
      <c r="E25" s="612" t="s">
        <v>550</v>
      </c>
      <c r="F25" s="613" t="s">
        <v>550</v>
      </c>
      <c r="G25" s="612" t="s">
        <v>550</v>
      </c>
      <c r="H25" s="613" t="s">
        <v>550</v>
      </c>
      <c r="I25" s="612" t="s">
        <v>550</v>
      </c>
      <c r="J25" s="613" t="s">
        <v>550</v>
      </c>
      <c r="K25" s="612" t="s">
        <v>550</v>
      </c>
      <c r="L25" s="613" t="s">
        <v>550</v>
      </c>
      <c r="M25" s="612" t="s">
        <v>566</v>
      </c>
    </row>
    <row r="26" spans="1:13" ht="14.4" customHeight="1" x14ac:dyDescent="0.3">
      <c r="A26" s="610" t="s">
        <v>549</v>
      </c>
      <c r="B26" s="611" t="s">
        <v>2815</v>
      </c>
      <c r="C26" s="612">
        <v>20139964.859999962</v>
      </c>
      <c r="D26" s="612">
        <v>8575.5</v>
      </c>
      <c r="E26" s="612">
        <v>13996670.249999978</v>
      </c>
      <c r="F26" s="613">
        <v>0.69496994395451017</v>
      </c>
      <c r="G26" s="612">
        <v>5119.5</v>
      </c>
      <c r="H26" s="613">
        <v>0.59699142907119118</v>
      </c>
      <c r="I26" s="612">
        <v>6143294.6099999817</v>
      </c>
      <c r="J26" s="613">
        <v>0.30503005604548972</v>
      </c>
      <c r="K26" s="612">
        <v>3456</v>
      </c>
      <c r="L26" s="613">
        <v>0.40300857092880882</v>
      </c>
      <c r="M26" s="612" t="s">
        <v>562</v>
      </c>
    </row>
  </sheetData>
  <autoFilter ref="A4:M4"/>
  <mergeCells count="4">
    <mergeCell ref="E3:H3"/>
    <mergeCell ref="C3:D3"/>
    <mergeCell ref="I3:L3"/>
    <mergeCell ref="A1:L1"/>
  </mergeCells>
  <conditionalFormatting sqref="F4 F10 F27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26">
    <cfRule type="expression" dxfId="46" priority="6">
      <formula>AND(LEFT(M11,6)&lt;&gt;"mezera",M11&lt;&gt;"")</formula>
    </cfRule>
  </conditionalFormatting>
  <conditionalFormatting sqref="A11:A26">
    <cfRule type="expression" dxfId="45" priority="3">
      <formula>AND(M11&lt;&gt;"",M11&lt;&gt;"mezeraKL")</formula>
    </cfRule>
  </conditionalFormatting>
  <conditionalFormatting sqref="B11:L26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26">
    <cfRule type="cellIs" dxfId="42" priority="2" operator="lessThan">
      <formula>0.6</formula>
    </cfRule>
  </conditionalFormatting>
  <conditionalFormatting sqref="A11:L26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287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19</v>
      </c>
      <c r="C3" s="488"/>
      <c r="D3" s="485"/>
      <c r="E3" s="373"/>
      <c r="F3" s="485" t="s">
        <v>20</v>
      </c>
      <c r="G3" s="485"/>
      <c r="H3" s="485"/>
      <c r="I3" s="485"/>
      <c r="J3" s="485" t="s">
        <v>286</v>
      </c>
      <c r="K3" s="485"/>
      <c r="L3" s="485"/>
      <c r="M3" s="487"/>
    </row>
    <row r="4" spans="1:13" ht="14.4" customHeight="1" thickBot="1" x14ac:dyDescent="0.35">
      <c r="A4" s="657" t="s">
        <v>265</v>
      </c>
      <c r="B4" s="661" t="s">
        <v>23</v>
      </c>
      <c r="C4" s="662"/>
      <c r="D4" s="661" t="s">
        <v>24</v>
      </c>
      <c r="E4" s="662"/>
      <c r="F4" s="661" t="s">
        <v>23</v>
      </c>
      <c r="G4" s="669" t="s">
        <v>5</v>
      </c>
      <c r="H4" s="661" t="s">
        <v>24</v>
      </c>
      <c r="I4" s="669" t="s">
        <v>5</v>
      </c>
      <c r="J4" s="661" t="s">
        <v>23</v>
      </c>
      <c r="K4" s="669" t="s">
        <v>5</v>
      </c>
      <c r="L4" s="661" t="s">
        <v>24</v>
      </c>
      <c r="M4" s="670" t="s">
        <v>5</v>
      </c>
    </row>
    <row r="5" spans="1:13" ht="14.4" customHeight="1" x14ac:dyDescent="0.3">
      <c r="A5" s="658" t="s">
        <v>2816</v>
      </c>
      <c r="B5" s="663">
        <v>1315684.78</v>
      </c>
      <c r="C5" s="620">
        <v>1</v>
      </c>
      <c r="D5" s="666">
        <v>708</v>
      </c>
      <c r="E5" s="674" t="s">
        <v>2816</v>
      </c>
      <c r="F5" s="663">
        <v>814704.01000000013</v>
      </c>
      <c r="G5" s="641">
        <v>0.61922431754511909</v>
      </c>
      <c r="H5" s="623">
        <v>423</v>
      </c>
      <c r="I5" s="671">
        <v>0.59745762711864403</v>
      </c>
      <c r="J5" s="677">
        <v>500980.76999999996</v>
      </c>
      <c r="K5" s="641">
        <v>0.38077568245488097</v>
      </c>
      <c r="L5" s="623">
        <v>285</v>
      </c>
      <c r="M5" s="671">
        <v>0.40254237288135591</v>
      </c>
    </row>
    <row r="6" spans="1:13" ht="14.4" customHeight="1" x14ac:dyDescent="0.3">
      <c r="A6" s="659" t="s">
        <v>2817</v>
      </c>
      <c r="B6" s="664">
        <v>43901.179999999993</v>
      </c>
      <c r="C6" s="626">
        <v>1</v>
      </c>
      <c r="D6" s="667">
        <v>21</v>
      </c>
      <c r="E6" s="675" t="s">
        <v>2817</v>
      </c>
      <c r="F6" s="664">
        <v>43402.939999999995</v>
      </c>
      <c r="G6" s="642">
        <v>0.98865087453230194</v>
      </c>
      <c r="H6" s="629">
        <v>16</v>
      </c>
      <c r="I6" s="672">
        <v>0.76190476190476186</v>
      </c>
      <c r="J6" s="678">
        <v>498.24</v>
      </c>
      <c r="K6" s="642">
        <v>1.1349125467698137E-2</v>
      </c>
      <c r="L6" s="629">
        <v>5</v>
      </c>
      <c r="M6" s="672">
        <v>0.23809523809523808</v>
      </c>
    </row>
    <row r="7" spans="1:13" ht="14.4" customHeight="1" x14ac:dyDescent="0.3">
      <c r="A7" s="659" t="s">
        <v>2818</v>
      </c>
      <c r="B7" s="664">
        <v>588893.64000000013</v>
      </c>
      <c r="C7" s="626">
        <v>1</v>
      </c>
      <c r="D7" s="667">
        <v>221</v>
      </c>
      <c r="E7" s="675" t="s">
        <v>2818</v>
      </c>
      <c r="F7" s="664">
        <v>310547.32</v>
      </c>
      <c r="G7" s="642">
        <v>0.52734025111903049</v>
      </c>
      <c r="H7" s="629">
        <v>109</v>
      </c>
      <c r="I7" s="672">
        <v>0.49321266968325794</v>
      </c>
      <c r="J7" s="678">
        <v>278346.32000000012</v>
      </c>
      <c r="K7" s="642">
        <v>0.47265974888096951</v>
      </c>
      <c r="L7" s="629">
        <v>112</v>
      </c>
      <c r="M7" s="672">
        <v>0.50678733031674206</v>
      </c>
    </row>
    <row r="8" spans="1:13" ht="14.4" customHeight="1" x14ac:dyDescent="0.3">
      <c r="A8" s="659" t="s">
        <v>2819</v>
      </c>
      <c r="B8" s="664">
        <v>13259.830000000002</v>
      </c>
      <c r="C8" s="626">
        <v>1</v>
      </c>
      <c r="D8" s="667">
        <v>19</v>
      </c>
      <c r="E8" s="675" t="s">
        <v>2819</v>
      </c>
      <c r="F8" s="664">
        <v>5289.4800000000014</v>
      </c>
      <c r="G8" s="642">
        <v>0.39891009160750934</v>
      </c>
      <c r="H8" s="629">
        <v>10</v>
      </c>
      <c r="I8" s="672">
        <v>0.52631578947368418</v>
      </c>
      <c r="J8" s="678">
        <v>7970.35</v>
      </c>
      <c r="K8" s="642">
        <v>0.60108990839249066</v>
      </c>
      <c r="L8" s="629">
        <v>9</v>
      </c>
      <c r="M8" s="672">
        <v>0.47368421052631576</v>
      </c>
    </row>
    <row r="9" spans="1:13" ht="14.4" customHeight="1" x14ac:dyDescent="0.3">
      <c r="A9" s="659" t="s">
        <v>2820</v>
      </c>
      <c r="B9" s="664">
        <v>2063.85</v>
      </c>
      <c r="C9" s="626">
        <v>1</v>
      </c>
      <c r="D9" s="667">
        <v>12</v>
      </c>
      <c r="E9" s="675" t="s">
        <v>2820</v>
      </c>
      <c r="F9" s="664">
        <v>1016.5</v>
      </c>
      <c r="G9" s="642">
        <v>0.49252610412578435</v>
      </c>
      <c r="H9" s="629">
        <v>4</v>
      </c>
      <c r="I9" s="672">
        <v>0.33333333333333331</v>
      </c>
      <c r="J9" s="678">
        <v>1047.3499999999999</v>
      </c>
      <c r="K9" s="642">
        <v>0.50747389587421565</v>
      </c>
      <c r="L9" s="629">
        <v>8</v>
      </c>
      <c r="M9" s="672">
        <v>0.66666666666666663</v>
      </c>
    </row>
    <row r="10" spans="1:13" ht="14.4" customHeight="1" x14ac:dyDescent="0.3">
      <c r="A10" s="659" t="s">
        <v>2821</v>
      </c>
      <c r="B10" s="664">
        <v>52619.020000000004</v>
      </c>
      <c r="C10" s="626">
        <v>1</v>
      </c>
      <c r="D10" s="667">
        <v>78</v>
      </c>
      <c r="E10" s="675" t="s">
        <v>2821</v>
      </c>
      <c r="F10" s="664">
        <v>41986.51</v>
      </c>
      <c r="G10" s="642">
        <v>0.79793409303327956</v>
      </c>
      <c r="H10" s="629">
        <v>47</v>
      </c>
      <c r="I10" s="672">
        <v>0.60256410256410253</v>
      </c>
      <c r="J10" s="678">
        <v>10632.51</v>
      </c>
      <c r="K10" s="642">
        <v>0.20206590696672039</v>
      </c>
      <c r="L10" s="629">
        <v>31</v>
      </c>
      <c r="M10" s="672">
        <v>0.39743589743589741</v>
      </c>
    </row>
    <row r="11" spans="1:13" ht="14.4" customHeight="1" x14ac:dyDescent="0.3">
      <c r="A11" s="659" t="s">
        <v>2822</v>
      </c>
      <c r="B11" s="664">
        <v>15601.550000000001</v>
      </c>
      <c r="C11" s="626">
        <v>1</v>
      </c>
      <c r="D11" s="667">
        <v>25</v>
      </c>
      <c r="E11" s="675" t="s">
        <v>2822</v>
      </c>
      <c r="F11" s="664">
        <v>10642.560000000001</v>
      </c>
      <c r="G11" s="642">
        <v>0.68214760712877887</v>
      </c>
      <c r="H11" s="629">
        <v>8</v>
      </c>
      <c r="I11" s="672">
        <v>0.32</v>
      </c>
      <c r="J11" s="678">
        <v>4958.99</v>
      </c>
      <c r="K11" s="642">
        <v>0.31785239287122108</v>
      </c>
      <c r="L11" s="629">
        <v>17</v>
      </c>
      <c r="M11" s="672">
        <v>0.68</v>
      </c>
    </row>
    <row r="12" spans="1:13" ht="14.4" customHeight="1" x14ac:dyDescent="0.3">
      <c r="A12" s="659" t="s">
        <v>2823</v>
      </c>
      <c r="B12" s="664">
        <v>2694.56</v>
      </c>
      <c r="C12" s="626">
        <v>1</v>
      </c>
      <c r="D12" s="667">
        <v>1</v>
      </c>
      <c r="E12" s="675" t="s">
        <v>2823</v>
      </c>
      <c r="F12" s="664"/>
      <c r="G12" s="642">
        <v>0</v>
      </c>
      <c r="H12" s="629"/>
      <c r="I12" s="672">
        <v>0</v>
      </c>
      <c r="J12" s="678">
        <v>2694.56</v>
      </c>
      <c r="K12" s="642">
        <v>1</v>
      </c>
      <c r="L12" s="629">
        <v>1</v>
      </c>
      <c r="M12" s="672">
        <v>1</v>
      </c>
    </row>
    <row r="13" spans="1:13" ht="14.4" customHeight="1" x14ac:dyDescent="0.3">
      <c r="A13" s="659" t="s">
        <v>2824</v>
      </c>
      <c r="B13" s="664">
        <v>1906531.2600000002</v>
      </c>
      <c r="C13" s="626">
        <v>1</v>
      </c>
      <c r="D13" s="667">
        <v>926</v>
      </c>
      <c r="E13" s="675" t="s">
        <v>2824</v>
      </c>
      <c r="F13" s="664">
        <v>1333627.2800000003</v>
      </c>
      <c r="G13" s="642">
        <v>0.69950454418460473</v>
      </c>
      <c r="H13" s="629">
        <v>537</v>
      </c>
      <c r="I13" s="672">
        <v>0.57991360691144711</v>
      </c>
      <c r="J13" s="678">
        <v>572903.98</v>
      </c>
      <c r="K13" s="642">
        <v>0.30049545581539527</v>
      </c>
      <c r="L13" s="629">
        <v>389</v>
      </c>
      <c r="M13" s="672">
        <v>0.42008639308855289</v>
      </c>
    </row>
    <row r="14" spans="1:13" ht="14.4" customHeight="1" x14ac:dyDescent="0.3">
      <c r="A14" s="659" t="s">
        <v>2825</v>
      </c>
      <c r="B14" s="664">
        <v>270438.63</v>
      </c>
      <c r="C14" s="626">
        <v>1</v>
      </c>
      <c r="D14" s="667">
        <v>150</v>
      </c>
      <c r="E14" s="675" t="s">
        <v>2825</v>
      </c>
      <c r="F14" s="664">
        <v>167269.48000000001</v>
      </c>
      <c r="G14" s="642">
        <v>0.6185117858347382</v>
      </c>
      <c r="H14" s="629">
        <v>55</v>
      </c>
      <c r="I14" s="672">
        <v>0.36666666666666664</v>
      </c>
      <c r="J14" s="678">
        <v>103169.14999999997</v>
      </c>
      <c r="K14" s="642">
        <v>0.38148821416526169</v>
      </c>
      <c r="L14" s="629">
        <v>95</v>
      </c>
      <c r="M14" s="672">
        <v>0.6333333333333333</v>
      </c>
    </row>
    <row r="15" spans="1:13" ht="14.4" customHeight="1" x14ac:dyDescent="0.3">
      <c r="A15" s="659" t="s">
        <v>2826</v>
      </c>
      <c r="B15" s="664">
        <v>6501046.8699999694</v>
      </c>
      <c r="C15" s="626">
        <v>1</v>
      </c>
      <c r="D15" s="667">
        <v>1558</v>
      </c>
      <c r="E15" s="675" t="s">
        <v>2826</v>
      </c>
      <c r="F15" s="664">
        <v>4541429.2499999758</v>
      </c>
      <c r="G15" s="642">
        <v>0.69856891371712215</v>
      </c>
      <c r="H15" s="629">
        <v>973</v>
      </c>
      <c r="I15" s="672">
        <v>0.62451861360718874</v>
      </c>
      <c r="J15" s="678">
        <v>1959617.6199999936</v>
      </c>
      <c r="K15" s="642">
        <v>0.30143108628287785</v>
      </c>
      <c r="L15" s="629">
        <v>585</v>
      </c>
      <c r="M15" s="672">
        <v>0.37548138639281131</v>
      </c>
    </row>
    <row r="16" spans="1:13" ht="14.4" customHeight="1" x14ac:dyDescent="0.3">
      <c r="A16" s="659" t="s">
        <v>2827</v>
      </c>
      <c r="B16" s="664">
        <v>791725.05999999982</v>
      </c>
      <c r="C16" s="626">
        <v>1</v>
      </c>
      <c r="D16" s="667">
        <v>441.5</v>
      </c>
      <c r="E16" s="675" t="s">
        <v>2827</v>
      </c>
      <c r="F16" s="664">
        <v>565845.20999999985</v>
      </c>
      <c r="G16" s="642">
        <v>0.71469912800284474</v>
      </c>
      <c r="H16" s="629">
        <v>274.5</v>
      </c>
      <c r="I16" s="672">
        <v>0.62174405436013591</v>
      </c>
      <c r="J16" s="678">
        <v>225879.84999999995</v>
      </c>
      <c r="K16" s="642">
        <v>0.28530087199715515</v>
      </c>
      <c r="L16" s="629">
        <v>167</v>
      </c>
      <c r="M16" s="672">
        <v>0.37825594563986409</v>
      </c>
    </row>
    <row r="17" spans="1:13" ht="14.4" customHeight="1" x14ac:dyDescent="0.3">
      <c r="A17" s="659" t="s">
        <v>2828</v>
      </c>
      <c r="B17" s="664">
        <v>125809.43</v>
      </c>
      <c r="C17" s="626">
        <v>1</v>
      </c>
      <c r="D17" s="667">
        <v>184</v>
      </c>
      <c r="E17" s="675" t="s">
        <v>2828</v>
      </c>
      <c r="F17" s="664">
        <v>54603.80999999999</v>
      </c>
      <c r="G17" s="642">
        <v>0.43402000946987834</v>
      </c>
      <c r="H17" s="629">
        <v>70</v>
      </c>
      <c r="I17" s="672">
        <v>0.38043478260869568</v>
      </c>
      <c r="J17" s="678">
        <v>71205.62</v>
      </c>
      <c r="K17" s="642">
        <v>0.5659799905301216</v>
      </c>
      <c r="L17" s="629">
        <v>114</v>
      </c>
      <c r="M17" s="672">
        <v>0.61956521739130432</v>
      </c>
    </row>
    <row r="18" spans="1:13" ht="14.4" customHeight="1" x14ac:dyDescent="0.3">
      <c r="A18" s="659" t="s">
        <v>2829</v>
      </c>
      <c r="B18" s="664">
        <v>45304.11</v>
      </c>
      <c r="C18" s="626">
        <v>1</v>
      </c>
      <c r="D18" s="667">
        <v>9</v>
      </c>
      <c r="E18" s="675" t="s">
        <v>2829</v>
      </c>
      <c r="F18" s="664">
        <v>19233.810000000001</v>
      </c>
      <c r="G18" s="642">
        <v>0.42454889854364208</v>
      </c>
      <c r="H18" s="629">
        <v>3</v>
      </c>
      <c r="I18" s="672">
        <v>0.33333333333333331</v>
      </c>
      <c r="J18" s="678">
        <v>26070.300000000003</v>
      </c>
      <c r="K18" s="642">
        <v>0.57545110145635803</v>
      </c>
      <c r="L18" s="629">
        <v>6</v>
      </c>
      <c r="M18" s="672">
        <v>0.66666666666666663</v>
      </c>
    </row>
    <row r="19" spans="1:13" ht="14.4" customHeight="1" x14ac:dyDescent="0.3">
      <c r="A19" s="659" t="s">
        <v>2830</v>
      </c>
      <c r="B19" s="664">
        <v>733463.9</v>
      </c>
      <c r="C19" s="626">
        <v>1</v>
      </c>
      <c r="D19" s="667">
        <v>253</v>
      </c>
      <c r="E19" s="675" t="s">
        <v>2830</v>
      </c>
      <c r="F19" s="664">
        <v>466617.09</v>
      </c>
      <c r="G19" s="642">
        <v>0.63618276236908189</v>
      </c>
      <c r="H19" s="629">
        <v>152</v>
      </c>
      <c r="I19" s="672">
        <v>0.60079051383399207</v>
      </c>
      <c r="J19" s="678">
        <v>266846.81</v>
      </c>
      <c r="K19" s="642">
        <v>0.36381723763091817</v>
      </c>
      <c r="L19" s="629">
        <v>101</v>
      </c>
      <c r="M19" s="672">
        <v>0.39920948616600793</v>
      </c>
    </row>
    <row r="20" spans="1:13" ht="14.4" customHeight="1" x14ac:dyDescent="0.3">
      <c r="A20" s="659" t="s">
        <v>2831</v>
      </c>
      <c r="B20" s="664">
        <v>74196.399999999994</v>
      </c>
      <c r="C20" s="626">
        <v>1</v>
      </c>
      <c r="D20" s="667">
        <v>90</v>
      </c>
      <c r="E20" s="675" t="s">
        <v>2831</v>
      </c>
      <c r="F20" s="664">
        <v>45856.339999999989</v>
      </c>
      <c r="G20" s="642">
        <v>0.61803995881201779</v>
      </c>
      <c r="H20" s="629">
        <v>37</v>
      </c>
      <c r="I20" s="672">
        <v>0.41111111111111109</v>
      </c>
      <c r="J20" s="678">
        <v>28340.06</v>
      </c>
      <c r="K20" s="642">
        <v>0.38196004118798221</v>
      </c>
      <c r="L20" s="629">
        <v>53</v>
      </c>
      <c r="M20" s="672">
        <v>0.58888888888888891</v>
      </c>
    </row>
    <row r="21" spans="1:13" ht="14.4" customHeight="1" x14ac:dyDescent="0.3">
      <c r="A21" s="659" t="s">
        <v>2832</v>
      </c>
      <c r="B21" s="664">
        <v>16111.83</v>
      </c>
      <c r="C21" s="626">
        <v>1</v>
      </c>
      <c r="D21" s="667">
        <v>34</v>
      </c>
      <c r="E21" s="675" t="s">
        <v>2832</v>
      </c>
      <c r="F21" s="664">
        <v>5067.6399999999994</v>
      </c>
      <c r="G21" s="642">
        <v>0.31452913790674303</v>
      </c>
      <c r="H21" s="629">
        <v>11</v>
      </c>
      <c r="I21" s="672">
        <v>0.3235294117647059</v>
      </c>
      <c r="J21" s="678">
        <v>11044.19</v>
      </c>
      <c r="K21" s="642">
        <v>0.68547086209325703</v>
      </c>
      <c r="L21" s="629">
        <v>23</v>
      </c>
      <c r="M21" s="672">
        <v>0.67647058823529416</v>
      </c>
    </row>
    <row r="22" spans="1:13" ht="14.4" customHeight="1" x14ac:dyDescent="0.3">
      <c r="A22" s="659" t="s">
        <v>2833</v>
      </c>
      <c r="B22" s="664">
        <v>1849.81</v>
      </c>
      <c r="C22" s="626">
        <v>1</v>
      </c>
      <c r="D22" s="667">
        <v>3</v>
      </c>
      <c r="E22" s="675" t="s">
        <v>2833</v>
      </c>
      <c r="F22" s="664">
        <v>612.26</v>
      </c>
      <c r="G22" s="642">
        <v>0.33098534444078043</v>
      </c>
      <c r="H22" s="629">
        <v>1</v>
      </c>
      <c r="I22" s="672">
        <v>0.33333333333333331</v>
      </c>
      <c r="J22" s="678">
        <v>1237.55</v>
      </c>
      <c r="K22" s="642">
        <v>0.66901465555921957</v>
      </c>
      <c r="L22" s="629">
        <v>2</v>
      </c>
      <c r="M22" s="672">
        <v>0.66666666666666663</v>
      </c>
    </row>
    <row r="23" spans="1:13" ht="14.4" customHeight="1" x14ac:dyDescent="0.3">
      <c r="A23" s="659" t="s">
        <v>2834</v>
      </c>
      <c r="B23" s="664">
        <v>343237.05999999994</v>
      </c>
      <c r="C23" s="626">
        <v>1</v>
      </c>
      <c r="D23" s="667">
        <v>190</v>
      </c>
      <c r="E23" s="675" t="s">
        <v>2834</v>
      </c>
      <c r="F23" s="664">
        <v>192558.90000000002</v>
      </c>
      <c r="G23" s="642">
        <v>0.56100847618261285</v>
      </c>
      <c r="H23" s="629">
        <v>99</v>
      </c>
      <c r="I23" s="672">
        <v>0.52105263157894732</v>
      </c>
      <c r="J23" s="678">
        <v>150678.15999999995</v>
      </c>
      <c r="K23" s="642">
        <v>0.43899152381738726</v>
      </c>
      <c r="L23" s="629">
        <v>91</v>
      </c>
      <c r="M23" s="672">
        <v>0.47894736842105262</v>
      </c>
    </row>
    <row r="24" spans="1:13" ht="14.4" customHeight="1" x14ac:dyDescent="0.3">
      <c r="A24" s="659" t="s">
        <v>2835</v>
      </c>
      <c r="B24" s="664">
        <v>2591248.84</v>
      </c>
      <c r="C24" s="626">
        <v>1</v>
      </c>
      <c r="D24" s="667">
        <v>1131</v>
      </c>
      <c r="E24" s="675" t="s">
        <v>2835</v>
      </c>
      <c r="F24" s="664">
        <v>1667918.4199999997</v>
      </c>
      <c r="G24" s="642">
        <v>0.64367358095951899</v>
      </c>
      <c r="H24" s="629">
        <v>663</v>
      </c>
      <c r="I24" s="672">
        <v>0.58620689655172409</v>
      </c>
      <c r="J24" s="678">
        <v>923330.42000000039</v>
      </c>
      <c r="K24" s="642">
        <v>0.35632641904048107</v>
      </c>
      <c r="L24" s="629">
        <v>468</v>
      </c>
      <c r="M24" s="672">
        <v>0.41379310344827586</v>
      </c>
    </row>
    <row r="25" spans="1:13" ht="14.4" customHeight="1" x14ac:dyDescent="0.3">
      <c r="A25" s="659" t="s">
        <v>2836</v>
      </c>
      <c r="B25" s="664">
        <v>1523209.5900000012</v>
      </c>
      <c r="C25" s="626">
        <v>1</v>
      </c>
      <c r="D25" s="667">
        <v>1068</v>
      </c>
      <c r="E25" s="675" t="s">
        <v>2836</v>
      </c>
      <c r="F25" s="664">
        <v>1247454.4300000011</v>
      </c>
      <c r="G25" s="642">
        <v>0.81896440134676418</v>
      </c>
      <c r="H25" s="629">
        <v>756</v>
      </c>
      <c r="I25" s="672">
        <v>0.7078651685393258</v>
      </c>
      <c r="J25" s="678">
        <v>275755.16000000003</v>
      </c>
      <c r="K25" s="642">
        <v>0.18103559865323576</v>
      </c>
      <c r="L25" s="629">
        <v>312</v>
      </c>
      <c r="M25" s="672">
        <v>0.29213483146067415</v>
      </c>
    </row>
    <row r="26" spans="1:13" ht="14.4" customHeight="1" x14ac:dyDescent="0.3">
      <c r="A26" s="659" t="s">
        <v>2837</v>
      </c>
      <c r="B26" s="664">
        <v>16958.88</v>
      </c>
      <c r="C26" s="626">
        <v>1</v>
      </c>
      <c r="D26" s="667">
        <v>4</v>
      </c>
      <c r="E26" s="675" t="s">
        <v>2837</v>
      </c>
      <c r="F26" s="664">
        <v>15158.880000000001</v>
      </c>
      <c r="G26" s="642">
        <v>0.89386091534346612</v>
      </c>
      <c r="H26" s="629">
        <v>3</v>
      </c>
      <c r="I26" s="672">
        <v>0.75</v>
      </c>
      <c r="J26" s="678">
        <v>1800</v>
      </c>
      <c r="K26" s="642">
        <v>0.10613908465653392</v>
      </c>
      <c r="L26" s="629">
        <v>1</v>
      </c>
      <c r="M26" s="672">
        <v>0.25</v>
      </c>
    </row>
    <row r="27" spans="1:13" ht="14.4" customHeight="1" x14ac:dyDescent="0.3">
      <c r="A27" s="659" t="s">
        <v>2838</v>
      </c>
      <c r="B27" s="664">
        <v>1367750.9900000002</v>
      </c>
      <c r="C27" s="626">
        <v>1</v>
      </c>
      <c r="D27" s="667">
        <v>830</v>
      </c>
      <c r="E27" s="675" t="s">
        <v>2838</v>
      </c>
      <c r="F27" s="664">
        <v>911398.40000000026</v>
      </c>
      <c r="G27" s="642">
        <v>0.66634819251711896</v>
      </c>
      <c r="H27" s="629">
        <v>527</v>
      </c>
      <c r="I27" s="672">
        <v>0.63493975903614452</v>
      </c>
      <c r="J27" s="678">
        <v>456352.58999999997</v>
      </c>
      <c r="K27" s="642">
        <v>0.33365180748288098</v>
      </c>
      <c r="L27" s="629">
        <v>303</v>
      </c>
      <c r="M27" s="672">
        <v>0.36506024096385542</v>
      </c>
    </row>
    <row r="28" spans="1:13" ht="14.4" customHeight="1" x14ac:dyDescent="0.3">
      <c r="A28" s="659" t="s">
        <v>2839</v>
      </c>
      <c r="B28" s="664">
        <v>119058.48999999999</v>
      </c>
      <c r="C28" s="626">
        <v>1</v>
      </c>
      <c r="D28" s="667">
        <v>150</v>
      </c>
      <c r="E28" s="675" t="s">
        <v>2839</v>
      </c>
      <c r="F28" s="664">
        <v>64663.42</v>
      </c>
      <c r="G28" s="642">
        <v>0.54312313216806296</v>
      </c>
      <c r="H28" s="629">
        <v>66</v>
      </c>
      <c r="I28" s="672">
        <v>0.44</v>
      </c>
      <c r="J28" s="678">
        <v>54395.07</v>
      </c>
      <c r="K28" s="642">
        <v>0.45687686783193709</v>
      </c>
      <c r="L28" s="629">
        <v>84</v>
      </c>
      <c r="M28" s="672">
        <v>0.56000000000000005</v>
      </c>
    </row>
    <row r="29" spans="1:13" ht="14.4" customHeight="1" x14ac:dyDescent="0.3">
      <c r="A29" s="659" t="s">
        <v>2840</v>
      </c>
      <c r="B29" s="664">
        <v>3750.25</v>
      </c>
      <c r="C29" s="626">
        <v>1</v>
      </c>
      <c r="D29" s="667">
        <v>12</v>
      </c>
      <c r="E29" s="675" t="s">
        <v>2840</v>
      </c>
      <c r="F29" s="664">
        <v>2691.77</v>
      </c>
      <c r="G29" s="642">
        <v>0.71775748283447771</v>
      </c>
      <c r="H29" s="629">
        <v>6</v>
      </c>
      <c r="I29" s="672">
        <v>0.5</v>
      </c>
      <c r="J29" s="678">
        <v>1058.4799999999998</v>
      </c>
      <c r="K29" s="642">
        <v>0.28224251716552223</v>
      </c>
      <c r="L29" s="629">
        <v>6</v>
      </c>
      <c r="M29" s="672">
        <v>0.5</v>
      </c>
    </row>
    <row r="30" spans="1:13" ht="14.4" customHeight="1" x14ac:dyDescent="0.3">
      <c r="A30" s="659" t="s">
        <v>2841</v>
      </c>
      <c r="B30" s="664">
        <v>26167.05</v>
      </c>
      <c r="C30" s="626">
        <v>1</v>
      </c>
      <c r="D30" s="667">
        <v>19</v>
      </c>
      <c r="E30" s="675" t="s">
        <v>2841</v>
      </c>
      <c r="F30" s="664">
        <v>18837.12</v>
      </c>
      <c r="G30" s="642">
        <v>0.71987939030192549</v>
      </c>
      <c r="H30" s="629">
        <v>13</v>
      </c>
      <c r="I30" s="672">
        <v>0.68421052631578949</v>
      </c>
      <c r="J30" s="678">
        <v>7329.9299999999994</v>
      </c>
      <c r="K30" s="642">
        <v>0.28012060969807445</v>
      </c>
      <c r="L30" s="629">
        <v>6</v>
      </c>
      <c r="M30" s="672">
        <v>0.31578947368421051</v>
      </c>
    </row>
    <row r="31" spans="1:13" ht="14.4" customHeight="1" x14ac:dyDescent="0.3">
      <c r="A31" s="659" t="s">
        <v>2842</v>
      </c>
      <c r="B31" s="664">
        <v>141498.94999999995</v>
      </c>
      <c r="C31" s="626">
        <v>1</v>
      </c>
      <c r="D31" s="667">
        <v>172</v>
      </c>
      <c r="E31" s="675" t="s">
        <v>2842</v>
      </c>
      <c r="F31" s="664">
        <v>87633.089999999967</v>
      </c>
      <c r="G31" s="642">
        <v>0.6193197193336063</v>
      </c>
      <c r="H31" s="629">
        <v>105</v>
      </c>
      <c r="I31" s="672">
        <v>0.61046511627906974</v>
      </c>
      <c r="J31" s="678">
        <v>53865.859999999993</v>
      </c>
      <c r="K31" s="642">
        <v>0.3806802806663937</v>
      </c>
      <c r="L31" s="629">
        <v>67</v>
      </c>
      <c r="M31" s="672">
        <v>0.38953488372093026</v>
      </c>
    </row>
    <row r="32" spans="1:13" ht="14.4" customHeight="1" x14ac:dyDescent="0.3">
      <c r="A32" s="659" t="s">
        <v>2843</v>
      </c>
      <c r="B32" s="664">
        <v>1415185.4400000009</v>
      </c>
      <c r="C32" s="626">
        <v>1</v>
      </c>
      <c r="D32" s="667">
        <v>218</v>
      </c>
      <c r="E32" s="675" t="s">
        <v>2843</v>
      </c>
      <c r="F32" s="664">
        <v>1354152.290000001</v>
      </c>
      <c r="G32" s="642">
        <v>0.95687268376644696</v>
      </c>
      <c r="H32" s="629">
        <v>129</v>
      </c>
      <c r="I32" s="672">
        <v>0.59174311926605505</v>
      </c>
      <c r="J32" s="678">
        <v>61033.150000000009</v>
      </c>
      <c r="K32" s="642">
        <v>4.3127316233553092E-2</v>
      </c>
      <c r="L32" s="629">
        <v>89</v>
      </c>
      <c r="M32" s="672">
        <v>0.40825688073394495</v>
      </c>
    </row>
    <row r="33" spans="1:13" ht="14.4" customHeight="1" thickBot="1" x14ac:dyDescent="0.35">
      <c r="A33" s="660" t="s">
        <v>2844</v>
      </c>
      <c r="B33" s="665">
        <v>90703.610000000015</v>
      </c>
      <c r="C33" s="632">
        <v>1</v>
      </c>
      <c r="D33" s="668">
        <v>48</v>
      </c>
      <c r="E33" s="676" t="s">
        <v>2844</v>
      </c>
      <c r="F33" s="665">
        <v>6452.0399999999991</v>
      </c>
      <c r="G33" s="643">
        <v>7.1133221709698186E-2</v>
      </c>
      <c r="H33" s="635">
        <v>22</v>
      </c>
      <c r="I33" s="673">
        <v>0.45833333333333331</v>
      </c>
      <c r="J33" s="679">
        <v>84251.570000000022</v>
      </c>
      <c r="K33" s="643">
        <v>0.92886677829030184</v>
      </c>
      <c r="L33" s="635">
        <v>26</v>
      </c>
      <c r="M33" s="673">
        <v>0.54166666666666663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682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6.664062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271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256</v>
      </c>
      <c r="L3" s="495"/>
      <c r="M3" s="100">
        <f>SUBTOTAL(9,M7:M1048576)</f>
        <v>20139964.860000018</v>
      </c>
      <c r="N3" s="100">
        <f>SUBTOTAL(9,N7:N1048576)</f>
        <v>20212</v>
      </c>
      <c r="O3" s="100">
        <f>SUBTOTAL(9,O7:O1048576)</f>
        <v>8575.5</v>
      </c>
      <c r="P3" s="100">
        <f>SUBTOTAL(9,P7:P1048576)</f>
        <v>13996670.249999998</v>
      </c>
      <c r="Q3" s="101">
        <f>IF(M3=0,0,P3/M3)</f>
        <v>0.69496994395450928</v>
      </c>
      <c r="R3" s="100">
        <f>SUBTOTAL(9,R7:R1048576)</f>
        <v>12296</v>
      </c>
      <c r="S3" s="101">
        <f>IF(N3=0,0,R3/N3)</f>
        <v>0.60835147437166037</v>
      </c>
      <c r="T3" s="100">
        <f>SUBTOTAL(9,T7:T1048576)</f>
        <v>5119.5</v>
      </c>
      <c r="U3" s="102">
        <f>IF(O3=0,0,T3/O3)</f>
        <v>0.59699142907119118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19</v>
      </c>
      <c r="N4" s="497"/>
      <c r="O4" s="497"/>
      <c r="P4" s="498" t="s">
        <v>25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26</v>
      </c>
      <c r="N5" s="186" t="s">
        <v>16</v>
      </c>
      <c r="O5" s="186" t="s">
        <v>24</v>
      </c>
      <c r="P5" s="489" t="s">
        <v>26</v>
      </c>
      <c r="Q5" s="490"/>
      <c r="R5" s="489" t="s">
        <v>16</v>
      </c>
      <c r="S5" s="490"/>
      <c r="T5" s="489" t="s">
        <v>24</v>
      </c>
      <c r="U5" s="491"/>
    </row>
    <row r="6" spans="1:21" s="89" customFormat="1" ht="14.4" customHeight="1" thickBot="1" x14ac:dyDescent="0.35">
      <c r="A6" s="680" t="s">
        <v>27</v>
      </c>
      <c r="B6" s="681" t="s">
        <v>8</v>
      </c>
      <c r="C6" s="680" t="s">
        <v>28</v>
      </c>
      <c r="D6" s="681" t="s">
        <v>9</v>
      </c>
      <c r="E6" s="681" t="s">
        <v>289</v>
      </c>
      <c r="F6" s="681" t="s">
        <v>29</v>
      </c>
      <c r="G6" s="681" t="s">
        <v>30</v>
      </c>
      <c r="H6" s="681" t="s">
        <v>11</v>
      </c>
      <c r="I6" s="681" t="s">
        <v>13</v>
      </c>
      <c r="J6" s="681" t="s">
        <v>14</v>
      </c>
      <c r="K6" s="681" t="s">
        <v>15</v>
      </c>
      <c r="L6" s="681" t="s">
        <v>31</v>
      </c>
      <c r="M6" s="682" t="s">
        <v>17</v>
      </c>
      <c r="N6" s="683" t="s">
        <v>32</v>
      </c>
      <c r="O6" s="683" t="s">
        <v>32</v>
      </c>
      <c r="P6" s="683" t="s">
        <v>17</v>
      </c>
      <c r="Q6" s="683" t="s">
        <v>5</v>
      </c>
      <c r="R6" s="683" t="s">
        <v>32</v>
      </c>
      <c r="S6" s="683" t="s">
        <v>5</v>
      </c>
      <c r="T6" s="683" t="s">
        <v>32</v>
      </c>
      <c r="U6" s="684" t="s">
        <v>5</v>
      </c>
    </row>
    <row r="7" spans="1:21" ht="14.4" customHeight="1" x14ac:dyDescent="0.3">
      <c r="A7" s="619">
        <v>21</v>
      </c>
      <c r="B7" s="620" t="s">
        <v>551</v>
      </c>
      <c r="C7" s="620">
        <v>89301211</v>
      </c>
      <c r="D7" s="685" t="s">
        <v>4838</v>
      </c>
      <c r="E7" s="686" t="s">
        <v>2818</v>
      </c>
      <c r="F7" s="620" t="s">
        <v>2806</v>
      </c>
      <c r="G7" s="620" t="s">
        <v>2845</v>
      </c>
      <c r="H7" s="620" t="s">
        <v>550</v>
      </c>
      <c r="I7" s="620" t="s">
        <v>2846</v>
      </c>
      <c r="J7" s="620" t="s">
        <v>811</v>
      </c>
      <c r="K7" s="620" t="s">
        <v>2847</v>
      </c>
      <c r="L7" s="621">
        <v>1139.93</v>
      </c>
      <c r="M7" s="621">
        <v>1139.93</v>
      </c>
      <c r="N7" s="620">
        <v>1</v>
      </c>
      <c r="O7" s="687">
        <v>1</v>
      </c>
      <c r="P7" s="621">
        <v>1139.93</v>
      </c>
      <c r="Q7" s="641">
        <v>1</v>
      </c>
      <c r="R7" s="620">
        <v>1</v>
      </c>
      <c r="S7" s="641">
        <v>1</v>
      </c>
      <c r="T7" s="687">
        <v>1</v>
      </c>
      <c r="U7" s="671">
        <v>1</v>
      </c>
    </row>
    <row r="8" spans="1:21" ht="14.4" customHeight="1" x14ac:dyDescent="0.3">
      <c r="A8" s="625">
        <v>21</v>
      </c>
      <c r="B8" s="626" t="s">
        <v>551</v>
      </c>
      <c r="C8" s="626">
        <v>89301211</v>
      </c>
      <c r="D8" s="688" t="s">
        <v>4838</v>
      </c>
      <c r="E8" s="689" t="s">
        <v>2818</v>
      </c>
      <c r="F8" s="626" t="s">
        <v>2806</v>
      </c>
      <c r="G8" s="626" t="s">
        <v>2845</v>
      </c>
      <c r="H8" s="626" t="s">
        <v>550</v>
      </c>
      <c r="I8" s="626" t="s">
        <v>2848</v>
      </c>
      <c r="J8" s="626" t="s">
        <v>815</v>
      </c>
      <c r="K8" s="626" t="s">
        <v>2849</v>
      </c>
      <c r="L8" s="627">
        <v>1520.3</v>
      </c>
      <c r="M8" s="627">
        <v>3040.6</v>
      </c>
      <c r="N8" s="626">
        <v>2</v>
      </c>
      <c r="O8" s="690">
        <v>1</v>
      </c>
      <c r="P8" s="627">
        <v>3040.6</v>
      </c>
      <c r="Q8" s="642">
        <v>1</v>
      </c>
      <c r="R8" s="626">
        <v>2</v>
      </c>
      <c r="S8" s="642">
        <v>1</v>
      </c>
      <c r="T8" s="690">
        <v>1</v>
      </c>
      <c r="U8" s="672">
        <v>1</v>
      </c>
    </row>
    <row r="9" spans="1:21" ht="14.4" customHeight="1" x14ac:dyDescent="0.3">
      <c r="A9" s="625">
        <v>21</v>
      </c>
      <c r="B9" s="626" t="s">
        <v>551</v>
      </c>
      <c r="C9" s="626">
        <v>89301211</v>
      </c>
      <c r="D9" s="688" t="s">
        <v>4838</v>
      </c>
      <c r="E9" s="689" t="s">
        <v>2818</v>
      </c>
      <c r="F9" s="626" t="s">
        <v>2806</v>
      </c>
      <c r="G9" s="626" t="s">
        <v>2850</v>
      </c>
      <c r="H9" s="626" t="s">
        <v>550</v>
      </c>
      <c r="I9" s="626" t="s">
        <v>2851</v>
      </c>
      <c r="J9" s="626" t="s">
        <v>2852</v>
      </c>
      <c r="K9" s="626" t="s">
        <v>2853</v>
      </c>
      <c r="L9" s="627">
        <v>0</v>
      </c>
      <c r="M9" s="627">
        <v>0</v>
      </c>
      <c r="N9" s="626">
        <v>2</v>
      </c>
      <c r="O9" s="690">
        <v>1</v>
      </c>
      <c r="P9" s="627">
        <v>0</v>
      </c>
      <c r="Q9" s="642"/>
      <c r="R9" s="626">
        <v>2</v>
      </c>
      <c r="S9" s="642">
        <v>1</v>
      </c>
      <c r="T9" s="690">
        <v>1</v>
      </c>
      <c r="U9" s="672">
        <v>1</v>
      </c>
    </row>
    <row r="10" spans="1:21" ht="14.4" customHeight="1" x14ac:dyDescent="0.3">
      <c r="A10" s="625">
        <v>21</v>
      </c>
      <c r="B10" s="626" t="s">
        <v>551</v>
      </c>
      <c r="C10" s="626">
        <v>89301211</v>
      </c>
      <c r="D10" s="688" t="s">
        <v>4838</v>
      </c>
      <c r="E10" s="689" t="s">
        <v>2819</v>
      </c>
      <c r="F10" s="626" t="s">
        <v>2806</v>
      </c>
      <c r="G10" s="626" t="s">
        <v>2854</v>
      </c>
      <c r="H10" s="626" t="s">
        <v>1264</v>
      </c>
      <c r="I10" s="626" t="s">
        <v>2486</v>
      </c>
      <c r="J10" s="626" t="s">
        <v>1429</v>
      </c>
      <c r="K10" s="626" t="s">
        <v>1430</v>
      </c>
      <c r="L10" s="627">
        <v>95.25</v>
      </c>
      <c r="M10" s="627">
        <v>95.25</v>
      </c>
      <c r="N10" s="626">
        <v>1</v>
      </c>
      <c r="O10" s="690">
        <v>1</v>
      </c>
      <c r="P10" s="627"/>
      <c r="Q10" s="642">
        <v>0</v>
      </c>
      <c r="R10" s="626"/>
      <c r="S10" s="642">
        <v>0</v>
      </c>
      <c r="T10" s="690"/>
      <c r="U10" s="672">
        <v>0</v>
      </c>
    </row>
    <row r="11" spans="1:21" ht="14.4" customHeight="1" x14ac:dyDescent="0.3">
      <c r="A11" s="625">
        <v>21</v>
      </c>
      <c r="B11" s="626" t="s">
        <v>551</v>
      </c>
      <c r="C11" s="626">
        <v>89301211</v>
      </c>
      <c r="D11" s="688" t="s">
        <v>4838</v>
      </c>
      <c r="E11" s="689" t="s">
        <v>2819</v>
      </c>
      <c r="F11" s="626" t="s">
        <v>2806</v>
      </c>
      <c r="G11" s="626" t="s">
        <v>2855</v>
      </c>
      <c r="H11" s="626" t="s">
        <v>1264</v>
      </c>
      <c r="I11" s="626" t="s">
        <v>2544</v>
      </c>
      <c r="J11" s="626" t="s">
        <v>2545</v>
      </c>
      <c r="K11" s="626" t="s">
        <v>2546</v>
      </c>
      <c r="L11" s="627">
        <v>10.73</v>
      </c>
      <c r="M11" s="627">
        <v>10.73</v>
      </c>
      <c r="N11" s="626">
        <v>1</v>
      </c>
      <c r="O11" s="690">
        <v>0.5</v>
      </c>
      <c r="P11" s="627">
        <v>10.73</v>
      </c>
      <c r="Q11" s="642">
        <v>1</v>
      </c>
      <c r="R11" s="626">
        <v>1</v>
      </c>
      <c r="S11" s="642">
        <v>1</v>
      </c>
      <c r="T11" s="690">
        <v>0.5</v>
      </c>
      <c r="U11" s="672">
        <v>1</v>
      </c>
    </row>
    <row r="12" spans="1:21" ht="14.4" customHeight="1" x14ac:dyDescent="0.3">
      <c r="A12" s="625">
        <v>21</v>
      </c>
      <c r="B12" s="626" t="s">
        <v>551</v>
      </c>
      <c r="C12" s="626">
        <v>89301211</v>
      </c>
      <c r="D12" s="688" t="s">
        <v>4838</v>
      </c>
      <c r="E12" s="689" t="s">
        <v>2819</v>
      </c>
      <c r="F12" s="626" t="s">
        <v>2806</v>
      </c>
      <c r="G12" s="626" t="s">
        <v>2855</v>
      </c>
      <c r="H12" s="626" t="s">
        <v>1264</v>
      </c>
      <c r="I12" s="626" t="s">
        <v>2731</v>
      </c>
      <c r="J12" s="626" t="s">
        <v>2732</v>
      </c>
      <c r="K12" s="626" t="s">
        <v>1593</v>
      </c>
      <c r="L12" s="627">
        <v>17.690000000000001</v>
      </c>
      <c r="M12" s="627">
        <v>17.690000000000001</v>
      </c>
      <c r="N12" s="626">
        <v>1</v>
      </c>
      <c r="O12" s="690">
        <v>0.5</v>
      </c>
      <c r="P12" s="627">
        <v>17.690000000000001</v>
      </c>
      <c r="Q12" s="642">
        <v>1</v>
      </c>
      <c r="R12" s="626">
        <v>1</v>
      </c>
      <c r="S12" s="642">
        <v>1</v>
      </c>
      <c r="T12" s="690">
        <v>0.5</v>
      </c>
      <c r="U12" s="672">
        <v>1</v>
      </c>
    </row>
    <row r="13" spans="1:21" ht="14.4" customHeight="1" x14ac:dyDescent="0.3">
      <c r="A13" s="625">
        <v>21</v>
      </c>
      <c r="B13" s="626" t="s">
        <v>551</v>
      </c>
      <c r="C13" s="626">
        <v>89301211</v>
      </c>
      <c r="D13" s="688" t="s">
        <v>4838</v>
      </c>
      <c r="E13" s="689" t="s">
        <v>2819</v>
      </c>
      <c r="F13" s="626" t="s">
        <v>2806</v>
      </c>
      <c r="G13" s="626" t="s">
        <v>2856</v>
      </c>
      <c r="H13" s="626" t="s">
        <v>550</v>
      </c>
      <c r="I13" s="626" t="s">
        <v>2857</v>
      </c>
      <c r="J13" s="626" t="s">
        <v>2858</v>
      </c>
      <c r="K13" s="626" t="s">
        <v>2859</v>
      </c>
      <c r="L13" s="627">
        <v>0</v>
      </c>
      <c r="M13" s="627">
        <v>0</v>
      </c>
      <c r="N13" s="626">
        <v>1</v>
      </c>
      <c r="O13" s="690">
        <v>1</v>
      </c>
      <c r="P13" s="627"/>
      <c r="Q13" s="642"/>
      <c r="R13" s="626"/>
      <c r="S13" s="642">
        <v>0</v>
      </c>
      <c r="T13" s="690"/>
      <c r="U13" s="672">
        <v>0</v>
      </c>
    </row>
    <row r="14" spans="1:21" ht="14.4" customHeight="1" x14ac:dyDescent="0.3">
      <c r="A14" s="625">
        <v>21</v>
      </c>
      <c r="B14" s="626" t="s">
        <v>551</v>
      </c>
      <c r="C14" s="626">
        <v>89301211</v>
      </c>
      <c r="D14" s="688" t="s">
        <v>4838</v>
      </c>
      <c r="E14" s="689" t="s">
        <v>2819</v>
      </c>
      <c r="F14" s="626" t="s">
        <v>2806</v>
      </c>
      <c r="G14" s="626" t="s">
        <v>2860</v>
      </c>
      <c r="H14" s="626" t="s">
        <v>1264</v>
      </c>
      <c r="I14" s="626" t="s">
        <v>2554</v>
      </c>
      <c r="J14" s="626" t="s">
        <v>1293</v>
      </c>
      <c r="K14" s="626" t="s">
        <v>2555</v>
      </c>
      <c r="L14" s="627">
        <v>216.16</v>
      </c>
      <c r="M14" s="627">
        <v>216.16</v>
      </c>
      <c r="N14" s="626">
        <v>1</v>
      </c>
      <c r="O14" s="690">
        <v>0.5</v>
      </c>
      <c r="P14" s="627">
        <v>216.16</v>
      </c>
      <c r="Q14" s="642">
        <v>1</v>
      </c>
      <c r="R14" s="626">
        <v>1</v>
      </c>
      <c r="S14" s="642">
        <v>1</v>
      </c>
      <c r="T14" s="690">
        <v>0.5</v>
      </c>
      <c r="U14" s="672">
        <v>1</v>
      </c>
    </row>
    <row r="15" spans="1:21" ht="14.4" customHeight="1" x14ac:dyDescent="0.3">
      <c r="A15" s="625">
        <v>21</v>
      </c>
      <c r="B15" s="626" t="s">
        <v>551</v>
      </c>
      <c r="C15" s="626">
        <v>89301211</v>
      </c>
      <c r="D15" s="688" t="s">
        <v>4838</v>
      </c>
      <c r="E15" s="689" t="s">
        <v>2819</v>
      </c>
      <c r="F15" s="626" t="s">
        <v>2806</v>
      </c>
      <c r="G15" s="626" t="s">
        <v>2861</v>
      </c>
      <c r="H15" s="626" t="s">
        <v>1264</v>
      </c>
      <c r="I15" s="626" t="s">
        <v>2254</v>
      </c>
      <c r="J15" s="626" t="s">
        <v>1431</v>
      </c>
      <c r="K15" s="626" t="s">
        <v>1432</v>
      </c>
      <c r="L15" s="627">
        <v>112.45</v>
      </c>
      <c r="M15" s="627">
        <v>112.45</v>
      </c>
      <c r="N15" s="626">
        <v>1</v>
      </c>
      <c r="O15" s="690">
        <v>0.5</v>
      </c>
      <c r="P15" s="627">
        <v>112.45</v>
      </c>
      <c r="Q15" s="642">
        <v>1</v>
      </c>
      <c r="R15" s="626">
        <v>1</v>
      </c>
      <c r="S15" s="642">
        <v>1</v>
      </c>
      <c r="T15" s="690">
        <v>0.5</v>
      </c>
      <c r="U15" s="672">
        <v>1</v>
      </c>
    </row>
    <row r="16" spans="1:21" ht="14.4" customHeight="1" x14ac:dyDescent="0.3">
      <c r="A16" s="625">
        <v>21</v>
      </c>
      <c r="B16" s="626" t="s">
        <v>551</v>
      </c>
      <c r="C16" s="626">
        <v>89301211</v>
      </c>
      <c r="D16" s="688" t="s">
        <v>4838</v>
      </c>
      <c r="E16" s="689" t="s">
        <v>2819</v>
      </c>
      <c r="F16" s="626" t="s">
        <v>2806</v>
      </c>
      <c r="G16" s="626" t="s">
        <v>2862</v>
      </c>
      <c r="H16" s="626" t="s">
        <v>550</v>
      </c>
      <c r="I16" s="626" t="s">
        <v>2863</v>
      </c>
      <c r="J16" s="626" t="s">
        <v>1216</v>
      </c>
      <c r="K16" s="626" t="s">
        <v>834</v>
      </c>
      <c r="L16" s="627">
        <v>0</v>
      </c>
      <c r="M16" s="627">
        <v>0</v>
      </c>
      <c r="N16" s="626">
        <v>1</v>
      </c>
      <c r="O16" s="690">
        <v>0.5</v>
      </c>
      <c r="P16" s="627"/>
      <c r="Q16" s="642"/>
      <c r="R16" s="626"/>
      <c r="S16" s="642">
        <v>0</v>
      </c>
      <c r="T16" s="690"/>
      <c r="U16" s="672">
        <v>0</v>
      </c>
    </row>
    <row r="17" spans="1:21" ht="14.4" customHeight="1" x14ac:dyDescent="0.3">
      <c r="A17" s="625">
        <v>21</v>
      </c>
      <c r="B17" s="626" t="s">
        <v>551</v>
      </c>
      <c r="C17" s="626">
        <v>89301211</v>
      </c>
      <c r="D17" s="688" t="s">
        <v>4838</v>
      </c>
      <c r="E17" s="689" t="s">
        <v>2819</v>
      </c>
      <c r="F17" s="626" t="s">
        <v>2806</v>
      </c>
      <c r="G17" s="626" t="s">
        <v>2864</v>
      </c>
      <c r="H17" s="626" t="s">
        <v>550</v>
      </c>
      <c r="I17" s="626" t="s">
        <v>2865</v>
      </c>
      <c r="J17" s="626" t="s">
        <v>893</v>
      </c>
      <c r="K17" s="626" t="s">
        <v>2866</v>
      </c>
      <c r="L17" s="627">
        <v>0</v>
      </c>
      <c r="M17" s="627">
        <v>0</v>
      </c>
      <c r="N17" s="626">
        <v>1</v>
      </c>
      <c r="O17" s="690">
        <v>0.5</v>
      </c>
      <c r="P17" s="627">
        <v>0</v>
      </c>
      <c r="Q17" s="642"/>
      <c r="R17" s="626">
        <v>1</v>
      </c>
      <c r="S17" s="642">
        <v>1</v>
      </c>
      <c r="T17" s="690">
        <v>0.5</v>
      </c>
      <c r="U17" s="672">
        <v>1</v>
      </c>
    </row>
    <row r="18" spans="1:21" ht="14.4" customHeight="1" x14ac:dyDescent="0.3">
      <c r="A18" s="625">
        <v>21</v>
      </c>
      <c r="B18" s="626" t="s">
        <v>551</v>
      </c>
      <c r="C18" s="626">
        <v>89301211</v>
      </c>
      <c r="D18" s="688" t="s">
        <v>4838</v>
      </c>
      <c r="E18" s="689" t="s">
        <v>2819</v>
      </c>
      <c r="F18" s="626" t="s">
        <v>2806</v>
      </c>
      <c r="G18" s="626" t="s">
        <v>2867</v>
      </c>
      <c r="H18" s="626" t="s">
        <v>550</v>
      </c>
      <c r="I18" s="626" t="s">
        <v>2868</v>
      </c>
      <c r="J18" s="626" t="s">
        <v>1920</v>
      </c>
      <c r="K18" s="626" t="s">
        <v>1921</v>
      </c>
      <c r="L18" s="627">
        <v>153.52000000000001</v>
      </c>
      <c r="M18" s="627">
        <v>153.52000000000001</v>
      </c>
      <c r="N18" s="626">
        <v>1</v>
      </c>
      <c r="O18" s="690">
        <v>1</v>
      </c>
      <c r="P18" s="627"/>
      <c r="Q18" s="642">
        <v>0</v>
      </c>
      <c r="R18" s="626"/>
      <c r="S18" s="642">
        <v>0</v>
      </c>
      <c r="T18" s="690"/>
      <c r="U18" s="672">
        <v>0</v>
      </c>
    </row>
    <row r="19" spans="1:21" ht="14.4" customHeight="1" x14ac:dyDescent="0.3">
      <c r="A19" s="625">
        <v>21</v>
      </c>
      <c r="B19" s="626" t="s">
        <v>551</v>
      </c>
      <c r="C19" s="626">
        <v>89301211</v>
      </c>
      <c r="D19" s="688" t="s">
        <v>4838</v>
      </c>
      <c r="E19" s="689" t="s">
        <v>2819</v>
      </c>
      <c r="F19" s="626" t="s">
        <v>2806</v>
      </c>
      <c r="G19" s="626" t="s">
        <v>2869</v>
      </c>
      <c r="H19" s="626" t="s">
        <v>550</v>
      </c>
      <c r="I19" s="626" t="s">
        <v>2870</v>
      </c>
      <c r="J19" s="626" t="s">
        <v>880</v>
      </c>
      <c r="K19" s="626" t="s">
        <v>2871</v>
      </c>
      <c r="L19" s="627">
        <v>95.24</v>
      </c>
      <c r="M19" s="627">
        <v>95.24</v>
      </c>
      <c r="N19" s="626">
        <v>1</v>
      </c>
      <c r="O19" s="690">
        <v>0.5</v>
      </c>
      <c r="P19" s="627"/>
      <c r="Q19" s="642">
        <v>0</v>
      </c>
      <c r="R19" s="626"/>
      <c r="S19" s="642">
        <v>0</v>
      </c>
      <c r="T19" s="690"/>
      <c r="U19" s="672">
        <v>0</v>
      </c>
    </row>
    <row r="20" spans="1:21" ht="14.4" customHeight="1" x14ac:dyDescent="0.3">
      <c r="A20" s="625">
        <v>21</v>
      </c>
      <c r="B20" s="626" t="s">
        <v>551</v>
      </c>
      <c r="C20" s="626">
        <v>89301211</v>
      </c>
      <c r="D20" s="688" t="s">
        <v>4838</v>
      </c>
      <c r="E20" s="689" t="s">
        <v>2819</v>
      </c>
      <c r="F20" s="626" t="s">
        <v>2806</v>
      </c>
      <c r="G20" s="626" t="s">
        <v>2872</v>
      </c>
      <c r="H20" s="626" t="s">
        <v>1264</v>
      </c>
      <c r="I20" s="626" t="s">
        <v>2196</v>
      </c>
      <c r="J20" s="626" t="s">
        <v>1418</v>
      </c>
      <c r="K20" s="626" t="s">
        <v>2197</v>
      </c>
      <c r="L20" s="627">
        <v>1347.28</v>
      </c>
      <c r="M20" s="627">
        <v>1347.28</v>
      </c>
      <c r="N20" s="626">
        <v>1</v>
      </c>
      <c r="O20" s="690">
        <v>0.5</v>
      </c>
      <c r="P20" s="627"/>
      <c r="Q20" s="642">
        <v>0</v>
      </c>
      <c r="R20" s="626"/>
      <c r="S20" s="642">
        <v>0</v>
      </c>
      <c r="T20" s="690"/>
      <c r="U20" s="672">
        <v>0</v>
      </c>
    </row>
    <row r="21" spans="1:21" ht="14.4" customHeight="1" x14ac:dyDescent="0.3">
      <c r="A21" s="625">
        <v>21</v>
      </c>
      <c r="B21" s="626" t="s">
        <v>551</v>
      </c>
      <c r="C21" s="626">
        <v>89301211</v>
      </c>
      <c r="D21" s="688" t="s">
        <v>4838</v>
      </c>
      <c r="E21" s="689" t="s">
        <v>2819</v>
      </c>
      <c r="F21" s="626" t="s">
        <v>2806</v>
      </c>
      <c r="G21" s="626" t="s">
        <v>2872</v>
      </c>
      <c r="H21" s="626" t="s">
        <v>1264</v>
      </c>
      <c r="I21" s="626" t="s">
        <v>2198</v>
      </c>
      <c r="J21" s="626" t="s">
        <v>1420</v>
      </c>
      <c r="K21" s="626" t="s">
        <v>2199</v>
      </c>
      <c r="L21" s="627">
        <v>1019.11</v>
      </c>
      <c r="M21" s="627">
        <v>1019.11</v>
      </c>
      <c r="N21" s="626">
        <v>1</v>
      </c>
      <c r="O21" s="690">
        <v>1</v>
      </c>
      <c r="P21" s="627"/>
      <c r="Q21" s="642">
        <v>0</v>
      </c>
      <c r="R21" s="626"/>
      <c r="S21" s="642">
        <v>0</v>
      </c>
      <c r="T21" s="690"/>
      <c r="U21" s="672">
        <v>0</v>
      </c>
    </row>
    <row r="22" spans="1:21" ht="14.4" customHeight="1" x14ac:dyDescent="0.3">
      <c r="A22" s="625">
        <v>21</v>
      </c>
      <c r="B22" s="626" t="s">
        <v>551</v>
      </c>
      <c r="C22" s="626">
        <v>89301211</v>
      </c>
      <c r="D22" s="688" t="s">
        <v>4838</v>
      </c>
      <c r="E22" s="689" t="s">
        <v>2819</v>
      </c>
      <c r="F22" s="626" t="s">
        <v>2806</v>
      </c>
      <c r="G22" s="626" t="s">
        <v>2872</v>
      </c>
      <c r="H22" s="626" t="s">
        <v>1264</v>
      </c>
      <c r="I22" s="626" t="s">
        <v>2873</v>
      </c>
      <c r="J22" s="626" t="s">
        <v>2874</v>
      </c>
      <c r="K22" s="626" t="s">
        <v>2875</v>
      </c>
      <c r="L22" s="627">
        <v>1347.28</v>
      </c>
      <c r="M22" s="627">
        <v>1347.28</v>
      </c>
      <c r="N22" s="626">
        <v>1</v>
      </c>
      <c r="O22" s="690">
        <v>1</v>
      </c>
      <c r="P22" s="627">
        <v>1347.28</v>
      </c>
      <c r="Q22" s="642">
        <v>1</v>
      </c>
      <c r="R22" s="626">
        <v>1</v>
      </c>
      <c r="S22" s="642">
        <v>1</v>
      </c>
      <c r="T22" s="690">
        <v>1</v>
      </c>
      <c r="U22" s="672">
        <v>1</v>
      </c>
    </row>
    <row r="23" spans="1:21" ht="14.4" customHeight="1" x14ac:dyDescent="0.3">
      <c r="A23" s="625">
        <v>21</v>
      </c>
      <c r="B23" s="626" t="s">
        <v>551</v>
      </c>
      <c r="C23" s="626">
        <v>89301211</v>
      </c>
      <c r="D23" s="688" t="s">
        <v>4838</v>
      </c>
      <c r="E23" s="689" t="s">
        <v>2819</v>
      </c>
      <c r="F23" s="626" t="s">
        <v>2806</v>
      </c>
      <c r="G23" s="626" t="s">
        <v>2872</v>
      </c>
      <c r="H23" s="626" t="s">
        <v>1264</v>
      </c>
      <c r="I23" s="626" t="s">
        <v>2873</v>
      </c>
      <c r="J23" s="626" t="s">
        <v>2874</v>
      </c>
      <c r="K23" s="626" t="s">
        <v>2875</v>
      </c>
      <c r="L23" s="627">
        <v>1359.61</v>
      </c>
      <c r="M23" s="627">
        <v>1359.61</v>
      </c>
      <c r="N23" s="626">
        <v>1</v>
      </c>
      <c r="O23" s="690">
        <v>0.5</v>
      </c>
      <c r="P23" s="627">
        <v>1359.61</v>
      </c>
      <c r="Q23" s="642">
        <v>1</v>
      </c>
      <c r="R23" s="626">
        <v>1</v>
      </c>
      <c r="S23" s="642">
        <v>1</v>
      </c>
      <c r="T23" s="690">
        <v>0.5</v>
      </c>
      <c r="U23" s="672">
        <v>1</v>
      </c>
    </row>
    <row r="24" spans="1:21" ht="14.4" customHeight="1" x14ac:dyDescent="0.3">
      <c r="A24" s="625">
        <v>21</v>
      </c>
      <c r="B24" s="626" t="s">
        <v>551</v>
      </c>
      <c r="C24" s="626">
        <v>89301211</v>
      </c>
      <c r="D24" s="688" t="s">
        <v>4838</v>
      </c>
      <c r="E24" s="689" t="s">
        <v>2819</v>
      </c>
      <c r="F24" s="626" t="s">
        <v>2806</v>
      </c>
      <c r="G24" s="626" t="s">
        <v>2876</v>
      </c>
      <c r="H24" s="626" t="s">
        <v>1264</v>
      </c>
      <c r="I24" s="626" t="s">
        <v>2558</v>
      </c>
      <c r="J24" s="626" t="s">
        <v>2559</v>
      </c>
      <c r="K24" s="626" t="s">
        <v>1532</v>
      </c>
      <c r="L24" s="627">
        <v>201.75</v>
      </c>
      <c r="M24" s="627">
        <v>201.75</v>
      </c>
      <c r="N24" s="626">
        <v>1</v>
      </c>
      <c r="O24" s="690">
        <v>0.5</v>
      </c>
      <c r="P24" s="627"/>
      <c r="Q24" s="642">
        <v>0</v>
      </c>
      <c r="R24" s="626"/>
      <c r="S24" s="642">
        <v>0</v>
      </c>
      <c r="T24" s="690"/>
      <c r="U24" s="672">
        <v>0</v>
      </c>
    </row>
    <row r="25" spans="1:21" ht="14.4" customHeight="1" x14ac:dyDescent="0.3">
      <c r="A25" s="625">
        <v>21</v>
      </c>
      <c r="B25" s="626" t="s">
        <v>551</v>
      </c>
      <c r="C25" s="626">
        <v>89301211</v>
      </c>
      <c r="D25" s="688" t="s">
        <v>4838</v>
      </c>
      <c r="E25" s="689" t="s">
        <v>2820</v>
      </c>
      <c r="F25" s="626" t="s">
        <v>2806</v>
      </c>
      <c r="G25" s="626" t="s">
        <v>2877</v>
      </c>
      <c r="H25" s="626" t="s">
        <v>1264</v>
      </c>
      <c r="I25" s="626" t="s">
        <v>2362</v>
      </c>
      <c r="J25" s="626" t="s">
        <v>2363</v>
      </c>
      <c r="K25" s="626" t="s">
        <v>2364</v>
      </c>
      <c r="L25" s="627">
        <v>333.31</v>
      </c>
      <c r="M25" s="627">
        <v>333.31</v>
      </c>
      <c r="N25" s="626">
        <v>1</v>
      </c>
      <c r="O25" s="690">
        <v>0.5</v>
      </c>
      <c r="P25" s="627"/>
      <c r="Q25" s="642">
        <v>0</v>
      </c>
      <c r="R25" s="626"/>
      <c r="S25" s="642">
        <v>0</v>
      </c>
      <c r="T25" s="690"/>
      <c r="U25" s="672">
        <v>0</v>
      </c>
    </row>
    <row r="26" spans="1:21" ht="14.4" customHeight="1" x14ac:dyDescent="0.3">
      <c r="A26" s="625">
        <v>21</v>
      </c>
      <c r="B26" s="626" t="s">
        <v>551</v>
      </c>
      <c r="C26" s="626">
        <v>89301211</v>
      </c>
      <c r="D26" s="688" t="s">
        <v>4838</v>
      </c>
      <c r="E26" s="689" t="s">
        <v>2820</v>
      </c>
      <c r="F26" s="626" t="s">
        <v>2806</v>
      </c>
      <c r="G26" s="626" t="s">
        <v>2878</v>
      </c>
      <c r="H26" s="626" t="s">
        <v>550</v>
      </c>
      <c r="I26" s="626" t="s">
        <v>2879</v>
      </c>
      <c r="J26" s="626" t="s">
        <v>2880</v>
      </c>
      <c r="K26" s="626" t="s">
        <v>2881</v>
      </c>
      <c r="L26" s="627">
        <v>75.36</v>
      </c>
      <c r="M26" s="627">
        <v>75.36</v>
      </c>
      <c r="N26" s="626">
        <v>1</v>
      </c>
      <c r="O26" s="690">
        <v>0.5</v>
      </c>
      <c r="P26" s="627"/>
      <c r="Q26" s="642">
        <v>0</v>
      </c>
      <c r="R26" s="626"/>
      <c r="S26" s="642">
        <v>0</v>
      </c>
      <c r="T26" s="690"/>
      <c r="U26" s="672">
        <v>0</v>
      </c>
    </row>
    <row r="27" spans="1:21" ht="14.4" customHeight="1" x14ac:dyDescent="0.3">
      <c r="A27" s="625">
        <v>21</v>
      </c>
      <c r="B27" s="626" t="s">
        <v>551</v>
      </c>
      <c r="C27" s="626">
        <v>89301211</v>
      </c>
      <c r="D27" s="688" t="s">
        <v>4838</v>
      </c>
      <c r="E27" s="689" t="s">
        <v>2820</v>
      </c>
      <c r="F27" s="626" t="s">
        <v>2806</v>
      </c>
      <c r="G27" s="626" t="s">
        <v>2882</v>
      </c>
      <c r="H27" s="626" t="s">
        <v>550</v>
      </c>
      <c r="I27" s="626" t="s">
        <v>2500</v>
      </c>
      <c r="J27" s="626" t="s">
        <v>2501</v>
      </c>
      <c r="K27" s="626" t="s">
        <v>2502</v>
      </c>
      <c r="L27" s="627">
        <v>880.88</v>
      </c>
      <c r="M27" s="627">
        <v>880.88</v>
      </c>
      <c r="N27" s="626">
        <v>1</v>
      </c>
      <c r="O27" s="690">
        <v>1</v>
      </c>
      <c r="P27" s="627">
        <v>880.88</v>
      </c>
      <c r="Q27" s="642">
        <v>1</v>
      </c>
      <c r="R27" s="626">
        <v>1</v>
      </c>
      <c r="S27" s="642">
        <v>1</v>
      </c>
      <c r="T27" s="690">
        <v>1</v>
      </c>
      <c r="U27" s="672">
        <v>1</v>
      </c>
    </row>
    <row r="28" spans="1:21" ht="14.4" customHeight="1" x14ac:dyDescent="0.3">
      <c r="A28" s="625">
        <v>21</v>
      </c>
      <c r="B28" s="626" t="s">
        <v>551</v>
      </c>
      <c r="C28" s="626">
        <v>89301211</v>
      </c>
      <c r="D28" s="688" t="s">
        <v>4838</v>
      </c>
      <c r="E28" s="689" t="s">
        <v>2820</v>
      </c>
      <c r="F28" s="626" t="s">
        <v>2806</v>
      </c>
      <c r="G28" s="626" t="s">
        <v>2883</v>
      </c>
      <c r="H28" s="626" t="s">
        <v>550</v>
      </c>
      <c r="I28" s="626" t="s">
        <v>2884</v>
      </c>
      <c r="J28" s="626" t="s">
        <v>1182</v>
      </c>
      <c r="K28" s="626" t="s">
        <v>678</v>
      </c>
      <c r="L28" s="627">
        <v>0</v>
      </c>
      <c r="M28" s="627">
        <v>0</v>
      </c>
      <c r="N28" s="626">
        <v>1</v>
      </c>
      <c r="O28" s="690">
        <v>0.5</v>
      </c>
      <c r="P28" s="627">
        <v>0</v>
      </c>
      <c r="Q28" s="642"/>
      <c r="R28" s="626">
        <v>1</v>
      </c>
      <c r="S28" s="642">
        <v>1</v>
      </c>
      <c r="T28" s="690">
        <v>0.5</v>
      </c>
      <c r="U28" s="672">
        <v>1</v>
      </c>
    </row>
    <row r="29" spans="1:21" ht="14.4" customHeight="1" x14ac:dyDescent="0.3">
      <c r="A29" s="625">
        <v>21</v>
      </c>
      <c r="B29" s="626" t="s">
        <v>551</v>
      </c>
      <c r="C29" s="626">
        <v>89301211</v>
      </c>
      <c r="D29" s="688" t="s">
        <v>4838</v>
      </c>
      <c r="E29" s="689" t="s">
        <v>2820</v>
      </c>
      <c r="F29" s="626" t="s">
        <v>2806</v>
      </c>
      <c r="G29" s="626" t="s">
        <v>2885</v>
      </c>
      <c r="H29" s="626" t="s">
        <v>550</v>
      </c>
      <c r="I29" s="626" t="s">
        <v>2886</v>
      </c>
      <c r="J29" s="626" t="s">
        <v>2887</v>
      </c>
      <c r="K29" s="626" t="s">
        <v>2888</v>
      </c>
      <c r="L29" s="627">
        <v>75.36</v>
      </c>
      <c r="M29" s="627">
        <v>75.36</v>
      </c>
      <c r="N29" s="626">
        <v>1</v>
      </c>
      <c r="O29" s="690">
        <v>1</v>
      </c>
      <c r="P29" s="627"/>
      <c r="Q29" s="642">
        <v>0</v>
      </c>
      <c r="R29" s="626"/>
      <c r="S29" s="642">
        <v>0</v>
      </c>
      <c r="T29" s="690"/>
      <c r="U29" s="672">
        <v>0</v>
      </c>
    </row>
    <row r="30" spans="1:21" ht="14.4" customHeight="1" x14ac:dyDescent="0.3">
      <c r="A30" s="625">
        <v>21</v>
      </c>
      <c r="B30" s="626" t="s">
        <v>551</v>
      </c>
      <c r="C30" s="626">
        <v>89301211</v>
      </c>
      <c r="D30" s="688" t="s">
        <v>4838</v>
      </c>
      <c r="E30" s="689" t="s">
        <v>2820</v>
      </c>
      <c r="F30" s="626" t="s">
        <v>2806</v>
      </c>
      <c r="G30" s="626" t="s">
        <v>2889</v>
      </c>
      <c r="H30" s="626" t="s">
        <v>550</v>
      </c>
      <c r="I30" s="626" t="s">
        <v>2890</v>
      </c>
      <c r="J30" s="626" t="s">
        <v>2891</v>
      </c>
      <c r="K30" s="626" t="s">
        <v>2892</v>
      </c>
      <c r="L30" s="627">
        <v>54.04</v>
      </c>
      <c r="M30" s="627">
        <v>216.16</v>
      </c>
      <c r="N30" s="626">
        <v>4</v>
      </c>
      <c r="O30" s="690">
        <v>0.5</v>
      </c>
      <c r="P30" s="627"/>
      <c r="Q30" s="642">
        <v>0</v>
      </c>
      <c r="R30" s="626"/>
      <c r="S30" s="642">
        <v>0</v>
      </c>
      <c r="T30" s="690"/>
      <c r="U30" s="672">
        <v>0</v>
      </c>
    </row>
    <row r="31" spans="1:21" ht="14.4" customHeight="1" x14ac:dyDescent="0.3">
      <c r="A31" s="625">
        <v>21</v>
      </c>
      <c r="B31" s="626" t="s">
        <v>551</v>
      </c>
      <c r="C31" s="626">
        <v>89301211</v>
      </c>
      <c r="D31" s="688" t="s">
        <v>4838</v>
      </c>
      <c r="E31" s="689" t="s">
        <v>2820</v>
      </c>
      <c r="F31" s="626" t="s">
        <v>2806</v>
      </c>
      <c r="G31" s="626" t="s">
        <v>2893</v>
      </c>
      <c r="H31" s="626" t="s">
        <v>550</v>
      </c>
      <c r="I31" s="626" t="s">
        <v>2894</v>
      </c>
      <c r="J31" s="626" t="s">
        <v>799</v>
      </c>
      <c r="K31" s="626" t="s">
        <v>800</v>
      </c>
      <c r="L31" s="627">
        <v>0</v>
      </c>
      <c r="M31" s="627">
        <v>0</v>
      </c>
      <c r="N31" s="626">
        <v>1</v>
      </c>
      <c r="O31" s="690">
        <v>0.5</v>
      </c>
      <c r="P31" s="627"/>
      <c r="Q31" s="642"/>
      <c r="R31" s="626"/>
      <c r="S31" s="642">
        <v>0</v>
      </c>
      <c r="T31" s="690"/>
      <c r="U31" s="672">
        <v>0</v>
      </c>
    </row>
    <row r="32" spans="1:21" ht="14.4" customHeight="1" x14ac:dyDescent="0.3">
      <c r="A32" s="625">
        <v>21</v>
      </c>
      <c r="B32" s="626" t="s">
        <v>551</v>
      </c>
      <c r="C32" s="626">
        <v>89301211</v>
      </c>
      <c r="D32" s="688" t="s">
        <v>4838</v>
      </c>
      <c r="E32" s="689" t="s">
        <v>2820</v>
      </c>
      <c r="F32" s="626" t="s">
        <v>2806</v>
      </c>
      <c r="G32" s="626" t="s">
        <v>2895</v>
      </c>
      <c r="H32" s="626" t="s">
        <v>1264</v>
      </c>
      <c r="I32" s="626" t="s">
        <v>2481</v>
      </c>
      <c r="J32" s="626" t="s">
        <v>1274</v>
      </c>
      <c r="K32" s="626" t="s">
        <v>2482</v>
      </c>
      <c r="L32" s="627">
        <v>96.63</v>
      </c>
      <c r="M32" s="627">
        <v>96.63</v>
      </c>
      <c r="N32" s="626">
        <v>1</v>
      </c>
      <c r="O32" s="690">
        <v>0.5</v>
      </c>
      <c r="P32" s="627">
        <v>96.63</v>
      </c>
      <c r="Q32" s="642">
        <v>1</v>
      </c>
      <c r="R32" s="626">
        <v>1</v>
      </c>
      <c r="S32" s="642">
        <v>1</v>
      </c>
      <c r="T32" s="690">
        <v>0.5</v>
      </c>
      <c r="U32" s="672">
        <v>1</v>
      </c>
    </row>
    <row r="33" spans="1:21" ht="14.4" customHeight="1" x14ac:dyDescent="0.3">
      <c r="A33" s="625">
        <v>21</v>
      </c>
      <c r="B33" s="626" t="s">
        <v>551</v>
      </c>
      <c r="C33" s="626">
        <v>89301211</v>
      </c>
      <c r="D33" s="688" t="s">
        <v>4838</v>
      </c>
      <c r="E33" s="689" t="s">
        <v>2820</v>
      </c>
      <c r="F33" s="626" t="s">
        <v>2806</v>
      </c>
      <c r="G33" s="626" t="s">
        <v>2869</v>
      </c>
      <c r="H33" s="626" t="s">
        <v>550</v>
      </c>
      <c r="I33" s="626" t="s">
        <v>2180</v>
      </c>
      <c r="J33" s="626" t="s">
        <v>880</v>
      </c>
      <c r="K33" s="626" t="s">
        <v>881</v>
      </c>
      <c r="L33" s="627">
        <v>190.48</v>
      </c>
      <c r="M33" s="627">
        <v>190.48</v>
      </c>
      <c r="N33" s="626">
        <v>1</v>
      </c>
      <c r="O33" s="690">
        <v>0.5</v>
      </c>
      <c r="P33" s="627"/>
      <c r="Q33" s="642">
        <v>0</v>
      </c>
      <c r="R33" s="626"/>
      <c r="S33" s="642">
        <v>0</v>
      </c>
      <c r="T33" s="690"/>
      <c r="U33" s="672">
        <v>0</v>
      </c>
    </row>
    <row r="34" spans="1:21" ht="14.4" customHeight="1" x14ac:dyDescent="0.3">
      <c r="A34" s="625">
        <v>21</v>
      </c>
      <c r="B34" s="626" t="s">
        <v>551</v>
      </c>
      <c r="C34" s="626">
        <v>89301211</v>
      </c>
      <c r="D34" s="688" t="s">
        <v>4838</v>
      </c>
      <c r="E34" s="689" t="s">
        <v>2820</v>
      </c>
      <c r="F34" s="626" t="s">
        <v>2806</v>
      </c>
      <c r="G34" s="626" t="s">
        <v>2896</v>
      </c>
      <c r="H34" s="626" t="s">
        <v>550</v>
      </c>
      <c r="I34" s="626" t="s">
        <v>2897</v>
      </c>
      <c r="J34" s="626" t="s">
        <v>2898</v>
      </c>
      <c r="K34" s="626" t="s">
        <v>870</v>
      </c>
      <c r="L34" s="627">
        <v>91.52</v>
      </c>
      <c r="M34" s="627">
        <v>91.52</v>
      </c>
      <c r="N34" s="626">
        <v>1</v>
      </c>
      <c r="O34" s="690">
        <v>0.5</v>
      </c>
      <c r="P34" s="627"/>
      <c r="Q34" s="642">
        <v>0</v>
      </c>
      <c r="R34" s="626"/>
      <c r="S34" s="642">
        <v>0</v>
      </c>
      <c r="T34" s="690"/>
      <c r="U34" s="672">
        <v>0</v>
      </c>
    </row>
    <row r="35" spans="1:21" ht="14.4" customHeight="1" x14ac:dyDescent="0.3">
      <c r="A35" s="625">
        <v>21</v>
      </c>
      <c r="B35" s="626" t="s">
        <v>551</v>
      </c>
      <c r="C35" s="626">
        <v>89301211</v>
      </c>
      <c r="D35" s="688" t="s">
        <v>4838</v>
      </c>
      <c r="E35" s="689" t="s">
        <v>2820</v>
      </c>
      <c r="F35" s="626" t="s">
        <v>2806</v>
      </c>
      <c r="G35" s="626" t="s">
        <v>2850</v>
      </c>
      <c r="H35" s="626" t="s">
        <v>550</v>
      </c>
      <c r="I35" s="626" t="s">
        <v>2851</v>
      </c>
      <c r="J35" s="626" t="s">
        <v>2852</v>
      </c>
      <c r="K35" s="626" t="s">
        <v>2853</v>
      </c>
      <c r="L35" s="627">
        <v>0</v>
      </c>
      <c r="M35" s="627">
        <v>0</v>
      </c>
      <c r="N35" s="626">
        <v>1</v>
      </c>
      <c r="O35" s="690">
        <v>0.5</v>
      </c>
      <c r="P35" s="627"/>
      <c r="Q35" s="642"/>
      <c r="R35" s="626"/>
      <c r="S35" s="642">
        <v>0</v>
      </c>
      <c r="T35" s="690"/>
      <c r="U35" s="672">
        <v>0</v>
      </c>
    </row>
    <row r="36" spans="1:21" ht="14.4" customHeight="1" x14ac:dyDescent="0.3">
      <c r="A36" s="625">
        <v>21</v>
      </c>
      <c r="B36" s="626" t="s">
        <v>551</v>
      </c>
      <c r="C36" s="626">
        <v>89301211</v>
      </c>
      <c r="D36" s="688" t="s">
        <v>4838</v>
      </c>
      <c r="E36" s="689" t="s">
        <v>2820</v>
      </c>
      <c r="F36" s="626" t="s">
        <v>2806</v>
      </c>
      <c r="G36" s="626" t="s">
        <v>2899</v>
      </c>
      <c r="H36" s="626" t="s">
        <v>550</v>
      </c>
      <c r="I36" s="626" t="s">
        <v>2900</v>
      </c>
      <c r="J36" s="626" t="s">
        <v>2901</v>
      </c>
      <c r="K36" s="626" t="s">
        <v>2902</v>
      </c>
      <c r="L36" s="627">
        <v>38.99</v>
      </c>
      <c r="M36" s="627">
        <v>77.98</v>
      </c>
      <c r="N36" s="626">
        <v>2</v>
      </c>
      <c r="O36" s="690">
        <v>2</v>
      </c>
      <c r="P36" s="627">
        <v>38.99</v>
      </c>
      <c r="Q36" s="642">
        <v>0.5</v>
      </c>
      <c r="R36" s="626">
        <v>1</v>
      </c>
      <c r="S36" s="642">
        <v>0.5</v>
      </c>
      <c r="T36" s="690">
        <v>1</v>
      </c>
      <c r="U36" s="672">
        <v>0.5</v>
      </c>
    </row>
    <row r="37" spans="1:21" ht="14.4" customHeight="1" x14ac:dyDescent="0.3">
      <c r="A37" s="625">
        <v>21</v>
      </c>
      <c r="B37" s="626" t="s">
        <v>551</v>
      </c>
      <c r="C37" s="626">
        <v>89301211</v>
      </c>
      <c r="D37" s="688" t="s">
        <v>4838</v>
      </c>
      <c r="E37" s="689" t="s">
        <v>2820</v>
      </c>
      <c r="F37" s="626" t="s">
        <v>2806</v>
      </c>
      <c r="G37" s="626" t="s">
        <v>2903</v>
      </c>
      <c r="H37" s="626" t="s">
        <v>550</v>
      </c>
      <c r="I37" s="626" t="s">
        <v>2904</v>
      </c>
      <c r="J37" s="626" t="s">
        <v>2905</v>
      </c>
      <c r="K37" s="626" t="s">
        <v>1694</v>
      </c>
      <c r="L37" s="627">
        <v>0</v>
      </c>
      <c r="M37" s="627">
        <v>0</v>
      </c>
      <c r="N37" s="626">
        <v>1</v>
      </c>
      <c r="O37" s="690">
        <v>0.5</v>
      </c>
      <c r="P37" s="627"/>
      <c r="Q37" s="642"/>
      <c r="R37" s="626"/>
      <c r="S37" s="642">
        <v>0</v>
      </c>
      <c r="T37" s="690"/>
      <c r="U37" s="672">
        <v>0</v>
      </c>
    </row>
    <row r="38" spans="1:21" ht="14.4" customHeight="1" x14ac:dyDescent="0.3">
      <c r="A38" s="625">
        <v>21</v>
      </c>
      <c r="B38" s="626" t="s">
        <v>551</v>
      </c>
      <c r="C38" s="626">
        <v>89301211</v>
      </c>
      <c r="D38" s="688" t="s">
        <v>4838</v>
      </c>
      <c r="E38" s="689" t="s">
        <v>2820</v>
      </c>
      <c r="F38" s="626" t="s">
        <v>2806</v>
      </c>
      <c r="G38" s="626" t="s">
        <v>2903</v>
      </c>
      <c r="H38" s="626" t="s">
        <v>550</v>
      </c>
      <c r="I38" s="626" t="s">
        <v>2906</v>
      </c>
      <c r="J38" s="626" t="s">
        <v>2907</v>
      </c>
      <c r="K38" s="626" t="s">
        <v>1104</v>
      </c>
      <c r="L38" s="627">
        <v>0</v>
      </c>
      <c r="M38" s="627">
        <v>0</v>
      </c>
      <c r="N38" s="626">
        <v>1</v>
      </c>
      <c r="O38" s="690">
        <v>1</v>
      </c>
      <c r="P38" s="627">
        <v>0</v>
      </c>
      <c r="Q38" s="642"/>
      <c r="R38" s="626">
        <v>1</v>
      </c>
      <c r="S38" s="642">
        <v>1</v>
      </c>
      <c r="T38" s="690">
        <v>1</v>
      </c>
      <c r="U38" s="672">
        <v>1</v>
      </c>
    </row>
    <row r="39" spans="1:21" ht="14.4" customHeight="1" x14ac:dyDescent="0.3">
      <c r="A39" s="625">
        <v>21</v>
      </c>
      <c r="B39" s="626" t="s">
        <v>551</v>
      </c>
      <c r="C39" s="626">
        <v>89301211</v>
      </c>
      <c r="D39" s="688" t="s">
        <v>4838</v>
      </c>
      <c r="E39" s="689" t="s">
        <v>2824</v>
      </c>
      <c r="F39" s="626" t="s">
        <v>2806</v>
      </c>
      <c r="G39" s="626" t="s">
        <v>2893</v>
      </c>
      <c r="H39" s="626" t="s">
        <v>550</v>
      </c>
      <c r="I39" s="626" t="s">
        <v>2908</v>
      </c>
      <c r="J39" s="626" t="s">
        <v>799</v>
      </c>
      <c r="K39" s="626" t="s">
        <v>1085</v>
      </c>
      <c r="L39" s="627">
        <v>0</v>
      </c>
      <c r="M39" s="627">
        <v>0</v>
      </c>
      <c r="N39" s="626">
        <v>2</v>
      </c>
      <c r="O39" s="690">
        <v>0.5</v>
      </c>
      <c r="P39" s="627">
        <v>0</v>
      </c>
      <c r="Q39" s="642"/>
      <c r="R39" s="626">
        <v>2</v>
      </c>
      <c r="S39" s="642">
        <v>1</v>
      </c>
      <c r="T39" s="690">
        <v>0.5</v>
      </c>
      <c r="U39" s="672">
        <v>1</v>
      </c>
    </row>
    <row r="40" spans="1:21" ht="14.4" customHeight="1" x14ac:dyDescent="0.3">
      <c r="A40" s="625">
        <v>21</v>
      </c>
      <c r="B40" s="626" t="s">
        <v>551</v>
      </c>
      <c r="C40" s="626">
        <v>89301211</v>
      </c>
      <c r="D40" s="688" t="s">
        <v>4838</v>
      </c>
      <c r="E40" s="689" t="s">
        <v>2824</v>
      </c>
      <c r="F40" s="626" t="s">
        <v>2806</v>
      </c>
      <c r="G40" s="626" t="s">
        <v>2872</v>
      </c>
      <c r="H40" s="626" t="s">
        <v>1264</v>
      </c>
      <c r="I40" s="626" t="s">
        <v>2873</v>
      </c>
      <c r="J40" s="626" t="s">
        <v>2874</v>
      </c>
      <c r="K40" s="626" t="s">
        <v>2875</v>
      </c>
      <c r="L40" s="627">
        <v>1347.28</v>
      </c>
      <c r="M40" s="627">
        <v>1347.28</v>
      </c>
      <c r="N40" s="626">
        <v>1</v>
      </c>
      <c r="O40" s="690">
        <v>0.5</v>
      </c>
      <c r="P40" s="627">
        <v>1347.28</v>
      </c>
      <c r="Q40" s="642">
        <v>1</v>
      </c>
      <c r="R40" s="626">
        <v>1</v>
      </c>
      <c r="S40" s="642">
        <v>1</v>
      </c>
      <c r="T40" s="690">
        <v>0.5</v>
      </c>
      <c r="U40" s="672">
        <v>1</v>
      </c>
    </row>
    <row r="41" spans="1:21" ht="14.4" customHeight="1" x14ac:dyDescent="0.3">
      <c r="A41" s="625">
        <v>21</v>
      </c>
      <c r="B41" s="626" t="s">
        <v>551</v>
      </c>
      <c r="C41" s="626">
        <v>89301211</v>
      </c>
      <c r="D41" s="688" t="s">
        <v>4838</v>
      </c>
      <c r="E41" s="689" t="s">
        <v>2828</v>
      </c>
      <c r="F41" s="626" t="s">
        <v>2806</v>
      </c>
      <c r="G41" s="626" t="s">
        <v>2909</v>
      </c>
      <c r="H41" s="626" t="s">
        <v>550</v>
      </c>
      <c r="I41" s="626" t="s">
        <v>2910</v>
      </c>
      <c r="J41" s="626" t="s">
        <v>982</v>
      </c>
      <c r="K41" s="626" t="s">
        <v>2911</v>
      </c>
      <c r="L41" s="627">
        <v>0</v>
      </c>
      <c r="M41" s="627">
        <v>0</v>
      </c>
      <c r="N41" s="626">
        <v>1</v>
      </c>
      <c r="O41" s="690">
        <v>0.5</v>
      </c>
      <c r="P41" s="627"/>
      <c r="Q41" s="642"/>
      <c r="R41" s="626"/>
      <c r="S41" s="642">
        <v>0</v>
      </c>
      <c r="T41" s="690"/>
      <c r="U41" s="672">
        <v>0</v>
      </c>
    </row>
    <row r="42" spans="1:21" ht="14.4" customHeight="1" x14ac:dyDescent="0.3">
      <c r="A42" s="625">
        <v>21</v>
      </c>
      <c r="B42" s="626" t="s">
        <v>551</v>
      </c>
      <c r="C42" s="626">
        <v>89301211</v>
      </c>
      <c r="D42" s="688" t="s">
        <v>4838</v>
      </c>
      <c r="E42" s="689" t="s">
        <v>2828</v>
      </c>
      <c r="F42" s="626" t="s">
        <v>2806</v>
      </c>
      <c r="G42" s="626" t="s">
        <v>2854</v>
      </c>
      <c r="H42" s="626" t="s">
        <v>1264</v>
      </c>
      <c r="I42" s="626" t="s">
        <v>2486</v>
      </c>
      <c r="J42" s="626" t="s">
        <v>1429</v>
      </c>
      <c r="K42" s="626" t="s">
        <v>1430</v>
      </c>
      <c r="L42" s="627">
        <v>89.6</v>
      </c>
      <c r="M42" s="627">
        <v>448</v>
      </c>
      <c r="N42" s="626">
        <v>5</v>
      </c>
      <c r="O42" s="690">
        <v>3.5</v>
      </c>
      <c r="P42" s="627">
        <v>89.6</v>
      </c>
      <c r="Q42" s="642">
        <v>0.19999999999999998</v>
      </c>
      <c r="R42" s="626">
        <v>1</v>
      </c>
      <c r="S42" s="642">
        <v>0.2</v>
      </c>
      <c r="T42" s="690">
        <v>0.5</v>
      </c>
      <c r="U42" s="672">
        <v>0.14285714285714285</v>
      </c>
    </row>
    <row r="43" spans="1:21" ht="14.4" customHeight="1" x14ac:dyDescent="0.3">
      <c r="A43" s="625">
        <v>21</v>
      </c>
      <c r="B43" s="626" t="s">
        <v>551</v>
      </c>
      <c r="C43" s="626">
        <v>89301211</v>
      </c>
      <c r="D43" s="688" t="s">
        <v>4838</v>
      </c>
      <c r="E43" s="689" t="s">
        <v>2828</v>
      </c>
      <c r="F43" s="626" t="s">
        <v>2806</v>
      </c>
      <c r="G43" s="626" t="s">
        <v>2854</v>
      </c>
      <c r="H43" s="626" t="s">
        <v>1264</v>
      </c>
      <c r="I43" s="626" t="s">
        <v>2486</v>
      </c>
      <c r="J43" s="626" t="s">
        <v>1429</v>
      </c>
      <c r="K43" s="626" t="s">
        <v>1430</v>
      </c>
      <c r="L43" s="627">
        <v>95.25</v>
      </c>
      <c r="M43" s="627">
        <v>190.5</v>
      </c>
      <c r="N43" s="626">
        <v>2</v>
      </c>
      <c r="O43" s="690">
        <v>1.5</v>
      </c>
      <c r="P43" s="627"/>
      <c r="Q43" s="642">
        <v>0</v>
      </c>
      <c r="R43" s="626"/>
      <c r="S43" s="642">
        <v>0</v>
      </c>
      <c r="T43" s="690"/>
      <c r="U43" s="672">
        <v>0</v>
      </c>
    </row>
    <row r="44" spans="1:21" ht="14.4" customHeight="1" x14ac:dyDescent="0.3">
      <c r="A44" s="625">
        <v>21</v>
      </c>
      <c r="B44" s="626" t="s">
        <v>551</v>
      </c>
      <c r="C44" s="626">
        <v>89301211</v>
      </c>
      <c r="D44" s="688" t="s">
        <v>4838</v>
      </c>
      <c r="E44" s="689" t="s">
        <v>2828</v>
      </c>
      <c r="F44" s="626" t="s">
        <v>2806</v>
      </c>
      <c r="G44" s="626" t="s">
        <v>2854</v>
      </c>
      <c r="H44" s="626" t="s">
        <v>550</v>
      </c>
      <c r="I44" s="626" t="s">
        <v>2912</v>
      </c>
      <c r="J44" s="626" t="s">
        <v>751</v>
      </c>
      <c r="K44" s="626" t="s">
        <v>2913</v>
      </c>
      <c r="L44" s="627">
        <v>42.42</v>
      </c>
      <c r="M44" s="627">
        <v>296.94000000000005</v>
      </c>
      <c r="N44" s="626">
        <v>7</v>
      </c>
      <c r="O44" s="690">
        <v>5.5</v>
      </c>
      <c r="P44" s="627">
        <v>42.42</v>
      </c>
      <c r="Q44" s="642">
        <v>0.14285714285714285</v>
      </c>
      <c r="R44" s="626">
        <v>1</v>
      </c>
      <c r="S44" s="642">
        <v>0.14285714285714285</v>
      </c>
      <c r="T44" s="690">
        <v>1</v>
      </c>
      <c r="U44" s="672">
        <v>0.18181818181818182</v>
      </c>
    </row>
    <row r="45" spans="1:21" ht="14.4" customHeight="1" x14ac:dyDescent="0.3">
      <c r="A45" s="625">
        <v>21</v>
      </c>
      <c r="B45" s="626" t="s">
        <v>551</v>
      </c>
      <c r="C45" s="626">
        <v>89301211</v>
      </c>
      <c r="D45" s="688" t="s">
        <v>4838</v>
      </c>
      <c r="E45" s="689" t="s">
        <v>2828</v>
      </c>
      <c r="F45" s="626" t="s">
        <v>2806</v>
      </c>
      <c r="G45" s="626" t="s">
        <v>2854</v>
      </c>
      <c r="H45" s="626" t="s">
        <v>550</v>
      </c>
      <c r="I45" s="626" t="s">
        <v>2912</v>
      </c>
      <c r="J45" s="626" t="s">
        <v>751</v>
      </c>
      <c r="K45" s="626" t="s">
        <v>2913</v>
      </c>
      <c r="L45" s="627">
        <v>85.72</v>
      </c>
      <c r="M45" s="627">
        <v>600.04</v>
      </c>
      <c r="N45" s="626">
        <v>7</v>
      </c>
      <c r="O45" s="690">
        <v>4.5</v>
      </c>
      <c r="P45" s="627">
        <v>257.15999999999997</v>
      </c>
      <c r="Q45" s="642">
        <v>0.42857142857142855</v>
      </c>
      <c r="R45" s="626">
        <v>3</v>
      </c>
      <c r="S45" s="642">
        <v>0.42857142857142855</v>
      </c>
      <c r="T45" s="690">
        <v>1.5</v>
      </c>
      <c r="U45" s="672">
        <v>0.33333333333333331</v>
      </c>
    </row>
    <row r="46" spans="1:21" ht="14.4" customHeight="1" x14ac:dyDescent="0.3">
      <c r="A46" s="625">
        <v>21</v>
      </c>
      <c r="B46" s="626" t="s">
        <v>551</v>
      </c>
      <c r="C46" s="626">
        <v>89301211</v>
      </c>
      <c r="D46" s="688" t="s">
        <v>4838</v>
      </c>
      <c r="E46" s="689" t="s">
        <v>2828</v>
      </c>
      <c r="F46" s="626" t="s">
        <v>2806</v>
      </c>
      <c r="G46" s="626" t="s">
        <v>2854</v>
      </c>
      <c r="H46" s="626" t="s">
        <v>550</v>
      </c>
      <c r="I46" s="626" t="s">
        <v>2914</v>
      </c>
      <c r="J46" s="626" t="s">
        <v>751</v>
      </c>
      <c r="K46" s="626" t="s">
        <v>2915</v>
      </c>
      <c r="L46" s="627">
        <v>141.38999999999999</v>
      </c>
      <c r="M46" s="627">
        <v>282.77999999999997</v>
      </c>
      <c r="N46" s="626">
        <v>2</v>
      </c>
      <c r="O46" s="690">
        <v>1</v>
      </c>
      <c r="P46" s="627"/>
      <c r="Q46" s="642">
        <v>0</v>
      </c>
      <c r="R46" s="626"/>
      <c r="S46" s="642">
        <v>0</v>
      </c>
      <c r="T46" s="690"/>
      <c r="U46" s="672">
        <v>0</v>
      </c>
    </row>
    <row r="47" spans="1:21" ht="14.4" customHeight="1" x14ac:dyDescent="0.3">
      <c r="A47" s="625">
        <v>21</v>
      </c>
      <c r="B47" s="626" t="s">
        <v>551</v>
      </c>
      <c r="C47" s="626">
        <v>89301211</v>
      </c>
      <c r="D47" s="688" t="s">
        <v>4838</v>
      </c>
      <c r="E47" s="689" t="s">
        <v>2828</v>
      </c>
      <c r="F47" s="626" t="s">
        <v>2806</v>
      </c>
      <c r="G47" s="626" t="s">
        <v>2854</v>
      </c>
      <c r="H47" s="626" t="s">
        <v>550</v>
      </c>
      <c r="I47" s="626" t="s">
        <v>2487</v>
      </c>
      <c r="J47" s="626" t="s">
        <v>2488</v>
      </c>
      <c r="K47" s="626" t="s">
        <v>2489</v>
      </c>
      <c r="L47" s="627">
        <v>44.8</v>
      </c>
      <c r="M47" s="627">
        <v>44.8</v>
      </c>
      <c r="N47" s="626">
        <v>1</v>
      </c>
      <c r="O47" s="690">
        <v>0.5</v>
      </c>
      <c r="P47" s="627">
        <v>44.8</v>
      </c>
      <c r="Q47" s="642">
        <v>1</v>
      </c>
      <c r="R47" s="626">
        <v>1</v>
      </c>
      <c r="S47" s="642">
        <v>1</v>
      </c>
      <c r="T47" s="690">
        <v>0.5</v>
      </c>
      <c r="U47" s="672">
        <v>1</v>
      </c>
    </row>
    <row r="48" spans="1:21" ht="14.4" customHeight="1" x14ac:dyDescent="0.3">
      <c r="A48" s="625">
        <v>21</v>
      </c>
      <c r="B48" s="626" t="s">
        <v>551</v>
      </c>
      <c r="C48" s="626">
        <v>89301211</v>
      </c>
      <c r="D48" s="688" t="s">
        <v>4838</v>
      </c>
      <c r="E48" s="689" t="s">
        <v>2828</v>
      </c>
      <c r="F48" s="626" t="s">
        <v>2806</v>
      </c>
      <c r="G48" s="626" t="s">
        <v>2855</v>
      </c>
      <c r="H48" s="626" t="s">
        <v>1264</v>
      </c>
      <c r="I48" s="626" t="s">
        <v>2916</v>
      </c>
      <c r="J48" s="626" t="s">
        <v>2917</v>
      </c>
      <c r="K48" s="626" t="s">
        <v>2918</v>
      </c>
      <c r="L48" s="627">
        <v>16.27</v>
      </c>
      <c r="M48" s="627">
        <v>16.27</v>
      </c>
      <c r="N48" s="626">
        <v>1</v>
      </c>
      <c r="O48" s="690">
        <v>0.5</v>
      </c>
      <c r="P48" s="627">
        <v>16.27</v>
      </c>
      <c r="Q48" s="642">
        <v>1</v>
      </c>
      <c r="R48" s="626">
        <v>1</v>
      </c>
      <c r="S48" s="642">
        <v>1</v>
      </c>
      <c r="T48" s="690">
        <v>0.5</v>
      </c>
      <c r="U48" s="672">
        <v>1</v>
      </c>
    </row>
    <row r="49" spans="1:21" ht="14.4" customHeight="1" x14ac:dyDescent="0.3">
      <c r="A49" s="625">
        <v>21</v>
      </c>
      <c r="B49" s="626" t="s">
        <v>551</v>
      </c>
      <c r="C49" s="626">
        <v>89301211</v>
      </c>
      <c r="D49" s="688" t="s">
        <v>4838</v>
      </c>
      <c r="E49" s="689" t="s">
        <v>2828</v>
      </c>
      <c r="F49" s="626" t="s">
        <v>2806</v>
      </c>
      <c r="G49" s="626" t="s">
        <v>2855</v>
      </c>
      <c r="H49" s="626" t="s">
        <v>1264</v>
      </c>
      <c r="I49" s="626" t="s">
        <v>2919</v>
      </c>
      <c r="J49" s="626" t="s">
        <v>2920</v>
      </c>
      <c r="K49" s="626" t="s">
        <v>2921</v>
      </c>
      <c r="L49" s="627">
        <v>25.03</v>
      </c>
      <c r="M49" s="627">
        <v>25.03</v>
      </c>
      <c r="N49" s="626">
        <v>1</v>
      </c>
      <c r="O49" s="690">
        <v>0.5</v>
      </c>
      <c r="P49" s="627"/>
      <c r="Q49" s="642">
        <v>0</v>
      </c>
      <c r="R49" s="626"/>
      <c r="S49" s="642">
        <v>0</v>
      </c>
      <c r="T49" s="690"/>
      <c r="U49" s="672">
        <v>0</v>
      </c>
    </row>
    <row r="50" spans="1:21" ht="14.4" customHeight="1" x14ac:dyDescent="0.3">
      <c r="A50" s="625">
        <v>21</v>
      </c>
      <c r="B50" s="626" t="s">
        <v>551</v>
      </c>
      <c r="C50" s="626">
        <v>89301211</v>
      </c>
      <c r="D50" s="688" t="s">
        <v>4838</v>
      </c>
      <c r="E50" s="689" t="s">
        <v>2828</v>
      </c>
      <c r="F50" s="626" t="s">
        <v>2806</v>
      </c>
      <c r="G50" s="626" t="s">
        <v>2855</v>
      </c>
      <c r="H50" s="626" t="s">
        <v>1264</v>
      </c>
      <c r="I50" s="626" t="s">
        <v>2544</v>
      </c>
      <c r="J50" s="626" t="s">
        <v>2545</v>
      </c>
      <c r="K50" s="626" t="s">
        <v>2546</v>
      </c>
      <c r="L50" s="627">
        <v>10.73</v>
      </c>
      <c r="M50" s="627">
        <v>10.73</v>
      </c>
      <c r="N50" s="626">
        <v>1</v>
      </c>
      <c r="O50" s="690">
        <v>0.5</v>
      </c>
      <c r="P50" s="627"/>
      <c r="Q50" s="642">
        <v>0</v>
      </c>
      <c r="R50" s="626"/>
      <c r="S50" s="642">
        <v>0</v>
      </c>
      <c r="T50" s="690"/>
      <c r="U50" s="672">
        <v>0</v>
      </c>
    </row>
    <row r="51" spans="1:21" ht="14.4" customHeight="1" x14ac:dyDescent="0.3">
      <c r="A51" s="625">
        <v>21</v>
      </c>
      <c r="B51" s="626" t="s">
        <v>551</v>
      </c>
      <c r="C51" s="626">
        <v>89301211</v>
      </c>
      <c r="D51" s="688" t="s">
        <v>4838</v>
      </c>
      <c r="E51" s="689" t="s">
        <v>2828</v>
      </c>
      <c r="F51" s="626" t="s">
        <v>2806</v>
      </c>
      <c r="G51" s="626" t="s">
        <v>2855</v>
      </c>
      <c r="H51" s="626" t="s">
        <v>550</v>
      </c>
      <c r="I51" s="626" t="s">
        <v>2922</v>
      </c>
      <c r="J51" s="626" t="s">
        <v>2923</v>
      </c>
      <c r="K51" s="626" t="s">
        <v>2543</v>
      </c>
      <c r="L51" s="627">
        <v>6.98</v>
      </c>
      <c r="M51" s="627">
        <v>6.98</v>
      </c>
      <c r="N51" s="626">
        <v>1</v>
      </c>
      <c r="O51" s="690">
        <v>0.5</v>
      </c>
      <c r="P51" s="627"/>
      <c r="Q51" s="642">
        <v>0</v>
      </c>
      <c r="R51" s="626"/>
      <c r="S51" s="642">
        <v>0</v>
      </c>
      <c r="T51" s="690"/>
      <c r="U51" s="672">
        <v>0</v>
      </c>
    </row>
    <row r="52" spans="1:21" ht="14.4" customHeight="1" x14ac:dyDescent="0.3">
      <c r="A52" s="625">
        <v>21</v>
      </c>
      <c r="B52" s="626" t="s">
        <v>551</v>
      </c>
      <c r="C52" s="626">
        <v>89301211</v>
      </c>
      <c r="D52" s="688" t="s">
        <v>4838</v>
      </c>
      <c r="E52" s="689" t="s">
        <v>2828</v>
      </c>
      <c r="F52" s="626" t="s">
        <v>2806</v>
      </c>
      <c r="G52" s="626" t="s">
        <v>2924</v>
      </c>
      <c r="H52" s="626" t="s">
        <v>550</v>
      </c>
      <c r="I52" s="626" t="s">
        <v>2925</v>
      </c>
      <c r="J52" s="626" t="s">
        <v>1178</v>
      </c>
      <c r="K52" s="626" t="s">
        <v>1179</v>
      </c>
      <c r="L52" s="627">
        <v>0</v>
      </c>
      <c r="M52" s="627">
        <v>0</v>
      </c>
      <c r="N52" s="626">
        <v>2</v>
      </c>
      <c r="O52" s="690">
        <v>1.5</v>
      </c>
      <c r="P52" s="627"/>
      <c r="Q52" s="642"/>
      <c r="R52" s="626"/>
      <c r="S52" s="642">
        <v>0</v>
      </c>
      <c r="T52" s="690"/>
      <c r="U52" s="672">
        <v>0</v>
      </c>
    </row>
    <row r="53" spans="1:21" ht="14.4" customHeight="1" x14ac:dyDescent="0.3">
      <c r="A53" s="625">
        <v>21</v>
      </c>
      <c r="B53" s="626" t="s">
        <v>551</v>
      </c>
      <c r="C53" s="626">
        <v>89301211</v>
      </c>
      <c r="D53" s="688" t="s">
        <v>4838</v>
      </c>
      <c r="E53" s="689" t="s">
        <v>2828</v>
      </c>
      <c r="F53" s="626" t="s">
        <v>2806</v>
      </c>
      <c r="G53" s="626" t="s">
        <v>2924</v>
      </c>
      <c r="H53" s="626" t="s">
        <v>550</v>
      </c>
      <c r="I53" s="626" t="s">
        <v>2926</v>
      </c>
      <c r="J53" s="626" t="s">
        <v>1176</v>
      </c>
      <c r="K53" s="626" t="s">
        <v>2927</v>
      </c>
      <c r="L53" s="627">
        <v>0</v>
      </c>
      <c r="M53" s="627">
        <v>0</v>
      </c>
      <c r="N53" s="626">
        <v>1</v>
      </c>
      <c r="O53" s="690">
        <v>0.5</v>
      </c>
      <c r="P53" s="627"/>
      <c r="Q53" s="642"/>
      <c r="R53" s="626"/>
      <c r="S53" s="642">
        <v>0</v>
      </c>
      <c r="T53" s="690"/>
      <c r="U53" s="672">
        <v>0</v>
      </c>
    </row>
    <row r="54" spans="1:21" ht="14.4" customHeight="1" x14ac:dyDescent="0.3">
      <c r="A54" s="625">
        <v>21</v>
      </c>
      <c r="B54" s="626" t="s">
        <v>551</v>
      </c>
      <c r="C54" s="626">
        <v>89301211</v>
      </c>
      <c r="D54" s="688" t="s">
        <v>4838</v>
      </c>
      <c r="E54" s="689" t="s">
        <v>2828</v>
      </c>
      <c r="F54" s="626" t="s">
        <v>2806</v>
      </c>
      <c r="G54" s="626" t="s">
        <v>2924</v>
      </c>
      <c r="H54" s="626" t="s">
        <v>550</v>
      </c>
      <c r="I54" s="626" t="s">
        <v>2928</v>
      </c>
      <c r="J54" s="626" t="s">
        <v>2929</v>
      </c>
      <c r="K54" s="626" t="s">
        <v>2930</v>
      </c>
      <c r="L54" s="627">
        <v>0</v>
      </c>
      <c r="M54" s="627">
        <v>0</v>
      </c>
      <c r="N54" s="626">
        <v>2</v>
      </c>
      <c r="O54" s="690">
        <v>1</v>
      </c>
      <c r="P54" s="627"/>
      <c r="Q54" s="642"/>
      <c r="R54" s="626"/>
      <c r="S54" s="642">
        <v>0</v>
      </c>
      <c r="T54" s="690"/>
      <c r="U54" s="672">
        <v>0</v>
      </c>
    </row>
    <row r="55" spans="1:21" ht="14.4" customHeight="1" x14ac:dyDescent="0.3">
      <c r="A55" s="625">
        <v>21</v>
      </c>
      <c r="B55" s="626" t="s">
        <v>551</v>
      </c>
      <c r="C55" s="626">
        <v>89301211</v>
      </c>
      <c r="D55" s="688" t="s">
        <v>4838</v>
      </c>
      <c r="E55" s="689" t="s">
        <v>2828</v>
      </c>
      <c r="F55" s="626" t="s">
        <v>2806</v>
      </c>
      <c r="G55" s="626" t="s">
        <v>2931</v>
      </c>
      <c r="H55" s="626" t="s">
        <v>1264</v>
      </c>
      <c r="I55" s="626" t="s">
        <v>2932</v>
      </c>
      <c r="J55" s="626" t="s">
        <v>1452</v>
      </c>
      <c r="K55" s="626" t="s">
        <v>1199</v>
      </c>
      <c r="L55" s="627">
        <v>0</v>
      </c>
      <c r="M55" s="627">
        <v>0</v>
      </c>
      <c r="N55" s="626">
        <v>2</v>
      </c>
      <c r="O55" s="690">
        <v>1.5</v>
      </c>
      <c r="P55" s="627"/>
      <c r="Q55" s="642"/>
      <c r="R55" s="626"/>
      <c r="S55" s="642">
        <v>0</v>
      </c>
      <c r="T55" s="690"/>
      <c r="U55" s="672">
        <v>0</v>
      </c>
    </row>
    <row r="56" spans="1:21" ht="14.4" customHeight="1" x14ac:dyDescent="0.3">
      <c r="A56" s="625">
        <v>21</v>
      </c>
      <c r="B56" s="626" t="s">
        <v>551</v>
      </c>
      <c r="C56" s="626">
        <v>89301211</v>
      </c>
      <c r="D56" s="688" t="s">
        <v>4838</v>
      </c>
      <c r="E56" s="689" t="s">
        <v>2828</v>
      </c>
      <c r="F56" s="626" t="s">
        <v>2806</v>
      </c>
      <c r="G56" s="626" t="s">
        <v>2931</v>
      </c>
      <c r="H56" s="626" t="s">
        <v>1264</v>
      </c>
      <c r="I56" s="626" t="s">
        <v>2281</v>
      </c>
      <c r="J56" s="626" t="s">
        <v>1452</v>
      </c>
      <c r="K56" s="626" t="s">
        <v>1199</v>
      </c>
      <c r="L56" s="627">
        <v>60.92</v>
      </c>
      <c r="M56" s="627">
        <v>60.92</v>
      </c>
      <c r="N56" s="626">
        <v>1</v>
      </c>
      <c r="O56" s="690">
        <v>0.5</v>
      </c>
      <c r="P56" s="627"/>
      <c r="Q56" s="642">
        <v>0</v>
      </c>
      <c r="R56" s="626"/>
      <c r="S56" s="642">
        <v>0</v>
      </c>
      <c r="T56" s="690"/>
      <c r="U56" s="672">
        <v>0</v>
      </c>
    </row>
    <row r="57" spans="1:21" ht="14.4" customHeight="1" x14ac:dyDescent="0.3">
      <c r="A57" s="625">
        <v>21</v>
      </c>
      <c r="B57" s="626" t="s">
        <v>551</v>
      </c>
      <c r="C57" s="626">
        <v>89301211</v>
      </c>
      <c r="D57" s="688" t="s">
        <v>4838</v>
      </c>
      <c r="E57" s="689" t="s">
        <v>2828</v>
      </c>
      <c r="F57" s="626" t="s">
        <v>2806</v>
      </c>
      <c r="G57" s="626" t="s">
        <v>2877</v>
      </c>
      <c r="H57" s="626" t="s">
        <v>1264</v>
      </c>
      <c r="I57" s="626" t="s">
        <v>2362</v>
      </c>
      <c r="J57" s="626" t="s">
        <v>2363</v>
      </c>
      <c r="K57" s="626" t="s">
        <v>2364</v>
      </c>
      <c r="L57" s="627">
        <v>333.31</v>
      </c>
      <c r="M57" s="627">
        <v>2333.17</v>
      </c>
      <c r="N57" s="626">
        <v>7</v>
      </c>
      <c r="O57" s="690">
        <v>6</v>
      </c>
      <c r="P57" s="627">
        <v>666.62</v>
      </c>
      <c r="Q57" s="642">
        <v>0.2857142857142857</v>
      </c>
      <c r="R57" s="626">
        <v>2</v>
      </c>
      <c r="S57" s="642">
        <v>0.2857142857142857</v>
      </c>
      <c r="T57" s="690">
        <v>1.5</v>
      </c>
      <c r="U57" s="672">
        <v>0.25</v>
      </c>
    </row>
    <row r="58" spans="1:21" ht="14.4" customHeight="1" x14ac:dyDescent="0.3">
      <c r="A58" s="625">
        <v>21</v>
      </c>
      <c r="B58" s="626" t="s">
        <v>551</v>
      </c>
      <c r="C58" s="626">
        <v>89301211</v>
      </c>
      <c r="D58" s="688" t="s">
        <v>4838</v>
      </c>
      <c r="E58" s="689" t="s">
        <v>2828</v>
      </c>
      <c r="F58" s="626" t="s">
        <v>2806</v>
      </c>
      <c r="G58" s="626" t="s">
        <v>2933</v>
      </c>
      <c r="H58" s="626" t="s">
        <v>550</v>
      </c>
      <c r="I58" s="626" t="s">
        <v>2934</v>
      </c>
      <c r="J58" s="626" t="s">
        <v>2935</v>
      </c>
      <c r="K58" s="626" t="s">
        <v>2936</v>
      </c>
      <c r="L58" s="627">
        <v>1789.73</v>
      </c>
      <c r="M58" s="627">
        <v>3579.46</v>
      </c>
      <c r="N58" s="626">
        <v>2</v>
      </c>
      <c r="O58" s="690">
        <v>1</v>
      </c>
      <c r="P58" s="627">
        <v>3579.46</v>
      </c>
      <c r="Q58" s="642">
        <v>1</v>
      </c>
      <c r="R58" s="626">
        <v>2</v>
      </c>
      <c r="S58" s="642">
        <v>1</v>
      </c>
      <c r="T58" s="690">
        <v>1</v>
      </c>
      <c r="U58" s="672">
        <v>1</v>
      </c>
    </row>
    <row r="59" spans="1:21" ht="14.4" customHeight="1" x14ac:dyDescent="0.3">
      <c r="A59" s="625">
        <v>21</v>
      </c>
      <c r="B59" s="626" t="s">
        <v>551</v>
      </c>
      <c r="C59" s="626">
        <v>89301211</v>
      </c>
      <c r="D59" s="688" t="s">
        <v>4838</v>
      </c>
      <c r="E59" s="689" t="s">
        <v>2828</v>
      </c>
      <c r="F59" s="626" t="s">
        <v>2806</v>
      </c>
      <c r="G59" s="626" t="s">
        <v>2937</v>
      </c>
      <c r="H59" s="626" t="s">
        <v>550</v>
      </c>
      <c r="I59" s="626" t="s">
        <v>2938</v>
      </c>
      <c r="J59" s="626" t="s">
        <v>1180</v>
      </c>
      <c r="K59" s="626" t="s">
        <v>2939</v>
      </c>
      <c r="L59" s="627">
        <v>0</v>
      </c>
      <c r="M59" s="627">
        <v>0</v>
      </c>
      <c r="N59" s="626">
        <v>2</v>
      </c>
      <c r="O59" s="690">
        <v>1.5</v>
      </c>
      <c r="P59" s="627"/>
      <c r="Q59" s="642"/>
      <c r="R59" s="626"/>
      <c r="S59" s="642">
        <v>0</v>
      </c>
      <c r="T59" s="690"/>
      <c r="U59" s="672">
        <v>0</v>
      </c>
    </row>
    <row r="60" spans="1:21" ht="14.4" customHeight="1" x14ac:dyDescent="0.3">
      <c r="A60" s="625">
        <v>21</v>
      </c>
      <c r="B60" s="626" t="s">
        <v>551</v>
      </c>
      <c r="C60" s="626">
        <v>89301211</v>
      </c>
      <c r="D60" s="688" t="s">
        <v>4838</v>
      </c>
      <c r="E60" s="689" t="s">
        <v>2828</v>
      </c>
      <c r="F60" s="626" t="s">
        <v>2806</v>
      </c>
      <c r="G60" s="626" t="s">
        <v>2940</v>
      </c>
      <c r="H60" s="626" t="s">
        <v>1264</v>
      </c>
      <c r="I60" s="626" t="s">
        <v>2717</v>
      </c>
      <c r="J60" s="626" t="s">
        <v>1891</v>
      </c>
      <c r="K60" s="626" t="s">
        <v>1892</v>
      </c>
      <c r="L60" s="627">
        <v>1140.7</v>
      </c>
      <c r="M60" s="627">
        <v>1140.7</v>
      </c>
      <c r="N60" s="626">
        <v>1</v>
      </c>
      <c r="O60" s="690">
        <v>0.5</v>
      </c>
      <c r="P60" s="627">
        <v>1140.7</v>
      </c>
      <c r="Q60" s="642">
        <v>1</v>
      </c>
      <c r="R60" s="626">
        <v>1</v>
      </c>
      <c r="S60" s="642">
        <v>1</v>
      </c>
      <c r="T60" s="690">
        <v>0.5</v>
      </c>
      <c r="U60" s="672">
        <v>1</v>
      </c>
    </row>
    <row r="61" spans="1:21" ht="14.4" customHeight="1" x14ac:dyDescent="0.3">
      <c r="A61" s="625">
        <v>21</v>
      </c>
      <c r="B61" s="626" t="s">
        <v>551</v>
      </c>
      <c r="C61" s="626">
        <v>89301211</v>
      </c>
      <c r="D61" s="688" t="s">
        <v>4838</v>
      </c>
      <c r="E61" s="689" t="s">
        <v>2828</v>
      </c>
      <c r="F61" s="626" t="s">
        <v>2806</v>
      </c>
      <c r="G61" s="626" t="s">
        <v>2856</v>
      </c>
      <c r="H61" s="626" t="s">
        <v>550</v>
      </c>
      <c r="I61" s="626" t="s">
        <v>2857</v>
      </c>
      <c r="J61" s="626" t="s">
        <v>2858</v>
      </c>
      <c r="K61" s="626" t="s">
        <v>2859</v>
      </c>
      <c r="L61" s="627">
        <v>0</v>
      </c>
      <c r="M61" s="627">
        <v>0</v>
      </c>
      <c r="N61" s="626">
        <v>1</v>
      </c>
      <c r="O61" s="690">
        <v>0.5</v>
      </c>
      <c r="P61" s="627">
        <v>0</v>
      </c>
      <c r="Q61" s="642"/>
      <c r="R61" s="626">
        <v>1</v>
      </c>
      <c r="S61" s="642">
        <v>1</v>
      </c>
      <c r="T61" s="690">
        <v>0.5</v>
      </c>
      <c r="U61" s="672">
        <v>1</v>
      </c>
    </row>
    <row r="62" spans="1:21" ht="14.4" customHeight="1" x14ac:dyDescent="0.3">
      <c r="A62" s="625">
        <v>21</v>
      </c>
      <c r="B62" s="626" t="s">
        <v>551</v>
      </c>
      <c r="C62" s="626">
        <v>89301211</v>
      </c>
      <c r="D62" s="688" t="s">
        <v>4838</v>
      </c>
      <c r="E62" s="689" t="s">
        <v>2828</v>
      </c>
      <c r="F62" s="626" t="s">
        <v>2806</v>
      </c>
      <c r="G62" s="626" t="s">
        <v>2941</v>
      </c>
      <c r="H62" s="626" t="s">
        <v>550</v>
      </c>
      <c r="I62" s="626" t="s">
        <v>2942</v>
      </c>
      <c r="J62" s="626" t="s">
        <v>865</v>
      </c>
      <c r="K62" s="626" t="s">
        <v>866</v>
      </c>
      <c r="L62" s="627">
        <v>0</v>
      </c>
      <c r="M62" s="627">
        <v>0</v>
      </c>
      <c r="N62" s="626">
        <v>1</v>
      </c>
      <c r="O62" s="690">
        <v>0.5</v>
      </c>
      <c r="P62" s="627">
        <v>0</v>
      </c>
      <c r="Q62" s="642"/>
      <c r="R62" s="626">
        <v>1</v>
      </c>
      <c r="S62" s="642">
        <v>1</v>
      </c>
      <c r="T62" s="690">
        <v>0.5</v>
      </c>
      <c r="U62" s="672">
        <v>1</v>
      </c>
    </row>
    <row r="63" spans="1:21" ht="14.4" customHeight="1" x14ac:dyDescent="0.3">
      <c r="A63" s="625">
        <v>21</v>
      </c>
      <c r="B63" s="626" t="s">
        <v>551</v>
      </c>
      <c r="C63" s="626">
        <v>89301211</v>
      </c>
      <c r="D63" s="688" t="s">
        <v>4838</v>
      </c>
      <c r="E63" s="689" t="s">
        <v>2828</v>
      </c>
      <c r="F63" s="626" t="s">
        <v>2806</v>
      </c>
      <c r="G63" s="626" t="s">
        <v>2941</v>
      </c>
      <c r="H63" s="626" t="s">
        <v>550</v>
      </c>
      <c r="I63" s="626" t="s">
        <v>2943</v>
      </c>
      <c r="J63" s="626" t="s">
        <v>865</v>
      </c>
      <c r="K63" s="626" t="s">
        <v>2944</v>
      </c>
      <c r="L63" s="627">
        <v>0</v>
      </c>
      <c r="M63" s="627">
        <v>0</v>
      </c>
      <c r="N63" s="626">
        <v>1</v>
      </c>
      <c r="O63" s="690">
        <v>0.5</v>
      </c>
      <c r="P63" s="627">
        <v>0</v>
      </c>
      <c r="Q63" s="642"/>
      <c r="R63" s="626">
        <v>1</v>
      </c>
      <c r="S63" s="642">
        <v>1</v>
      </c>
      <c r="T63" s="690">
        <v>0.5</v>
      </c>
      <c r="U63" s="672">
        <v>1</v>
      </c>
    </row>
    <row r="64" spans="1:21" ht="14.4" customHeight="1" x14ac:dyDescent="0.3">
      <c r="A64" s="625">
        <v>21</v>
      </c>
      <c r="B64" s="626" t="s">
        <v>551</v>
      </c>
      <c r="C64" s="626">
        <v>89301211</v>
      </c>
      <c r="D64" s="688" t="s">
        <v>4838</v>
      </c>
      <c r="E64" s="689" t="s">
        <v>2828</v>
      </c>
      <c r="F64" s="626" t="s">
        <v>2806</v>
      </c>
      <c r="G64" s="626" t="s">
        <v>2945</v>
      </c>
      <c r="H64" s="626" t="s">
        <v>1264</v>
      </c>
      <c r="I64" s="626" t="s">
        <v>2393</v>
      </c>
      <c r="J64" s="626" t="s">
        <v>1511</v>
      </c>
      <c r="K64" s="626" t="s">
        <v>2374</v>
      </c>
      <c r="L64" s="627">
        <v>69.86</v>
      </c>
      <c r="M64" s="627">
        <v>139.72</v>
      </c>
      <c r="N64" s="626">
        <v>2</v>
      </c>
      <c r="O64" s="690">
        <v>0.5</v>
      </c>
      <c r="P64" s="627">
        <v>139.72</v>
      </c>
      <c r="Q64" s="642">
        <v>1</v>
      </c>
      <c r="R64" s="626">
        <v>2</v>
      </c>
      <c r="S64" s="642">
        <v>1</v>
      </c>
      <c r="T64" s="690">
        <v>0.5</v>
      </c>
      <c r="U64" s="672">
        <v>1</v>
      </c>
    </row>
    <row r="65" spans="1:21" ht="14.4" customHeight="1" x14ac:dyDescent="0.3">
      <c r="A65" s="625">
        <v>21</v>
      </c>
      <c r="B65" s="626" t="s">
        <v>551</v>
      </c>
      <c r="C65" s="626">
        <v>89301211</v>
      </c>
      <c r="D65" s="688" t="s">
        <v>4838</v>
      </c>
      <c r="E65" s="689" t="s">
        <v>2828</v>
      </c>
      <c r="F65" s="626" t="s">
        <v>2806</v>
      </c>
      <c r="G65" s="626" t="s">
        <v>2860</v>
      </c>
      <c r="H65" s="626" t="s">
        <v>1264</v>
      </c>
      <c r="I65" s="626" t="s">
        <v>2552</v>
      </c>
      <c r="J65" s="626" t="s">
        <v>1291</v>
      </c>
      <c r="K65" s="626" t="s">
        <v>2553</v>
      </c>
      <c r="L65" s="627">
        <v>162.13</v>
      </c>
      <c r="M65" s="627">
        <v>324.26</v>
      </c>
      <c r="N65" s="626">
        <v>2</v>
      </c>
      <c r="O65" s="690">
        <v>1</v>
      </c>
      <c r="P65" s="627">
        <v>162.13</v>
      </c>
      <c r="Q65" s="642">
        <v>0.5</v>
      </c>
      <c r="R65" s="626">
        <v>1</v>
      </c>
      <c r="S65" s="642">
        <v>0.5</v>
      </c>
      <c r="T65" s="690">
        <v>0.5</v>
      </c>
      <c r="U65" s="672">
        <v>0.5</v>
      </c>
    </row>
    <row r="66" spans="1:21" ht="14.4" customHeight="1" x14ac:dyDescent="0.3">
      <c r="A66" s="625">
        <v>21</v>
      </c>
      <c r="B66" s="626" t="s">
        <v>551</v>
      </c>
      <c r="C66" s="626">
        <v>89301211</v>
      </c>
      <c r="D66" s="688" t="s">
        <v>4838</v>
      </c>
      <c r="E66" s="689" t="s">
        <v>2828</v>
      </c>
      <c r="F66" s="626" t="s">
        <v>2806</v>
      </c>
      <c r="G66" s="626" t="s">
        <v>2946</v>
      </c>
      <c r="H66" s="626" t="s">
        <v>550</v>
      </c>
      <c r="I66" s="626" t="s">
        <v>2947</v>
      </c>
      <c r="J66" s="626" t="s">
        <v>2948</v>
      </c>
      <c r="K66" s="626" t="s">
        <v>2489</v>
      </c>
      <c r="L66" s="627">
        <v>2111.88</v>
      </c>
      <c r="M66" s="627">
        <v>2111.88</v>
      </c>
      <c r="N66" s="626">
        <v>1</v>
      </c>
      <c r="O66" s="690">
        <v>0.5</v>
      </c>
      <c r="P66" s="627">
        <v>2111.88</v>
      </c>
      <c r="Q66" s="642">
        <v>1</v>
      </c>
      <c r="R66" s="626">
        <v>1</v>
      </c>
      <c r="S66" s="642">
        <v>1</v>
      </c>
      <c r="T66" s="690">
        <v>0.5</v>
      </c>
      <c r="U66" s="672">
        <v>1</v>
      </c>
    </row>
    <row r="67" spans="1:21" ht="14.4" customHeight="1" x14ac:dyDescent="0.3">
      <c r="A67" s="625">
        <v>21</v>
      </c>
      <c r="B67" s="626" t="s">
        <v>551</v>
      </c>
      <c r="C67" s="626">
        <v>89301211</v>
      </c>
      <c r="D67" s="688" t="s">
        <v>4838</v>
      </c>
      <c r="E67" s="689" t="s">
        <v>2828</v>
      </c>
      <c r="F67" s="626" t="s">
        <v>2806</v>
      </c>
      <c r="G67" s="626" t="s">
        <v>2949</v>
      </c>
      <c r="H67" s="626" t="s">
        <v>550</v>
      </c>
      <c r="I67" s="626" t="s">
        <v>2950</v>
      </c>
      <c r="J67" s="626" t="s">
        <v>888</v>
      </c>
      <c r="K67" s="626" t="s">
        <v>2951</v>
      </c>
      <c r="L67" s="627">
        <v>0</v>
      </c>
      <c r="M67" s="627">
        <v>0</v>
      </c>
      <c r="N67" s="626">
        <v>1</v>
      </c>
      <c r="O67" s="690">
        <v>0.5</v>
      </c>
      <c r="P67" s="627">
        <v>0</v>
      </c>
      <c r="Q67" s="642"/>
      <c r="R67" s="626">
        <v>1</v>
      </c>
      <c r="S67" s="642">
        <v>1</v>
      </c>
      <c r="T67" s="690">
        <v>0.5</v>
      </c>
      <c r="U67" s="672">
        <v>1</v>
      </c>
    </row>
    <row r="68" spans="1:21" ht="14.4" customHeight="1" x14ac:dyDescent="0.3">
      <c r="A68" s="625">
        <v>21</v>
      </c>
      <c r="B68" s="626" t="s">
        <v>551</v>
      </c>
      <c r="C68" s="626">
        <v>89301211</v>
      </c>
      <c r="D68" s="688" t="s">
        <v>4838</v>
      </c>
      <c r="E68" s="689" t="s">
        <v>2828</v>
      </c>
      <c r="F68" s="626" t="s">
        <v>2806</v>
      </c>
      <c r="G68" s="626" t="s">
        <v>2949</v>
      </c>
      <c r="H68" s="626" t="s">
        <v>550</v>
      </c>
      <c r="I68" s="626" t="s">
        <v>2952</v>
      </c>
      <c r="J68" s="626" t="s">
        <v>888</v>
      </c>
      <c r="K68" s="626" t="s">
        <v>593</v>
      </c>
      <c r="L68" s="627">
        <v>137.74</v>
      </c>
      <c r="M68" s="627">
        <v>137.74</v>
      </c>
      <c r="N68" s="626">
        <v>1</v>
      </c>
      <c r="O68" s="690">
        <v>1</v>
      </c>
      <c r="P68" s="627">
        <v>137.74</v>
      </c>
      <c r="Q68" s="642">
        <v>1</v>
      </c>
      <c r="R68" s="626">
        <v>1</v>
      </c>
      <c r="S68" s="642">
        <v>1</v>
      </c>
      <c r="T68" s="690">
        <v>1</v>
      </c>
      <c r="U68" s="672">
        <v>1</v>
      </c>
    </row>
    <row r="69" spans="1:21" ht="14.4" customHeight="1" x14ac:dyDescent="0.3">
      <c r="A69" s="625">
        <v>21</v>
      </c>
      <c r="B69" s="626" t="s">
        <v>551</v>
      </c>
      <c r="C69" s="626">
        <v>89301211</v>
      </c>
      <c r="D69" s="688" t="s">
        <v>4838</v>
      </c>
      <c r="E69" s="689" t="s">
        <v>2828</v>
      </c>
      <c r="F69" s="626" t="s">
        <v>2806</v>
      </c>
      <c r="G69" s="626" t="s">
        <v>2953</v>
      </c>
      <c r="H69" s="626" t="s">
        <v>550</v>
      </c>
      <c r="I69" s="626" t="s">
        <v>2954</v>
      </c>
      <c r="J69" s="626" t="s">
        <v>950</v>
      </c>
      <c r="K69" s="626" t="s">
        <v>951</v>
      </c>
      <c r="L69" s="627">
        <v>400.21</v>
      </c>
      <c r="M69" s="627">
        <v>800.42</v>
      </c>
      <c r="N69" s="626">
        <v>2</v>
      </c>
      <c r="O69" s="690">
        <v>1.5</v>
      </c>
      <c r="P69" s="627">
        <v>400.21</v>
      </c>
      <c r="Q69" s="642">
        <v>0.5</v>
      </c>
      <c r="R69" s="626">
        <v>1</v>
      </c>
      <c r="S69" s="642">
        <v>0.5</v>
      </c>
      <c r="T69" s="690">
        <v>0.5</v>
      </c>
      <c r="U69" s="672">
        <v>0.33333333333333331</v>
      </c>
    </row>
    <row r="70" spans="1:21" ht="14.4" customHeight="1" x14ac:dyDescent="0.3">
      <c r="A70" s="625">
        <v>21</v>
      </c>
      <c r="B70" s="626" t="s">
        <v>551</v>
      </c>
      <c r="C70" s="626">
        <v>89301211</v>
      </c>
      <c r="D70" s="688" t="s">
        <v>4838</v>
      </c>
      <c r="E70" s="689" t="s">
        <v>2828</v>
      </c>
      <c r="F70" s="626" t="s">
        <v>2806</v>
      </c>
      <c r="G70" s="626" t="s">
        <v>2953</v>
      </c>
      <c r="H70" s="626" t="s">
        <v>550</v>
      </c>
      <c r="I70" s="626" t="s">
        <v>2955</v>
      </c>
      <c r="J70" s="626" t="s">
        <v>950</v>
      </c>
      <c r="K70" s="626" t="s">
        <v>2956</v>
      </c>
      <c r="L70" s="627">
        <v>0</v>
      </c>
      <c r="M70" s="627">
        <v>0</v>
      </c>
      <c r="N70" s="626">
        <v>1</v>
      </c>
      <c r="O70" s="690">
        <v>0.5</v>
      </c>
      <c r="P70" s="627"/>
      <c r="Q70" s="642"/>
      <c r="R70" s="626"/>
      <c r="S70" s="642">
        <v>0</v>
      </c>
      <c r="T70" s="690"/>
      <c r="U70" s="672">
        <v>0</v>
      </c>
    </row>
    <row r="71" spans="1:21" ht="14.4" customHeight="1" x14ac:dyDescent="0.3">
      <c r="A71" s="625">
        <v>21</v>
      </c>
      <c r="B71" s="626" t="s">
        <v>551</v>
      </c>
      <c r="C71" s="626">
        <v>89301211</v>
      </c>
      <c r="D71" s="688" t="s">
        <v>4838</v>
      </c>
      <c r="E71" s="689" t="s">
        <v>2828</v>
      </c>
      <c r="F71" s="626" t="s">
        <v>2806</v>
      </c>
      <c r="G71" s="626" t="s">
        <v>2957</v>
      </c>
      <c r="H71" s="626" t="s">
        <v>550</v>
      </c>
      <c r="I71" s="626" t="s">
        <v>2958</v>
      </c>
      <c r="J71" s="626" t="s">
        <v>2959</v>
      </c>
      <c r="K71" s="626" t="s">
        <v>2960</v>
      </c>
      <c r="L71" s="627">
        <v>36.89</v>
      </c>
      <c r="M71" s="627">
        <v>73.78</v>
      </c>
      <c r="N71" s="626">
        <v>2</v>
      </c>
      <c r="O71" s="690">
        <v>1.5</v>
      </c>
      <c r="P71" s="627"/>
      <c r="Q71" s="642">
        <v>0</v>
      </c>
      <c r="R71" s="626"/>
      <c r="S71" s="642">
        <v>0</v>
      </c>
      <c r="T71" s="690"/>
      <c r="U71" s="672">
        <v>0</v>
      </c>
    </row>
    <row r="72" spans="1:21" ht="14.4" customHeight="1" x14ac:dyDescent="0.3">
      <c r="A72" s="625">
        <v>21</v>
      </c>
      <c r="B72" s="626" t="s">
        <v>551</v>
      </c>
      <c r="C72" s="626">
        <v>89301211</v>
      </c>
      <c r="D72" s="688" t="s">
        <v>4838</v>
      </c>
      <c r="E72" s="689" t="s">
        <v>2828</v>
      </c>
      <c r="F72" s="626" t="s">
        <v>2806</v>
      </c>
      <c r="G72" s="626" t="s">
        <v>2961</v>
      </c>
      <c r="H72" s="626" t="s">
        <v>550</v>
      </c>
      <c r="I72" s="626" t="s">
        <v>2962</v>
      </c>
      <c r="J72" s="626" t="s">
        <v>902</v>
      </c>
      <c r="K72" s="626" t="s">
        <v>2963</v>
      </c>
      <c r="L72" s="627">
        <v>0</v>
      </c>
      <c r="M72" s="627">
        <v>0</v>
      </c>
      <c r="N72" s="626">
        <v>1</v>
      </c>
      <c r="O72" s="690">
        <v>0.5</v>
      </c>
      <c r="P72" s="627"/>
      <c r="Q72" s="642"/>
      <c r="R72" s="626"/>
      <c r="S72" s="642">
        <v>0</v>
      </c>
      <c r="T72" s="690"/>
      <c r="U72" s="672">
        <v>0</v>
      </c>
    </row>
    <row r="73" spans="1:21" ht="14.4" customHeight="1" x14ac:dyDescent="0.3">
      <c r="A73" s="625">
        <v>21</v>
      </c>
      <c r="B73" s="626" t="s">
        <v>551</v>
      </c>
      <c r="C73" s="626">
        <v>89301211</v>
      </c>
      <c r="D73" s="688" t="s">
        <v>4838</v>
      </c>
      <c r="E73" s="689" t="s">
        <v>2828</v>
      </c>
      <c r="F73" s="626" t="s">
        <v>2806</v>
      </c>
      <c r="G73" s="626" t="s">
        <v>2878</v>
      </c>
      <c r="H73" s="626" t="s">
        <v>550</v>
      </c>
      <c r="I73" s="626" t="s">
        <v>2964</v>
      </c>
      <c r="J73" s="626" t="s">
        <v>992</v>
      </c>
      <c r="K73" s="626" t="s">
        <v>1424</v>
      </c>
      <c r="L73" s="627">
        <v>56.52</v>
      </c>
      <c r="M73" s="627">
        <v>56.52</v>
      </c>
      <c r="N73" s="626">
        <v>1</v>
      </c>
      <c r="O73" s="690">
        <v>0.5</v>
      </c>
      <c r="P73" s="627"/>
      <c r="Q73" s="642">
        <v>0</v>
      </c>
      <c r="R73" s="626"/>
      <c r="S73" s="642">
        <v>0</v>
      </c>
      <c r="T73" s="690"/>
      <c r="U73" s="672">
        <v>0</v>
      </c>
    </row>
    <row r="74" spans="1:21" ht="14.4" customHeight="1" x14ac:dyDescent="0.3">
      <c r="A74" s="625">
        <v>21</v>
      </c>
      <c r="B74" s="626" t="s">
        <v>551</v>
      </c>
      <c r="C74" s="626">
        <v>89301211</v>
      </c>
      <c r="D74" s="688" t="s">
        <v>4838</v>
      </c>
      <c r="E74" s="689" t="s">
        <v>2828</v>
      </c>
      <c r="F74" s="626" t="s">
        <v>2806</v>
      </c>
      <c r="G74" s="626" t="s">
        <v>2878</v>
      </c>
      <c r="H74" s="626" t="s">
        <v>550</v>
      </c>
      <c r="I74" s="626" t="s">
        <v>2879</v>
      </c>
      <c r="J74" s="626" t="s">
        <v>2880</v>
      </c>
      <c r="K74" s="626" t="s">
        <v>2881</v>
      </c>
      <c r="L74" s="627">
        <v>75.36</v>
      </c>
      <c r="M74" s="627">
        <v>75.36</v>
      </c>
      <c r="N74" s="626">
        <v>1</v>
      </c>
      <c r="O74" s="690">
        <v>0.5</v>
      </c>
      <c r="P74" s="627">
        <v>75.36</v>
      </c>
      <c r="Q74" s="642">
        <v>1</v>
      </c>
      <c r="R74" s="626">
        <v>1</v>
      </c>
      <c r="S74" s="642">
        <v>1</v>
      </c>
      <c r="T74" s="690">
        <v>0.5</v>
      </c>
      <c r="U74" s="672">
        <v>1</v>
      </c>
    </row>
    <row r="75" spans="1:21" ht="14.4" customHeight="1" x14ac:dyDescent="0.3">
      <c r="A75" s="625">
        <v>21</v>
      </c>
      <c r="B75" s="626" t="s">
        <v>551</v>
      </c>
      <c r="C75" s="626">
        <v>89301211</v>
      </c>
      <c r="D75" s="688" t="s">
        <v>4838</v>
      </c>
      <c r="E75" s="689" t="s">
        <v>2828</v>
      </c>
      <c r="F75" s="626" t="s">
        <v>2806</v>
      </c>
      <c r="G75" s="626" t="s">
        <v>2965</v>
      </c>
      <c r="H75" s="626" t="s">
        <v>550</v>
      </c>
      <c r="I75" s="626" t="s">
        <v>2966</v>
      </c>
      <c r="J75" s="626" t="s">
        <v>2967</v>
      </c>
      <c r="K75" s="626" t="s">
        <v>2968</v>
      </c>
      <c r="L75" s="627">
        <v>53.67</v>
      </c>
      <c r="M75" s="627">
        <v>268.35000000000002</v>
      </c>
      <c r="N75" s="626">
        <v>5</v>
      </c>
      <c r="O75" s="690">
        <v>4</v>
      </c>
      <c r="P75" s="627">
        <v>161.01</v>
      </c>
      <c r="Q75" s="642">
        <v>0.59999999999999987</v>
      </c>
      <c r="R75" s="626">
        <v>3</v>
      </c>
      <c r="S75" s="642">
        <v>0.6</v>
      </c>
      <c r="T75" s="690">
        <v>2</v>
      </c>
      <c r="U75" s="672">
        <v>0.5</v>
      </c>
    </row>
    <row r="76" spans="1:21" ht="14.4" customHeight="1" x14ac:dyDescent="0.3">
      <c r="A76" s="625">
        <v>21</v>
      </c>
      <c r="B76" s="626" t="s">
        <v>551</v>
      </c>
      <c r="C76" s="626">
        <v>89301211</v>
      </c>
      <c r="D76" s="688" t="s">
        <v>4838</v>
      </c>
      <c r="E76" s="689" t="s">
        <v>2828</v>
      </c>
      <c r="F76" s="626" t="s">
        <v>2806</v>
      </c>
      <c r="G76" s="626" t="s">
        <v>2969</v>
      </c>
      <c r="H76" s="626" t="s">
        <v>1264</v>
      </c>
      <c r="I76" s="626" t="s">
        <v>2561</v>
      </c>
      <c r="J76" s="626" t="s">
        <v>1438</v>
      </c>
      <c r="K76" s="626" t="s">
        <v>628</v>
      </c>
      <c r="L76" s="627">
        <v>232.44</v>
      </c>
      <c r="M76" s="627">
        <v>464.88</v>
      </c>
      <c r="N76" s="626">
        <v>2</v>
      </c>
      <c r="O76" s="690">
        <v>1.5</v>
      </c>
      <c r="P76" s="627">
        <v>464.88</v>
      </c>
      <c r="Q76" s="642">
        <v>1</v>
      </c>
      <c r="R76" s="626">
        <v>2</v>
      </c>
      <c r="S76" s="642">
        <v>1</v>
      </c>
      <c r="T76" s="690">
        <v>1.5</v>
      </c>
      <c r="U76" s="672">
        <v>1</v>
      </c>
    </row>
    <row r="77" spans="1:21" ht="14.4" customHeight="1" x14ac:dyDescent="0.3">
      <c r="A77" s="625">
        <v>21</v>
      </c>
      <c r="B77" s="626" t="s">
        <v>551</v>
      </c>
      <c r="C77" s="626">
        <v>89301211</v>
      </c>
      <c r="D77" s="688" t="s">
        <v>4838</v>
      </c>
      <c r="E77" s="689" t="s">
        <v>2828</v>
      </c>
      <c r="F77" s="626" t="s">
        <v>2806</v>
      </c>
      <c r="G77" s="626" t="s">
        <v>2882</v>
      </c>
      <c r="H77" s="626" t="s">
        <v>550</v>
      </c>
      <c r="I77" s="626" t="s">
        <v>2494</v>
      </c>
      <c r="J77" s="626" t="s">
        <v>2495</v>
      </c>
      <c r="K77" s="626" t="s">
        <v>2496</v>
      </c>
      <c r="L77" s="627">
        <v>2787.72</v>
      </c>
      <c r="M77" s="627">
        <v>5575.44</v>
      </c>
      <c r="N77" s="626">
        <v>2</v>
      </c>
      <c r="O77" s="690">
        <v>2</v>
      </c>
      <c r="P77" s="627">
        <v>2787.72</v>
      </c>
      <c r="Q77" s="642">
        <v>0.5</v>
      </c>
      <c r="R77" s="626">
        <v>1</v>
      </c>
      <c r="S77" s="642">
        <v>0.5</v>
      </c>
      <c r="T77" s="690">
        <v>1</v>
      </c>
      <c r="U77" s="672">
        <v>0.5</v>
      </c>
    </row>
    <row r="78" spans="1:21" ht="14.4" customHeight="1" x14ac:dyDescent="0.3">
      <c r="A78" s="625">
        <v>21</v>
      </c>
      <c r="B78" s="626" t="s">
        <v>551</v>
      </c>
      <c r="C78" s="626">
        <v>89301211</v>
      </c>
      <c r="D78" s="688" t="s">
        <v>4838</v>
      </c>
      <c r="E78" s="689" t="s">
        <v>2828</v>
      </c>
      <c r="F78" s="626" t="s">
        <v>2806</v>
      </c>
      <c r="G78" s="626" t="s">
        <v>2882</v>
      </c>
      <c r="H78" s="626" t="s">
        <v>550</v>
      </c>
      <c r="I78" s="626" t="s">
        <v>2497</v>
      </c>
      <c r="J78" s="626" t="s">
        <v>2498</v>
      </c>
      <c r="K78" s="626" t="s">
        <v>2499</v>
      </c>
      <c r="L78" s="627">
        <v>2332.38</v>
      </c>
      <c r="M78" s="627">
        <v>4664.76</v>
      </c>
      <c r="N78" s="626">
        <v>2</v>
      </c>
      <c r="O78" s="690">
        <v>2</v>
      </c>
      <c r="P78" s="627">
        <v>4664.76</v>
      </c>
      <c r="Q78" s="642">
        <v>1</v>
      </c>
      <c r="R78" s="626">
        <v>2</v>
      </c>
      <c r="S78" s="642">
        <v>1</v>
      </c>
      <c r="T78" s="690">
        <v>2</v>
      </c>
      <c r="U78" s="672">
        <v>1</v>
      </c>
    </row>
    <row r="79" spans="1:21" ht="14.4" customHeight="1" x14ac:dyDescent="0.3">
      <c r="A79" s="625">
        <v>21</v>
      </c>
      <c r="B79" s="626" t="s">
        <v>551</v>
      </c>
      <c r="C79" s="626">
        <v>89301211</v>
      </c>
      <c r="D79" s="688" t="s">
        <v>4838</v>
      </c>
      <c r="E79" s="689" t="s">
        <v>2828</v>
      </c>
      <c r="F79" s="626" t="s">
        <v>2806</v>
      </c>
      <c r="G79" s="626" t="s">
        <v>2882</v>
      </c>
      <c r="H79" s="626" t="s">
        <v>550</v>
      </c>
      <c r="I79" s="626" t="s">
        <v>2500</v>
      </c>
      <c r="J79" s="626" t="s">
        <v>2501</v>
      </c>
      <c r="K79" s="626" t="s">
        <v>2502</v>
      </c>
      <c r="L79" s="627">
        <v>880.88</v>
      </c>
      <c r="M79" s="627">
        <v>1761.76</v>
      </c>
      <c r="N79" s="626">
        <v>2</v>
      </c>
      <c r="O79" s="690">
        <v>2</v>
      </c>
      <c r="P79" s="627">
        <v>880.88</v>
      </c>
      <c r="Q79" s="642">
        <v>0.5</v>
      </c>
      <c r="R79" s="626">
        <v>1</v>
      </c>
      <c r="S79" s="642">
        <v>0.5</v>
      </c>
      <c r="T79" s="690">
        <v>1</v>
      </c>
      <c r="U79" s="672">
        <v>0.5</v>
      </c>
    </row>
    <row r="80" spans="1:21" ht="14.4" customHeight="1" x14ac:dyDescent="0.3">
      <c r="A80" s="625">
        <v>21</v>
      </c>
      <c r="B80" s="626" t="s">
        <v>551</v>
      </c>
      <c r="C80" s="626">
        <v>89301211</v>
      </c>
      <c r="D80" s="688" t="s">
        <v>4838</v>
      </c>
      <c r="E80" s="689" t="s">
        <v>2828</v>
      </c>
      <c r="F80" s="626" t="s">
        <v>2806</v>
      </c>
      <c r="G80" s="626" t="s">
        <v>2882</v>
      </c>
      <c r="H80" s="626" t="s">
        <v>550</v>
      </c>
      <c r="I80" s="626" t="s">
        <v>2503</v>
      </c>
      <c r="J80" s="626" t="s">
        <v>2504</v>
      </c>
      <c r="K80" s="626" t="s">
        <v>2505</v>
      </c>
      <c r="L80" s="627">
        <v>1629.03</v>
      </c>
      <c r="M80" s="627">
        <v>4887.09</v>
      </c>
      <c r="N80" s="626">
        <v>3</v>
      </c>
      <c r="O80" s="690">
        <v>3</v>
      </c>
      <c r="P80" s="627"/>
      <c r="Q80" s="642">
        <v>0</v>
      </c>
      <c r="R80" s="626"/>
      <c r="S80" s="642">
        <v>0</v>
      </c>
      <c r="T80" s="690"/>
      <c r="U80" s="672">
        <v>0</v>
      </c>
    </row>
    <row r="81" spans="1:21" ht="14.4" customHeight="1" x14ac:dyDescent="0.3">
      <c r="A81" s="625">
        <v>21</v>
      </c>
      <c r="B81" s="626" t="s">
        <v>551</v>
      </c>
      <c r="C81" s="626">
        <v>89301211</v>
      </c>
      <c r="D81" s="688" t="s">
        <v>4838</v>
      </c>
      <c r="E81" s="689" t="s">
        <v>2828</v>
      </c>
      <c r="F81" s="626" t="s">
        <v>2806</v>
      </c>
      <c r="G81" s="626" t="s">
        <v>2970</v>
      </c>
      <c r="H81" s="626" t="s">
        <v>1264</v>
      </c>
      <c r="I81" s="626" t="s">
        <v>2971</v>
      </c>
      <c r="J81" s="626" t="s">
        <v>2972</v>
      </c>
      <c r="K81" s="626" t="s">
        <v>2973</v>
      </c>
      <c r="L81" s="627">
        <v>4283.43</v>
      </c>
      <c r="M81" s="627">
        <v>4283.43</v>
      </c>
      <c r="N81" s="626">
        <v>1</v>
      </c>
      <c r="O81" s="690">
        <v>1</v>
      </c>
      <c r="P81" s="627"/>
      <c r="Q81" s="642">
        <v>0</v>
      </c>
      <c r="R81" s="626"/>
      <c r="S81" s="642">
        <v>0</v>
      </c>
      <c r="T81" s="690"/>
      <c r="U81" s="672">
        <v>0</v>
      </c>
    </row>
    <row r="82" spans="1:21" ht="14.4" customHeight="1" x14ac:dyDescent="0.3">
      <c r="A82" s="625">
        <v>21</v>
      </c>
      <c r="B82" s="626" t="s">
        <v>551</v>
      </c>
      <c r="C82" s="626">
        <v>89301211</v>
      </c>
      <c r="D82" s="688" t="s">
        <v>4838</v>
      </c>
      <c r="E82" s="689" t="s">
        <v>2828</v>
      </c>
      <c r="F82" s="626" t="s">
        <v>2806</v>
      </c>
      <c r="G82" s="626" t="s">
        <v>2974</v>
      </c>
      <c r="H82" s="626" t="s">
        <v>550</v>
      </c>
      <c r="I82" s="626" t="s">
        <v>2975</v>
      </c>
      <c r="J82" s="626" t="s">
        <v>2976</v>
      </c>
      <c r="K82" s="626" t="s">
        <v>2977</v>
      </c>
      <c r="L82" s="627">
        <v>23.3</v>
      </c>
      <c r="M82" s="627">
        <v>23.3</v>
      </c>
      <c r="N82" s="626">
        <v>1</v>
      </c>
      <c r="O82" s="690">
        <v>0.5</v>
      </c>
      <c r="P82" s="627"/>
      <c r="Q82" s="642">
        <v>0</v>
      </c>
      <c r="R82" s="626"/>
      <c r="S82" s="642">
        <v>0</v>
      </c>
      <c r="T82" s="690"/>
      <c r="U82" s="672">
        <v>0</v>
      </c>
    </row>
    <row r="83" spans="1:21" ht="14.4" customHeight="1" x14ac:dyDescent="0.3">
      <c r="A83" s="625">
        <v>21</v>
      </c>
      <c r="B83" s="626" t="s">
        <v>551</v>
      </c>
      <c r="C83" s="626">
        <v>89301211</v>
      </c>
      <c r="D83" s="688" t="s">
        <v>4838</v>
      </c>
      <c r="E83" s="689" t="s">
        <v>2828</v>
      </c>
      <c r="F83" s="626" t="s">
        <v>2806</v>
      </c>
      <c r="G83" s="626" t="s">
        <v>2974</v>
      </c>
      <c r="H83" s="626" t="s">
        <v>550</v>
      </c>
      <c r="I83" s="626" t="s">
        <v>2978</v>
      </c>
      <c r="J83" s="626" t="s">
        <v>2976</v>
      </c>
      <c r="K83" s="626" t="s">
        <v>2979</v>
      </c>
      <c r="L83" s="627">
        <v>58.23</v>
      </c>
      <c r="M83" s="627">
        <v>58.23</v>
      </c>
      <c r="N83" s="626">
        <v>1</v>
      </c>
      <c r="O83" s="690">
        <v>1</v>
      </c>
      <c r="P83" s="627"/>
      <c r="Q83" s="642">
        <v>0</v>
      </c>
      <c r="R83" s="626"/>
      <c r="S83" s="642">
        <v>0</v>
      </c>
      <c r="T83" s="690"/>
      <c r="U83" s="672">
        <v>0</v>
      </c>
    </row>
    <row r="84" spans="1:21" ht="14.4" customHeight="1" x14ac:dyDescent="0.3">
      <c r="A84" s="625">
        <v>21</v>
      </c>
      <c r="B84" s="626" t="s">
        <v>551</v>
      </c>
      <c r="C84" s="626">
        <v>89301211</v>
      </c>
      <c r="D84" s="688" t="s">
        <v>4838</v>
      </c>
      <c r="E84" s="689" t="s">
        <v>2828</v>
      </c>
      <c r="F84" s="626" t="s">
        <v>2806</v>
      </c>
      <c r="G84" s="626" t="s">
        <v>2974</v>
      </c>
      <c r="H84" s="626" t="s">
        <v>550</v>
      </c>
      <c r="I84" s="626" t="s">
        <v>2980</v>
      </c>
      <c r="J84" s="626" t="s">
        <v>2981</v>
      </c>
      <c r="K84" s="626" t="s">
        <v>2977</v>
      </c>
      <c r="L84" s="627">
        <v>0</v>
      </c>
      <c r="M84" s="627">
        <v>0</v>
      </c>
      <c r="N84" s="626">
        <v>1</v>
      </c>
      <c r="O84" s="690">
        <v>0.5</v>
      </c>
      <c r="P84" s="627">
        <v>0</v>
      </c>
      <c r="Q84" s="642"/>
      <c r="R84" s="626">
        <v>1</v>
      </c>
      <c r="S84" s="642">
        <v>1</v>
      </c>
      <c r="T84" s="690">
        <v>0.5</v>
      </c>
      <c r="U84" s="672">
        <v>1</v>
      </c>
    </row>
    <row r="85" spans="1:21" ht="14.4" customHeight="1" x14ac:dyDescent="0.3">
      <c r="A85" s="625">
        <v>21</v>
      </c>
      <c r="B85" s="626" t="s">
        <v>551</v>
      </c>
      <c r="C85" s="626">
        <v>89301211</v>
      </c>
      <c r="D85" s="688" t="s">
        <v>4838</v>
      </c>
      <c r="E85" s="689" t="s">
        <v>2828</v>
      </c>
      <c r="F85" s="626" t="s">
        <v>2806</v>
      </c>
      <c r="G85" s="626" t="s">
        <v>2982</v>
      </c>
      <c r="H85" s="626" t="s">
        <v>550</v>
      </c>
      <c r="I85" s="626" t="s">
        <v>2983</v>
      </c>
      <c r="J85" s="626" t="s">
        <v>713</v>
      </c>
      <c r="K85" s="626" t="s">
        <v>2984</v>
      </c>
      <c r="L85" s="627">
        <v>99</v>
      </c>
      <c r="M85" s="627">
        <v>297</v>
      </c>
      <c r="N85" s="626">
        <v>3</v>
      </c>
      <c r="O85" s="690">
        <v>2</v>
      </c>
      <c r="P85" s="627"/>
      <c r="Q85" s="642">
        <v>0</v>
      </c>
      <c r="R85" s="626"/>
      <c r="S85" s="642">
        <v>0</v>
      </c>
      <c r="T85" s="690"/>
      <c r="U85" s="672">
        <v>0</v>
      </c>
    </row>
    <row r="86" spans="1:21" ht="14.4" customHeight="1" x14ac:dyDescent="0.3">
      <c r="A86" s="625">
        <v>21</v>
      </c>
      <c r="B86" s="626" t="s">
        <v>551</v>
      </c>
      <c r="C86" s="626">
        <v>89301211</v>
      </c>
      <c r="D86" s="688" t="s">
        <v>4838</v>
      </c>
      <c r="E86" s="689" t="s">
        <v>2828</v>
      </c>
      <c r="F86" s="626" t="s">
        <v>2806</v>
      </c>
      <c r="G86" s="626" t="s">
        <v>2985</v>
      </c>
      <c r="H86" s="626" t="s">
        <v>550</v>
      </c>
      <c r="I86" s="626" t="s">
        <v>2986</v>
      </c>
      <c r="J86" s="626" t="s">
        <v>807</v>
      </c>
      <c r="K86" s="626" t="s">
        <v>2987</v>
      </c>
      <c r="L86" s="627">
        <v>1520.3</v>
      </c>
      <c r="M86" s="627">
        <v>1520.3</v>
      </c>
      <c r="N86" s="626">
        <v>1</v>
      </c>
      <c r="O86" s="690">
        <v>1</v>
      </c>
      <c r="P86" s="627"/>
      <c r="Q86" s="642">
        <v>0</v>
      </c>
      <c r="R86" s="626"/>
      <c r="S86" s="642">
        <v>0</v>
      </c>
      <c r="T86" s="690"/>
      <c r="U86" s="672">
        <v>0</v>
      </c>
    </row>
    <row r="87" spans="1:21" ht="14.4" customHeight="1" x14ac:dyDescent="0.3">
      <c r="A87" s="625">
        <v>21</v>
      </c>
      <c r="B87" s="626" t="s">
        <v>551</v>
      </c>
      <c r="C87" s="626">
        <v>89301211</v>
      </c>
      <c r="D87" s="688" t="s">
        <v>4838</v>
      </c>
      <c r="E87" s="689" t="s">
        <v>2828</v>
      </c>
      <c r="F87" s="626" t="s">
        <v>2806</v>
      </c>
      <c r="G87" s="626" t="s">
        <v>2988</v>
      </c>
      <c r="H87" s="626" t="s">
        <v>550</v>
      </c>
      <c r="I87" s="626" t="s">
        <v>2989</v>
      </c>
      <c r="J87" s="626" t="s">
        <v>856</v>
      </c>
      <c r="K87" s="626" t="s">
        <v>1863</v>
      </c>
      <c r="L87" s="627">
        <v>0</v>
      </c>
      <c r="M87" s="627">
        <v>0</v>
      </c>
      <c r="N87" s="626">
        <v>1</v>
      </c>
      <c r="O87" s="690">
        <v>0.5</v>
      </c>
      <c r="P87" s="627"/>
      <c r="Q87" s="642"/>
      <c r="R87" s="626"/>
      <c r="S87" s="642">
        <v>0</v>
      </c>
      <c r="T87" s="690"/>
      <c r="U87" s="672">
        <v>0</v>
      </c>
    </row>
    <row r="88" spans="1:21" ht="14.4" customHeight="1" x14ac:dyDescent="0.3">
      <c r="A88" s="625">
        <v>21</v>
      </c>
      <c r="B88" s="626" t="s">
        <v>551</v>
      </c>
      <c r="C88" s="626">
        <v>89301211</v>
      </c>
      <c r="D88" s="688" t="s">
        <v>4838</v>
      </c>
      <c r="E88" s="689" t="s">
        <v>2828</v>
      </c>
      <c r="F88" s="626" t="s">
        <v>2806</v>
      </c>
      <c r="G88" s="626" t="s">
        <v>2988</v>
      </c>
      <c r="H88" s="626" t="s">
        <v>550</v>
      </c>
      <c r="I88" s="626" t="s">
        <v>2990</v>
      </c>
      <c r="J88" s="626" t="s">
        <v>856</v>
      </c>
      <c r="K88" s="626" t="s">
        <v>2991</v>
      </c>
      <c r="L88" s="627">
        <v>50.6</v>
      </c>
      <c r="M88" s="627">
        <v>253</v>
      </c>
      <c r="N88" s="626">
        <v>5</v>
      </c>
      <c r="O88" s="690">
        <v>3.5</v>
      </c>
      <c r="P88" s="627"/>
      <c r="Q88" s="642">
        <v>0</v>
      </c>
      <c r="R88" s="626"/>
      <c r="S88" s="642">
        <v>0</v>
      </c>
      <c r="T88" s="690"/>
      <c r="U88" s="672">
        <v>0</v>
      </c>
    </row>
    <row r="89" spans="1:21" ht="14.4" customHeight="1" x14ac:dyDescent="0.3">
      <c r="A89" s="625">
        <v>21</v>
      </c>
      <c r="B89" s="626" t="s">
        <v>551</v>
      </c>
      <c r="C89" s="626">
        <v>89301211</v>
      </c>
      <c r="D89" s="688" t="s">
        <v>4838</v>
      </c>
      <c r="E89" s="689" t="s">
        <v>2828</v>
      </c>
      <c r="F89" s="626" t="s">
        <v>2806</v>
      </c>
      <c r="G89" s="626" t="s">
        <v>2883</v>
      </c>
      <c r="H89" s="626" t="s">
        <v>550</v>
      </c>
      <c r="I89" s="626" t="s">
        <v>2884</v>
      </c>
      <c r="J89" s="626" t="s">
        <v>1182</v>
      </c>
      <c r="K89" s="626" t="s">
        <v>678</v>
      </c>
      <c r="L89" s="627">
        <v>0</v>
      </c>
      <c r="M89" s="627">
        <v>0</v>
      </c>
      <c r="N89" s="626">
        <v>2</v>
      </c>
      <c r="O89" s="690">
        <v>1</v>
      </c>
      <c r="P89" s="627">
        <v>0</v>
      </c>
      <c r="Q89" s="642"/>
      <c r="R89" s="626">
        <v>1</v>
      </c>
      <c r="S89" s="642">
        <v>0.5</v>
      </c>
      <c r="T89" s="690">
        <v>0.5</v>
      </c>
      <c r="U89" s="672">
        <v>0.5</v>
      </c>
    </row>
    <row r="90" spans="1:21" ht="14.4" customHeight="1" x14ac:dyDescent="0.3">
      <c r="A90" s="625">
        <v>21</v>
      </c>
      <c r="B90" s="626" t="s">
        <v>551</v>
      </c>
      <c r="C90" s="626">
        <v>89301211</v>
      </c>
      <c r="D90" s="688" t="s">
        <v>4838</v>
      </c>
      <c r="E90" s="689" t="s">
        <v>2828</v>
      </c>
      <c r="F90" s="626" t="s">
        <v>2806</v>
      </c>
      <c r="G90" s="626" t="s">
        <v>2992</v>
      </c>
      <c r="H90" s="626" t="s">
        <v>1264</v>
      </c>
      <c r="I90" s="626" t="s">
        <v>2383</v>
      </c>
      <c r="J90" s="626" t="s">
        <v>1512</v>
      </c>
      <c r="K90" s="626" t="s">
        <v>2384</v>
      </c>
      <c r="L90" s="627">
        <v>399.92</v>
      </c>
      <c r="M90" s="627">
        <v>799.84</v>
      </c>
      <c r="N90" s="626">
        <v>2</v>
      </c>
      <c r="O90" s="690">
        <v>2</v>
      </c>
      <c r="P90" s="627">
        <v>399.92</v>
      </c>
      <c r="Q90" s="642">
        <v>0.5</v>
      </c>
      <c r="R90" s="626">
        <v>1</v>
      </c>
      <c r="S90" s="642">
        <v>0.5</v>
      </c>
      <c r="T90" s="690">
        <v>1</v>
      </c>
      <c r="U90" s="672">
        <v>0.5</v>
      </c>
    </row>
    <row r="91" spans="1:21" ht="14.4" customHeight="1" x14ac:dyDescent="0.3">
      <c r="A91" s="625">
        <v>21</v>
      </c>
      <c r="B91" s="626" t="s">
        <v>551</v>
      </c>
      <c r="C91" s="626">
        <v>89301211</v>
      </c>
      <c r="D91" s="688" t="s">
        <v>4838</v>
      </c>
      <c r="E91" s="689" t="s">
        <v>2828</v>
      </c>
      <c r="F91" s="626" t="s">
        <v>2806</v>
      </c>
      <c r="G91" s="626" t="s">
        <v>2889</v>
      </c>
      <c r="H91" s="626" t="s">
        <v>550</v>
      </c>
      <c r="I91" s="626" t="s">
        <v>2993</v>
      </c>
      <c r="J91" s="626" t="s">
        <v>2994</v>
      </c>
      <c r="K91" s="626" t="s">
        <v>2995</v>
      </c>
      <c r="L91" s="627">
        <v>0</v>
      </c>
      <c r="M91" s="627">
        <v>0</v>
      </c>
      <c r="N91" s="626">
        <v>1</v>
      </c>
      <c r="O91" s="690">
        <v>1</v>
      </c>
      <c r="P91" s="627">
        <v>0</v>
      </c>
      <c r="Q91" s="642"/>
      <c r="R91" s="626">
        <v>1</v>
      </c>
      <c r="S91" s="642">
        <v>1</v>
      </c>
      <c r="T91" s="690">
        <v>1</v>
      </c>
      <c r="U91" s="672">
        <v>1</v>
      </c>
    </row>
    <row r="92" spans="1:21" ht="14.4" customHeight="1" x14ac:dyDescent="0.3">
      <c r="A92" s="625">
        <v>21</v>
      </c>
      <c r="B92" s="626" t="s">
        <v>551</v>
      </c>
      <c r="C92" s="626">
        <v>89301211</v>
      </c>
      <c r="D92" s="688" t="s">
        <v>4838</v>
      </c>
      <c r="E92" s="689" t="s">
        <v>2828</v>
      </c>
      <c r="F92" s="626" t="s">
        <v>2806</v>
      </c>
      <c r="G92" s="626" t="s">
        <v>2996</v>
      </c>
      <c r="H92" s="626" t="s">
        <v>550</v>
      </c>
      <c r="I92" s="626" t="s">
        <v>2997</v>
      </c>
      <c r="J92" s="626" t="s">
        <v>1212</v>
      </c>
      <c r="K92" s="626" t="s">
        <v>626</v>
      </c>
      <c r="L92" s="627">
        <v>30.65</v>
      </c>
      <c r="M92" s="627">
        <v>30.65</v>
      </c>
      <c r="N92" s="626">
        <v>1</v>
      </c>
      <c r="O92" s="690">
        <v>0.5</v>
      </c>
      <c r="P92" s="627"/>
      <c r="Q92" s="642">
        <v>0</v>
      </c>
      <c r="R92" s="626"/>
      <c r="S92" s="642">
        <v>0</v>
      </c>
      <c r="T92" s="690"/>
      <c r="U92" s="672">
        <v>0</v>
      </c>
    </row>
    <row r="93" spans="1:21" ht="14.4" customHeight="1" x14ac:dyDescent="0.3">
      <c r="A93" s="625">
        <v>21</v>
      </c>
      <c r="B93" s="626" t="s">
        <v>551</v>
      </c>
      <c r="C93" s="626">
        <v>89301211</v>
      </c>
      <c r="D93" s="688" t="s">
        <v>4838</v>
      </c>
      <c r="E93" s="689" t="s">
        <v>2828</v>
      </c>
      <c r="F93" s="626" t="s">
        <v>2806</v>
      </c>
      <c r="G93" s="626" t="s">
        <v>2996</v>
      </c>
      <c r="H93" s="626" t="s">
        <v>550</v>
      </c>
      <c r="I93" s="626" t="s">
        <v>2998</v>
      </c>
      <c r="J93" s="626" t="s">
        <v>2999</v>
      </c>
      <c r="K93" s="626" t="s">
        <v>3000</v>
      </c>
      <c r="L93" s="627">
        <v>12.26</v>
      </c>
      <c r="M93" s="627">
        <v>12.26</v>
      </c>
      <c r="N93" s="626">
        <v>1</v>
      </c>
      <c r="O93" s="690">
        <v>0.5</v>
      </c>
      <c r="P93" s="627"/>
      <c r="Q93" s="642">
        <v>0</v>
      </c>
      <c r="R93" s="626"/>
      <c r="S93" s="642">
        <v>0</v>
      </c>
      <c r="T93" s="690"/>
      <c r="U93" s="672">
        <v>0</v>
      </c>
    </row>
    <row r="94" spans="1:21" ht="14.4" customHeight="1" x14ac:dyDescent="0.3">
      <c r="A94" s="625">
        <v>21</v>
      </c>
      <c r="B94" s="626" t="s">
        <v>551</v>
      </c>
      <c r="C94" s="626">
        <v>89301211</v>
      </c>
      <c r="D94" s="688" t="s">
        <v>4838</v>
      </c>
      <c r="E94" s="689" t="s">
        <v>2828</v>
      </c>
      <c r="F94" s="626" t="s">
        <v>2806</v>
      </c>
      <c r="G94" s="626" t="s">
        <v>3001</v>
      </c>
      <c r="H94" s="626" t="s">
        <v>550</v>
      </c>
      <c r="I94" s="626" t="s">
        <v>3002</v>
      </c>
      <c r="J94" s="626" t="s">
        <v>829</v>
      </c>
      <c r="K94" s="626" t="s">
        <v>3003</v>
      </c>
      <c r="L94" s="627">
        <v>709.97</v>
      </c>
      <c r="M94" s="627">
        <v>709.97</v>
      </c>
      <c r="N94" s="626">
        <v>1</v>
      </c>
      <c r="O94" s="690">
        <v>0.5</v>
      </c>
      <c r="P94" s="627"/>
      <c r="Q94" s="642">
        <v>0</v>
      </c>
      <c r="R94" s="626"/>
      <c r="S94" s="642">
        <v>0</v>
      </c>
      <c r="T94" s="690"/>
      <c r="U94" s="672">
        <v>0</v>
      </c>
    </row>
    <row r="95" spans="1:21" ht="14.4" customHeight="1" x14ac:dyDescent="0.3">
      <c r="A95" s="625">
        <v>21</v>
      </c>
      <c r="B95" s="626" t="s">
        <v>551</v>
      </c>
      <c r="C95" s="626">
        <v>89301211</v>
      </c>
      <c r="D95" s="688" t="s">
        <v>4838</v>
      </c>
      <c r="E95" s="689" t="s">
        <v>2828</v>
      </c>
      <c r="F95" s="626" t="s">
        <v>2806</v>
      </c>
      <c r="G95" s="626" t="s">
        <v>3001</v>
      </c>
      <c r="H95" s="626" t="s">
        <v>550</v>
      </c>
      <c r="I95" s="626" t="s">
        <v>3004</v>
      </c>
      <c r="J95" s="626" t="s">
        <v>829</v>
      </c>
      <c r="K95" s="626" t="s">
        <v>3005</v>
      </c>
      <c r="L95" s="627">
        <v>0</v>
      </c>
      <c r="M95" s="627">
        <v>0</v>
      </c>
      <c r="N95" s="626">
        <v>1</v>
      </c>
      <c r="O95" s="690">
        <v>0.5</v>
      </c>
      <c r="P95" s="627"/>
      <c r="Q95" s="642"/>
      <c r="R95" s="626"/>
      <c r="S95" s="642">
        <v>0</v>
      </c>
      <c r="T95" s="690"/>
      <c r="U95" s="672">
        <v>0</v>
      </c>
    </row>
    <row r="96" spans="1:21" ht="14.4" customHeight="1" x14ac:dyDescent="0.3">
      <c r="A96" s="625">
        <v>21</v>
      </c>
      <c r="B96" s="626" t="s">
        <v>551</v>
      </c>
      <c r="C96" s="626">
        <v>89301211</v>
      </c>
      <c r="D96" s="688" t="s">
        <v>4838</v>
      </c>
      <c r="E96" s="689" t="s">
        <v>2828</v>
      </c>
      <c r="F96" s="626" t="s">
        <v>2806</v>
      </c>
      <c r="G96" s="626" t="s">
        <v>3006</v>
      </c>
      <c r="H96" s="626" t="s">
        <v>1264</v>
      </c>
      <c r="I96" s="626" t="s">
        <v>2216</v>
      </c>
      <c r="J96" s="626" t="s">
        <v>1348</v>
      </c>
      <c r="K96" s="626" t="s">
        <v>2217</v>
      </c>
      <c r="L96" s="627">
        <v>86.41</v>
      </c>
      <c r="M96" s="627">
        <v>86.41</v>
      </c>
      <c r="N96" s="626">
        <v>1</v>
      </c>
      <c r="O96" s="690">
        <v>0.5</v>
      </c>
      <c r="P96" s="627">
        <v>86.41</v>
      </c>
      <c r="Q96" s="642">
        <v>1</v>
      </c>
      <c r="R96" s="626">
        <v>1</v>
      </c>
      <c r="S96" s="642">
        <v>1</v>
      </c>
      <c r="T96" s="690">
        <v>0.5</v>
      </c>
      <c r="U96" s="672">
        <v>1</v>
      </c>
    </row>
    <row r="97" spans="1:21" ht="14.4" customHeight="1" x14ac:dyDescent="0.3">
      <c r="A97" s="625">
        <v>21</v>
      </c>
      <c r="B97" s="626" t="s">
        <v>551</v>
      </c>
      <c r="C97" s="626">
        <v>89301211</v>
      </c>
      <c r="D97" s="688" t="s">
        <v>4838</v>
      </c>
      <c r="E97" s="689" t="s">
        <v>2828</v>
      </c>
      <c r="F97" s="626" t="s">
        <v>2806</v>
      </c>
      <c r="G97" s="626" t="s">
        <v>3007</v>
      </c>
      <c r="H97" s="626" t="s">
        <v>550</v>
      </c>
      <c r="I97" s="626" t="s">
        <v>3008</v>
      </c>
      <c r="J97" s="626" t="s">
        <v>3009</v>
      </c>
      <c r="K97" s="626" t="s">
        <v>3010</v>
      </c>
      <c r="L97" s="627">
        <v>56.01</v>
      </c>
      <c r="M97" s="627">
        <v>672.12</v>
      </c>
      <c r="N97" s="626">
        <v>12</v>
      </c>
      <c r="O97" s="690">
        <v>6.5</v>
      </c>
      <c r="P97" s="627">
        <v>336.06</v>
      </c>
      <c r="Q97" s="642">
        <v>0.5</v>
      </c>
      <c r="R97" s="626">
        <v>6</v>
      </c>
      <c r="S97" s="642">
        <v>0.5</v>
      </c>
      <c r="T97" s="690">
        <v>3.5</v>
      </c>
      <c r="U97" s="672">
        <v>0.53846153846153844</v>
      </c>
    </row>
    <row r="98" spans="1:21" ht="14.4" customHeight="1" x14ac:dyDescent="0.3">
      <c r="A98" s="625">
        <v>21</v>
      </c>
      <c r="B98" s="626" t="s">
        <v>551</v>
      </c>
      <c r="C98" s="626">
        <v>89301211</v>
      </c>
      <c r="D98" s="688" t="s">
        <v>4838</v>
      </c>
      <c r="E98" s="689" t="s">
        <v>2828</v>
      </c>
      <c r="F98" s="626" t="s">
        <v>2806</v>
      </c>
      <c r="G98" s="626" t="s">
        <v>2864</v>
      </c>
      <c r="H98" s="626" t="s">
        <v>1264</v>
      </c>
      <c r="I98" s="626" t="s">
        <v>3011</v>
      </c>
      <c r="J98" s="626" t="s">
        <v>3012</v>
      </c>
      <c r="K98" s="626" t="s">
        <v>1430</v>
      </c>
      <c r="L98" s="627">
        <v>133.07</v>
      </c>
      <c r="M98" s="627">
        <v>133.07</v>
      </c>
      <c r="N98" s="626">
        <v>1</v>
      </c>
      <c r="O98" s="690">
        <v>0.5</v>
      </c>
      <c r="P98" s="627"/>
      <c r="Q98" s="642">
        <v>0</v>
      </c>
      <c r="R98" s="626"/>
      <c r="S98" s="642">
        <v>0</v>
      </c>
      <c r="T98" s="690"/>
      <c r="U98" s="672">
        <v>0</v>
      </c>
    </row>
    <row r="99" spans="1:21" ht="14.4" customHeight="1" x14ac:dyDescent="0.3">
      <c r="A99" s="625">
        <v>21</v>
      </c>
      <c r="B99" s="626" t="s">
        <v>551</v>
      </c>
      <c r="C99" s="626">
        <v>89301211</v>
      </c>
      <c r="D99" s="688" t="s">
        <v>4838</v>
      </c>
      <c r="E99" s="689" t="s">
        <v>2828</v>
      </c>
      <c r="F99" s="626" t="s">
        <v>2806</v>
      </c>
      <c r="G99" s="626" t="s">
        <v>2864</v>
      </c>
      <c r="H99" s="626" t="s">
        <v>550</v>
      </c>
      <c r="I99" s="626" t="s">
        <v>3013</v>
      </c>
      <c r="J99" s="626" t="s">
        <v>893</v>
      </c>
      <c r="K99" s="626" t="s">
        <v>3014</v>
      </c>
      <c r="L99" s="627">
        <v>23.4</v>
      </c>
      <c r="M99" s="627">
        <v>23.4</v>
      </c>
      <c r="N99" s="626">
        <v>1</v>
      </c>
      <c r="O99" s="690">
        <v>1</v>
      </c>
      <c r="P99" s="627"/>
      <c r="Q99" s="642">
        <v>0</v>
      </c>
      <c r="R99" s="626"/>
      <c r="S99" s="642">
        <v>0</v>
      </c>
      <c r="T99" s="690"/>
      <c r="U99" s="672">
        <v>0</v>
      </c>
    </row>
    <row r="100" spans="1:21" ht="14.4" customHeight="1" x14ac:dyDescent="0.3">
      <c r="A100" s="625">
        <v>21</v>
      </c>
      <c r="B100" s="626" t="s">
        <v>551</v>
      </c>
      <c r="C100" s="626">
        <v>89301211</v>
      </c>
      <c r="D100" s="688" t="s">
        <v>4838</v>
      </c>
      <c r="E100" s="689" t="s">
        <v>2828</v>
      </c>
      <c r="F100" s="626" t="s">
        <v>2806</v>
      </c>
      <c r="G100" s="626" t="s">
        <v>3015</v>
      </c>
      <c r="H100" s="626" t="s">
        <v>1264</v>
      </c>
      <c r="I100" s="626" t="s">
        <v>2733</v>
      </c>
      <c r="J100" s="626" t="s">
        <v>2734</v>
      </c>
      <c r="K100" s="626" t="s">
        <v>2735</v>
      </c>
      <c r="L100" s="627">
        <v>0</v>
      </c>
      <c r="M100" s="627">
        <v>0</v>
      </c>
      <c r="N100" s="626">
        <v>1</v>
      </c>
      <c r="O100" s="690">
        <v>0.5</v>
      </c>
      <c r="P100" s="627">
        <v>0</v>
      </c>
      <c r="Q100" s="642"/>
      <c r="R100" s="626">
        <v>1</v>
      </c>
      <c r="S100" s="642">
        <v>1</v>
      </c>
      <c r="T100" s="690">
        <v>0.5</v>
      </c>
      <c r="U100" s="672">
        <v>1</v>
      </c>
    </row>
    <row r="101" spans="1:21" ht="14.4" customHeight="1" x14ac:dyDescent="0.3">
      <c r="A101" s="625">
        <v>21</v>
      </c>
      <c r="B101" s="626" t="s">
        <v>551</v>
      </c>
      <c r="C101" s="626">
        <v>89301211</v>
      </c>
      <c r="D101" s="688" t="s">
        <v>4838</v>
      </c>
      <c r="E101" s="689" t="s">
        <v>2828</v>
      </c>
      <c r="F101" s="626" t="s">
        <v>2806</v>
      </c>
      <c r="G101" s="626" t="s">
        <v>3016</v>
      </c>
      <c r="H101" s="626" t="s">
        <v>550</v>
      </c>
      <c r="I101" s="626" t="s">
        <v>3017</v>
      </c>
      <c r="J101" s="626" t="s">
        <v>3018</v>
      </c>
      <c r="K101" s="626" t="s">
        <v>2519</v>
      </c>
      <c r="L101" s="627">
        <v>503.26</v>
      </c>
      <c r="M101" s="627">
        <v>503.26</v>
      </c>
      <c r="N101" s="626">
        <v>1</v>
      </c>
      <c r="O101" s="690">
        <v>1</v>
      </c>
      <c r="P101" s="627">
        <v>503.26</v>
      </c>
      <c r="Q101" s="642">
        <v>1</v>
      </c>
      <c r="R101" s="626">
        <v>1</v>
      </c>
      <c r="S101" s="642">
        <v>1</v>
      </c>
      <c r="T101" s="690">
        <v>1</v>
      </c>
      <c r="U101" s="672">
        <v>1</v>
      </c>
    </row>
    <row r="102" spans="1:21" ht="14.4" customHeight="1" x14ac:dyDescent="0.3">
      <c r="A102" s="625">
        <v>21</v>
      </c>
      <c r="B102" s="626" t="s">
        <v>551</v>
      </c>
      <c r="C102" s="626">
        <v>89301211</v>
      </c>
      <c r="D102" s="688" t="s">
        <v>4838</v>
      </c>
      <c r="E102" s="689" t="s">
        <v>2828</v>
      </c>
      <c r="F102" s="626" t="s">
        <v>2806</v>
      </c>
      <c r="G102" s="626" t="s">
        <v>3019</v>
      </c>
      <c r="H102" s="626" t="s">
        <v>550</v>
      </c>
      <c r="I102" s="626" t="s">
        <v>3020</v>
      </c>
      <c r="J102" s="626" t="s">
        <v>833</v>
      </c>
      <c r="K102" s="626" t="s">
        <v>3021</v>
      </c>
      <c r="L102" s="627">
        <v>400.53</v>
      </c>
      <c r="M102" s="627">
        <v>400.53</v>
      </c>
      <c r="N102" s="626">
        <v>1</v>
      </c>
      <c r="O102" s="690">
        <v>0.5</v>
      </c>
      <c r="P102" s="627">
        <v>400.53</v>
      </c>
      <c r="Q102" s="642">
        <v>1</v>
      </c>
      <c r="R102" s="626">
        <v>1</v>
      </c>
      <c r="S102" s="642">
        <v>1</v>
      </c>
      <c r="T102" s="690">
        <v>0.5</v>
      </c>
      <c r="U102" s="672">
        <v>1</v>
      </c>
    </row>
    <row r="103" spans="1:21" ht="14.4" customHeight="1" x14ac:dyDescent="0.3">
      <c r="A103" s="625">
        <v>21</v>
      </c>
      <c r="B103" s="626" t="s">
        <v>551</v>
      </c>
      <c r="C103" s="626">
        <v>89301211</v>
      </c>
      <c r="D103" s="688" t="s">
        <v>4838</v>
      </c>
      <c r="E103" s="689" t="s">
        <v>2828</v>
      </c>
      <c r="F103" s="626" t="s">
        <v>2806</v>
      </c>
      <c r="G103" s="626" t="s">
        <v>3022</v>
      </c>
      <c r="H103" s="626" t="s">
        <v>1264</v>
      </c>
      <c r="I103" s="626" t="s">
        <v>2229</v>
      </c>
      <c r="J103" s="626" t="s">
        <v>1314</v>
      </c>
      <c r="K103" s="626" t="s">
        <v>1316</v>
      </c>
      <c r="L103" s="627">
        <v>625.29</v>
      </c>
      <c r="M103" s="627">
        <v>625.29</v>
      </c>
      <c r="N103" s="626">
        <v>1</v>
      </c>
      <c r="O103" s="690">
        <v>1</v>
      </c>
      <c r="P103" s="627">
        <v>625.29</v>
      </c>
      <c r="Q103" s="642">
        <v>1</v>
      </c>
      <c r="R103" s="626">
        <v>1</v>
      </c>
      <c r="S103" s="642">
        <v>1</v>
      </c>
      <c r="T103" s="690">
        <v>1</v>
      </c>
      <c r="U103" s="672">
        <v>1</v>
      </c>
    </row>
    <row r="104" spans="1:21" ht="14.4" customHeight="1" x14ac:dyDescent="0.3">
      <c r="A104" s="625">
        <v>21</v>
      </c>
      <c r="B104" s="626" t="s">
        <v>551</v>
      </c>
      <c r="C104" s="626">
        <v>89301211</v>
      </c>
      <c r="D104" s="688" t="s">
        <v>4838</v>
      </c>
      <c r="E104" s="689" t="s">
        <v>2828</v>
      </c>
      <c r="F104" s="626" t="s">
        <v>2806</v>
      </c>
      <c r="G104" s="626" t="s">
        <v>3022</v>
      </c>
      <c r="H104" s="626" t="s">
        <v>1264</v>
      </c>
      <c r="I104" s="626" t="s">
        <v>2232</v>
      </c>
      <c r="J104" s="626" t="s">
        <v>1355</v>
      </c>
      <c r="K104" s="626" t="s">
        <v>1839</v>
      </c>
      <c r="L104" s="627">
        <v>1749.69</v>
      </c>
      <c r="M104" s="627">
        <v>8748.4500000000007</v>
      </c>
      <c r="N104" s="626">
        <v>5</v>
      </c>
      <c r="O104" s="690">
        <v>1</v>
      </c>
      <c r="P104" s="627"/>
      <c r="Q104" s="642">
        <v>0</v>
      </c>
      <c r="R104" s="626"/>
      <c r="S104" s="642">
        <v>0</v>
      </c>
      <c r="T104" s="690"/>
      <c r="U104" s="672">
        <v>0</v>
      </c>
    </row>
    <row r="105" spans="1:21" ht="14.4" customHeight="1" x14ac:dyDescent="0.3">
      <c r="A105" s="625">
        <v>21</v>
      </c>
      <c r="B105" s="626" t="s">
        <v>551</v>
      </c>
      <c r="C105" s="626">
        <v>89301211</v>
      </c>
      <c r="D105" s="688" t="s">
        <v>4838</v>
      </c>
      <c r="E105" s="689" t="s">
        <v>2828</v>
      </c>
      <c r="F105" s="626" t="s">
        <v>2806</v>
      </c>
      <c r="G105" s="626" t="s">
        <v>3022</v>
      </c>
      <c r="H105" s="626" t="s">
        <v>1264</v>
      </c>
      <c r="I105" s="626" t="s">
        <v>2233</v>
      </c>
      <c r="J105" s="626" t="s">
        <v>1355</v>
      </c>
      <c r="K105" s="626" t="s">
        <v>1840</v>
      </c>
      <c r="L105" s="627">
        <v>2332.92</v>
      </c>
      <c r="M105" s="627">
        <v>6998.76</v>
      </c>
      <c r="N105" s="626">
        <v>3</v>
      </c>
      <c r="O105" s="690">
        <v>1</v>
      </c>
      <c r="P105" s="627"/>
      <c r="Q105" s="642">
        <v>0</v>
      </c>
      <c r="R105" s="626"/>
      <c r="S105" s="642">
        <v>0</v>
      </c>
      <c r="T105" s="690"/>
      <c r="U105" s="672">
        <v>0</v>
      </c>
    </row>
    <row r="106" spans="1:21" ht="14.4" customHeight="1" x14ac:dyDescent="0.3">
      <c r="A106" s="625">
        <v>21</v>
      </c>
      <c r="B106" s="626" t="s">
        <v>551</v>
      </c>
      <c r="C106" s="626">
        <v>89301211</v>
      </c>
      <c r="D106" s="688" t="s">
        <v>4838</v>
      </c>
      <c r="E106" s="689" t="s">
        <v>2828</v>
      </c>
      <c r="F106" s="626" t="s">
        <v>2806</v>
      </c>
      <c r="G106" s="626" t="s">
        <v>3022</v>
      </c>
      <c r="H106" s="626" t="s">
        <v>1264</v>
      </c>
      <c r="I106" s="626" t="s">
        <v>2234</v>
      </c>
      <c r="J106" s="626" t="s">
        <v>1355</v>
      </c>
      <c r="K106" s="626" t="s">
        <v>1841</v>
      </c>
      <c r="L106" s="627">
        <v>2916.16</v>
      </c>
      <c r="M106" s="627">
        <v>5832.32</v>
      </c>
      <c r="N106" s="626">
        <v>2</v>
      </c>
      <c r="O106" s="690">
        <v>0.5</v>
      </c>
      <c r="P106" s="627">
        <v>5832.32</v>
      </c>
      <c r="Q106" s="642">
        <v>1</v>
      </c>
      <c r="R106" s="626">
        <v>2</v>
      </c>
      <c r="S106" s="642">
        <v>1</v>
      </c>
      <c r="T106" s="690">
        <v>0.5</v>
      </c>
      <c r="U106" s="672">
        <v>1</v>
      </c>
    </row>
    <row r="107" spans="1:21" ht="14.4" customHeight="1" x14ac:dyDescent="0.3">
      <c r="A107" s="625">
        <v>21</v>
      </c>
      <c r="B107" s="626" t="s">
        <v>551</v>
      </c>
      <c r="C107" s="626">
        <v>89301211</v>
      </c>
      <c r="D107" s="688" t="s">
        <v>4838</v>
      </c>
      <c r="E107" s="689" t="s">
        <v>2828</v>
      </c>
      <c r="F107" s="626" t="s">
        <v>2806</v>
      </c>
      <c r="G107" s="626" t="s">
        <v>2895</v>
      </c>
      <c r="H107" s="626" t="s">
        <v>1264</v>
      </c>
      <c r="I107" s="626" t="s">
        <v>2481</v>
      </c>
      <c r="J107" s="626" t="s">
        <v>1274</v>
      </c>
      <c r="K107" s="626" t="s">
        <v>2482</v>
      </c>
      <c r="L107" s="627">
        <v>96.63</v>
      </c>
      <c r="M107" s="627">
        <v>289.89</v>
      </c>
      <c r="N107" s="626">
        <v>3</v>
      </c>
      <c r="O107" s="690">
        <v>2</v>
      </c>
      <c r="P107" s="627">
        <v>96.63</v>
      </c>
      <c r="Q107" s="642">
        <v>0.33333333333333331</v>
      </c>
      <c r="R107" s="626">
        <v>1</v>
      </c>
      <c r="S107" s="642">
        <v>0.33333333333333331</v>
      </c>
      <c r="T107" s="690">
        <v>0.5</v>
      </c>
      <c r="U107" s="672">
        <v>0.25</v>
      </c>
    </row>
    <row r="108" spans="1:21" ht="14.4" customHeight="1" x14ac:dyDescent="0.3">
      <c r="A108" s="625">
        <v>21</v>
      </c>
      <c r="B108" s="626" t="s">
        <v>551</v>
      </c>
      <c r="C108" s="626">
        <v>89301211</v>
      </c>
      <c r="D108" s="688" t="s">
        <v>4838</v>
      </c>
      <c r="E108" s="689" t="s">
        <v>2828</v>
      </c>
      <c r="F108" s="626" t="s">
        <v>2806</v>
      </c>
      <c r="G108" s="626" t="s">
        <v>2867</v>
      </c>
      <c r="H108" s="626" t="s">
        <v>550</v>
      </c>
      <c r="I108" s="626" t="s">
        <v>2868</v>
      </c>
      <c r="J108" s="626" t="s">
        <v>1920</v>
      </c>
      <c r="K108" s="626" t="s">
        <v>1921</v>
      </c>
      <c r="L108" s="627">
        <v>153.52000000000001</v>
      </c>
      <c r="M108" s="627">
        <v>153.52000000000001</v>
      </c>
      <c r="N108" s="626">
        <v>1</v>
      </c>
      <c r="O108" s="690">
        <v>0.5</v>
      </c>
      <c r="P108" s="627">
        <v>153.52000000000001</v>
      </c>
      <c r="Q108" s="642">
        <v>1</v>
      </c>
      <c r="R108" s="626">
        <v>1</v>
      </c>
      <c r="S108" s="642">
        <v>1</v>
      </c>
      <c r="T108" s="690">
        <v>0.5</v>
      </c>
      <c r="U108" s="672">
        <v>1</v>
      </c>
    </row>
    <row r="109" spans="1:21" ht="14.4" customHeight="1" x14ac:dyDescent="0.3">
      <c r="A109" s="625">
        <v>21</v>
      </c>
      <c r="B109" s="626" t="s">
        <v>551</v>
      </c>
      <c r="C109" s="626">
        <v>89301211</v>
      </c>
      <c r="D109" s="688" t="s">
        <v>4838</v>
      </c>
      <c r="E109" s="689" t="s">
        <v>2828</v>
      </c>
      <c r="F109" s="626" t="s">
        <v>2806</v>
      </c>
      <c r="G109" s="626" t="s">
        <v>3023</v>
      </c>
      <c r="H109" s="626" t="s">
        <v>1264</v>
      </c>
      <c r="I109" s="626" t="s">
        <v>2692</v>
      </c>
      <c r="J109" s="626" t="s">
        <v>1926</v>
      </c>
      <c r="K109" s="626" t="s">
        <v>2693</v>
      </c>
      <c r="L109" s="627">
        <v>69.86</v>
      </c>
      <c r="M109" s="627">
        <v>139.72</v>
      </c>
      <c r="N109" s="626">
        <v>2</v>
      </c>
      <c r="O109" s="690">
        <v>0.5</v>
      </c>
      <c r="P109" s="627">
        <v>139.72</v>
      </c>
      <c r="Q109" s="642">
        <v>1</v>
      </c>
      <c r="R109" s="626">
        <v>2</v>
      </c>
      <c r="S109" s="642">
        <v>1</v>
      </c>
      <c r="T109" s="690">
        <v>0.5</v>
      </c>
      <c r="U109" s="672">
        <v>1</v>
      </c>
    </row>
    <row r="110" spans="1:21" ht="14.4" customHeight="1" x14ac:dyDescent="0.3">
      <c r="A110" s="625">
        <v>21</v>
      </c>
      <c r="B110" s="626" t="s">
        <v>551</v>
      </c>
      <c r="C110" s="626">
        <v>89301211</v>
      </c>
      <c r="D110" s="688" t="s">
        <v>4838</v>
      </c>
      <c r="E110" s="689" t="s">
        <v>2828</v>
      </c>
      <c r="F110" s="626" t="s">
        <v>2806</v>
      </c>
      <c r="G110" s="626" t="s">
        <v>2869</v>
      </c>
      <c r="H110" s="626" t="s">
        <v>550</v>
      </c>
      <c r="I110" s="626" t="s">
        <v>3024</v>
      </c>
      <c r="J110" s="626" t="s">
        <v>3025</v>
      </c>
      <c r="K110" s="626" t="s">
        <v>881</v>
      </c>
      <c r="L110" s="627">
        <v>190.48</v>
      </c>
      <c r="M110" s="627">
        <v>952.39999999999986</v>
      </c>
      <c r="N110" s="626">
        <v>5</v>
      </c>
      <c r="O110" s="690">
        <v>3.5</v>
      </c>
      <c r="P110" s="627">
        <v>571.43999999999994</v>
      </c>
      <c r="Q110" s="642">
        <v>0.6</v>
      </c>
      <c r="R110" s="626">
        <v>3</v>
      </c>
      <c r="S110" s="642">
        <v>0.6</v>
      </c>
      <c r="T110" s="690">
        <v>1.5</v>
      </c>
      <c r="U110" s="672">
        <v>0.42857142857142855</v>
      </c>
    </row>
    <row r="111" spans="1:21" ht="14.4" customHeight="1" x14ac:dyDescent="0.3">
      <c r="A111" s="625">
        <v>21</v>
      </c>
      <c r="B111" s="626" t="s">
        <v>551</v>
      </c>
      <c r="C111" s="626">
        <v>89301211</v>
      </c>
      <c r="D111" s="688" t="s">
        <v>4838</v>
      </c>
      <c r="E111" s="689" t="s">
        <v>2828</v>
      </c>
      <c r="F111" s="626" t="s">
        <v>2806</v>
      </c>
      <c r="G111" s="626" t="s">
        <v>2869</v>
      </c>
      <c r="H111" s="626" t="s">
        <v>550</v>
      </c>
      <c r="I111" s="626" t="s">
        <v>2180</v>
      </c>
      <c r="J111" s="626" t="s">
        <v>880</v>
      </c>
      <c r="K111" s="626" t="s">
        <v>881</v>
      </c>
      <c r="L111" s="627">
        <v>190.48</v>
      </c>
      <c r="M111" s="627">
        <v>3428.6399999999994</v>
      </c>
      <c r="N111" s="626">
        <v>18</v>
      </c>
      <c r="O111" s="690">
        <v>10</v>
      </c>
      <c r="P111" s="627">
        <v>1333.36</v>
      </c>
      <c r="Q111" s="642">
        <v>0.38888888888888895</v>
      </c>
      <c r="R111" s="626">
        <v>7</v>
      </c>
      <c r="S111" s="642">
        <v>0.3888888888888889</v>
      </c>
      <c r="T111" s="690">
        <v>4</v>
      </c>
      <c r="U111" s="672">
        <v>0.4</v>
      </c>
    </row>
    <row r="112" spans="1:21" ht="14.4" customHeight="1" x14ac:dyDescent="0.3">
      <c r="A112" s="625">
        <v>21</v>
      </c>
      <c r="B112" s="626" t="s">
        <v>551</v>
      </c>
      <c r="C112" s="626">
        <v>89301211</v>
      </c>
      <c r="D112" s="688" t="s">
        <v>4838</v>
      </c>
      <c r="E112" s="689" t="s">
        <v>2828</v>
      </c>
      <c r="F112" s="626" t="s">
        <v>2806</v>
      </c>
      <c r="G112" s="626" t="s">
        <v>2869</v>
      </c>
      <c r="H112" s="626" t="s">
        <v>550</v>
      </c>
      <c r="I112" s="626" t="s">
        <v>2181</v>
      </c>
      <c r="J112" s="626" t="s">
        <v>880</v>
      </c>
      <c r="K112" s="626" t="s">
        <v>882</v>
      </c>
      <c r="L112" s="627">
        <v>612.26</v>
      </c>
      <c r="M112" s="627">
        <v>612.26</v>
      </c>
      <c r="N112" s="626">
        <v>1</v>
      </c>
      <c r="O112" s="690">
        <v>0.5</v>
      </c>
      <c r="P112" s="627">
        <v>612.26</v>
      </c>
      <c r="Q112" s="642">
        <v>1</v>
      </c>
      <c r="R112" s="626">
        <v>1</v>
      </c>
      <c r="S112" s="642">
        <v>1</v>
      </c>
      <c r="T112" s="690">
        <v>0.5</v>
      </c>
      <c r="U112" s="672">
        <v>1</v>
      </c>
    </row>
    <row r="113" spans="1:21" ht="14.4" customHeight="1" x14ac:dyDescent="0.3">
      <c r="A113" s="625">
        <v>21</v>
      </c>
      <c r="B113" s="626" t="s">
        <v>551</v>
      </c>
      <c r="C113" s="626">
        <v>89301211</v>
      </c>
      <c r="D113" s="688" t="s">
        <v>4838</v>
      </c>
      <c r="E113" s="689" t="s">
        <v>2828</v>
      </c>
      <c r="F113" s="626" t="s">
        <v>2806</v>
      </c>
      <c r="G113" s="626" t="s">
        <v>2872</v>
      </c>
      <c r="H113" s="626" t="s">
        <v>1264</v>
      </c>
      <c r="I113" s="626" t="s">
        <v>2196</v>
      </c>
      <c r="J113" s="626" t="s">
        <v>1418</v>
      </c>
      <c r="K113" s="626" t="s">
        <v>2197</v>
      </c>
      <c r="L113" s="627">
        <v>1347.28</v>
      </c>
      <c r="M113" s="627">
        <v>18861.919999999998</v>
      </c>
      <c r="N113" s="626">
        <v>14</v>
      </c>
      <c r="O113" s="690">
        <v>13</v>
      </c>
      <c r="P113" s="627">
        <v>8083.6799999999994</v>
      </c>
      <c r="Q113" s="642">
        <v>0.4285714285714286</v>
      </c>
      <c r="R113" s="626">
        <v>6</v>
      </c>
      <c r="S113" s="642">
        <v>0.42857142857142855</v>
      </c>
      <c r="T113" s="690">
        <v>5.5</v>
      </c>
      <c r="U113" s="672">
        <v>0.42307692307692307</v>
      </c>
    </row>
    <row r="114" spans="1:21" ht="14.4" customHeight="1" x14ac:dyDescent="0.3">
      <c r="A114" s="625">
        <v>21</v>
      </c>
      <c r="B114" s="626" t="s">
        <v>551</v>
      </c>
      <c r="C114" s="626">
        <v>89301211</v>
      </c>
      <c r="D114" s="688" t="s">
        <v>4838</v>
      </c>
      <c r="E114" s="689" t="s">
        <v>2828</v>
      </c>
      <c r="F114" s="626" t="s">
        <v>2806</v>
      </c>
      <c r="G114" s="626" t="s">
        <v>2872</v>
      </c>
      <c r="H114" s="626" t="s">
        <v>1264</v>
      </c>
      <c r="I114" s="626" t="s">
        <v>2196</v>
      </c>
      <c r="J114" s="626" t="s">
        <v>1418</v>
      </c>
      <c r="K114" s="626" t="s">
        <v>2197</v>
      </c>
      <c r="L114" s="627">
        <v>1359.61</v>
      </c>
      <c r="M114" s="627">
        <v>23113.37</v>
      </c>
      <c r="N114" s="626">
        <v>17</v>
      </c>
      <c r="O114" s="690">
        <v>14</v>
      </c>
      <c r="P114" s="627">
        <v>8157.6599999999989</v>
      </c>
      <c r="Q114" s="642">
        <v>0.3529411764705882</v>
      </c>
      <c r="R114" s="626">
        <v>6</v>
      </c>
      <c r="S114" s="642">
        <v>0.35294117647058826</v>
      </c>
      <c r="T114" s="690">
        <v>4</v>
      </c>
      <c r="U114" s="672">
        <v>0.2857142857142857</v>
      </c>
    </row>
    <row r="115" spans="1:21" ht="14.4" customHeight="1" x14ac:dyDescent="0.3">
      <c r="A115" s="625">
        <v>21</v>
      </c>
      <c r="B115" s="626" t="s">
        <v>551</v>
      </c>
      <c r="C115" s="626">
        <v>89301211</v>
      </c>
      <c r="D115" s="688" t="s">
        <v>4838</v>
      </c>
      <c r="E115" s="689" t="s">
        <v>2828</v>
      </c>
      <c r="F115" s="626" t="s">
        <v>2806</v>
      </c>
      <c r="G115" s="626" t="s">
        <v>2845</v>
      </c>
      <c r="H115" s="626" t="s">
        <v>550</v>
      </c>
      <c r="I115" s="626" t="s">
        <v>2846</v>
      </c>
      <c r="J115" s="626" t="s">
        <v>811</v>
      </c>
      <c r="K115" s="626" t="s">
        <v>2847</v>
      </c>
      <c r="L115" s="627">
        <v>1139.93</v>
      </c>
      <c r="M115" s="627">
        <v>2279.86</v>
      </c>
      <c r="N115" s="626">
        <v>2</v>
      </c>
      <c r="O115" s="690">
        <v>2</v>
      </c>
      <c r="P115" s="627">
        <v>1139.93</v>
      </c>
      <c r="Q115" s="642">
        <v>0.5</v>
      </c>
      <c r="R115" s="626">
        <v>1</v>
      </c>
      <c r="S115" s="642">
        <v>0.5</v>
      </c>
      <c r="T115" s="690">
        <v>1</v>
      </c>
      <c r="U115" s="672">
        <v>0.5</v>
      </c>
    </row>
    <row r="116" spans="1:21" ht="14.4" customHeight="1" x14ac:dyDescent="0.3">
      <c r="A116" s="625">
        <v>21</v>
      </c>
      <c r="B116" s="626" t="s">
        <v>551</v>
      </c>
      <c r="C116" s="626">
        <v>89301211</v>
      </c>
      <c r="D116" s="688" t="s">
        <v>4838</v>
      </c>
      <c r="E116" s="689" t="s">
        <v>2828</v>
      </c>
      <c r="F116" s="626" t="s">
        <v>2806</v>
      </c>
      <c r="G116" s="626" t="s">
        <v>2845</v>
      </c>
      <c r="H116" s="626" t="s">
        <v>550</v>
      </c>
      <c r="I116" s="626" t="s">
        <v>3026</v>
      </c>
      <c r="J116" s="626" t="s">
        <v>815</v>
      </c>
      <c r="K116" s="626" t="s">
        <v>816</v>
      </c>
      <c r="L116" s="627">
        <v>760.15</v>
      </c>
      <c r="M116" s="627">
        <v>760.15</v>
      </c>
      <c r="N116" s="626">
        <v>1</v>
      </c>
      <c r="O116" s="690">
        <v>1</v>
      </c>
      <c r="P116" s="627">
        <v>760.15</v>
      </c>
      <c r="Q116" s="642">
        <v>1</v>
      </c>
      <c r="R116" s="626">
        <v>1</v>
      </c>
      <c r="S116" s="642">
        <v>1</v>
      </c>
      <c r="T116" s="690">
        <v>1</v>
      </c>
      <c r="U116" s="672">
        <v>1</v>
      </c>
    </row>
    <row r="117" spans="1:21" ht="14.4" customHeight="1" x14ac:dyDescent="0.3">
      <c r="A117" s="625">
        <v>21</v>
      </c>
      <c r="B117" s="626" t="s">
        <v>551</v>
      </c>
      <c r="C117" s="626">
        <v>89301211</v>
      </c>
      <c r="D117" s="688" t="s">
        <v>4838</v>
      </c>
      <c r="E117" s="689" t="s">
        <v>2828</v>
      </c>
      <c r="F117" s="626" t="s">
        <v>2806</v>
      </c>
      <c r="G117" s="626" t="s">
        <v>2845</v>
      </c>
      <c r="H117" s="626" t="s">
        <v>550</v>
      </c>
      <c r="I117" s="626" t="s">
        <v>2848</v>
      </c>
      <c r="J117" s="626" t="s">
        <v>815</v>
      </c>
      <c r="K117" s="626" t="s">
        <v>2849</v>
      </c>
      <c r="L117" s="627">
        <v>1520.3</v>
      </c>
      <c r="M117" s="627">
        <v>1520.3</v>
      </c>
      <c r="N117" s="626">
        <v>1</v>
      </c>
      <c r="O117" s="690">
        <v>1</v>
      </c>
      <c r="P117" s="627">
        <v>1520.3</v>
      </c>
      <c r="Q117" s="642">
        <v>1</v>
      </c>
      <c r="R117" s="626">
        <v>1</v>
      </c>
      <c r="S117" s="642">
        <v>1</v>
      </c>
      <c r="T117" s="690">
        <v>1</v>
      </c>
      <c r="U117" s="672">
        <v>1</v>
      </c>
    </row>
    <row r="118" spans="1:21" ht="14.4" customHeight="1" x14ac:dyDescent="0.3">
      <c r="A118" s="625">
        <v>21</v>
      </c>
      <c r="B118" s="626" t="s">
        <v>551</v>
      </c>
      <c r="C118" s="626">
        <v>89301211</v>
      </c>
      <c r="D118" s="688" t="s">
        <v>4838</v>
      </c>
      <c r="E118" s="689" t="s">
        <v>2828</v>
      </c>
      <c r="F118" s="626" t="s">
        <v>2806</v>
      </c>
      <c r="G118" s="626" t="s">
        <v>3027</v>
      </c>
      <c r="H118" s="626" t="s">
        <v>550</v>
      </c>
      <c r="I118" s="626" t="s">
        <v>3028</v>
      </c>
      <c r="J118" s="626" t="s">
        <v>673</v>
      </c>
      <c r="K118" s="626" t="s">
        <v>1854</v>
      </c>
      <c r="L118" s="627">
        <v>190.48</v>
      </c>
      <c r="M118" s="627">
        <v>190.48</v>
      </c>
      <c r="N118" s="626">
        <v>1</v>
      </c>
      <c r="O118" s="690">
        <v>0.5</v>
      </c>
      <c r="P118" s="627"/>
      <c r="Q118" s="642">
        <v>0</v>
      </c>
      <c r="R118" s="626"/>
      <c r="S118" s="642">
        <v>0</v>
      </c>
      <c r="T118" s="690"/>
      <c r="U118" s="672">
        <v>0</v>
      </c>
    </row>
    <row r="119" spans="1:21" ht="14.4" customHeight="1" x14ac:dyDescent="0.3">
      <c r="A119" s="625">
        <v>21</v>
      </c>
      <c r="B119" s="626" t="s">
        <v>551</v>
      </c>
      <c r="C119" s="626">
        <v>89301211</v>
      </c>
      <c r="D119" s="688" t="s">
        <v>4838</v>
      </c>
      <c r="E119" s="689" t="s">
        <v>2828</v>
      </c>
      <c r="F119" s="626" t="s">
        <v>2806</v>
      </c>
      <c r="G119" s="626" t="s">
        <v>3029</v>
      </c>
      <c r="H119" s="626" t="s">
        <v>1264</v>
      </c>
      <c r="I119" s="626" t="s">
        <v>2295</v>
      </c>
      <c r="J119" s="626" t="s">
        <v>1458</v>
      </c>
      <c r="K119" s="626" t="s">
        <v>1459</v>
      </c>
      <c r="L119" s="627">
        <v>101.16</v>
      </c>
      <c r="M119" s="627">
        <v>101.16</v>
      </c>
      <c r="N119" s="626">
        <v>1</v>
      </c>
      <c r="O119" s="690">
        <v>0.5</v>
      </c>
      <c r="P119" s="627"/>
      <c r="Q119" s="642">
        <v>0</v>
      </c>
      <c r="R119" s="626"/>
      <c r="S119" s="642">
        <v>0</v>
      </c>
      <c r="T119" s="690"/>
      <c r="U119" s="672">
        <v>0</v>
      </c>
    </row>
    <row r="120" spans="1:21" ht="14.4" customHeight="1" x14ac:dyDescent="0.3">
      <c r="A120" s="625">
        <v>21</v>
      </c>
      <c r="B120" s="626" t="s">
        <v>551</v>
      </c>
      <c r="C120" s="626">
        <v>89301211</v>
      </c>
      <c r="D120" s="688" t="s">
        <v>4838</v>
      </c>
      <c r="E120" s="689" t="s">
        <v>2828</v>
      </c>
      <c r="F120" s="626" t="s">
        <v>2806</v>
      </c>
      <c r="G120" s="626" t="s">
        <v>3030</v>
      </c>
      <c r="H120" s="626" t="s">
        <v>550</v>
      </c>
      <c r="I120" s="626" t="s">
        <v>3031</v>
      </c>
      <c r="J120" s="626" t="s">
        <v>942</v>
      </c>
      <c r="K120" s="626" t="s">
        <v>943</v>
      </c>
      <c r="L120" s="627">
        <v>56.69</v>
      </c>
      <c r="M120" s="627">
        <v>680.28</v>
      </c>
      <c r="N120" s="626">
        <v>12</v>
      </c>
      <c r="O120" s="690">
        <v>7.5</v>
      </c>
      <c r="P120" s="627">
        <v>510.21</v>
      </c>
      <c r="Q120" s="642">
        <v>0.75</v>
      </c>
      <c r="R120" s="626">
        <v>9</v>
      </c>
      <c r="S120" s="642">
        <v>0.75</v>
      </c>
      <c r="T120" s="690">
        <v>6</v>
      </c>
      <c r="U120" s="672">
        <v>0.8</v>
      </c>
    </row>
    <row r="121" spans="1:21" ht="14.4" customHeight="1" x14ac:dyDescent="0.3">
      <c r="A121" s="625">
        <v>21</v>
      </c>
      <c r="B121" s="626" t="s">
        <v>551</v>
      </c>
      <c r="C121" s="626">
        <v>89301211</v>
      </c>
      <c r="D121" s="688" t="s">
        <v>4838</v>
      </c>
      <c r="E121" s="689" t="s">
        <v>2828</v>
      </c>
      <c r="F121" s="626" t="s">
        <v>2806</v>
      </c>
      <c r="G121" s="626" t="s">
        <v>3030</v>
      </c>
      <c r="H121" s="626" t="s">
        <v>550</v>
      </c>
      <c r="I121" s="626" t="s">
        <v>3032</v>
      </c>
      <c r="J121" s="626" t="s">
        <v>942</v>
      </c>
      <c r="K121" s="626" t="s">
        <v>2508</v>
      </c>
      <c r="L121" s="627">
        <v>22.68</v>
      </c>
      <c r="M121" s="627">
        <v>45.36</v>
      </c>
      <c r="N121" s="626">
        <v>2</v>
      </c>
      <c r="O121" s="690">
        <v>1</v>
      </c>
      <c r="P121" s="627">
        <v>22.68</v>
      </c>
      <c r="Q121" s="642">
        <v>0.5</v>
      </c>
      <c r="R121" s="626">
        <v>1</v>
      </c>
      <c r="S121" s="642">
        <v>0.5</v>
      </c>
      <c r="T121" s="690">
        <v>0.5</v>
      </c>
      <c r="U121" s="672">
        <v>0.5</v>
      </c>
    </row>
    <row r="122" spans="1:21" ht="14.4" customHeight="1" x14ac:dyDescent="0.3">
      <c r="A122" s="625">
        <v>21</v>
      </c>
      <c r="B122" s="626" t="s">
        <v>551</v>
      </c>
      <c r="C122" s="626">
        <v>89301211</v>
      </c>
      <c r="D122" s="688" t="s">
        <v>4838</v>
      </c>
      <c r="E122" s="689" t="s">
        <v>2828</v>
      </c>
      <c r="F122" s="626" t="s">
        <v>2806</v>
      </c>
      <c r="G122" s="626" t="s">
        <v>3030</v>
      </c>
      <c r="H122" s="626" t="s">
        <v>550</v>
      </c>
      <c r="I122" s="626" t="s">
        <v>3033</v>
      </c>
      <c r="J122" s="626" t="s">
        <v>3034</v>
      </c>
      <c r="K122" s="626" t="s">
        <v>928</v>
      </c>
      <c r="L122" s="627">
        <v>45.34</v>
      </c>
      <c r="M122" s="627">
        <v>45.34</v>
      </c>
      <c r="N122" s="626">
        <v>1</v>
      </c>
      <c r="O122" s="690">
        <v>1</v>
      </c>
      <c r="P122" s="627"/>
      <c r="Q122" s="642">
        <v>0</v>
      </c>
      <c r="R122" s="626"/>
      <c r="S122" s="642">
        <v>0</v>
      </c>
      <c r="T122" s="690"/>
      <c r="U122" s="672">
        <v>0</v>
      </c>
    </row>
    <row r="123" spans="1:21" ht="14.4" customHeight="1" x14ac:dyDescent="0.3">
      <c r="A123" s="625">
        <v>21</v>
      </c>
      <c r="B123" s="626" t="s">
        <v>551</v>
      </c>
      <c r="C123" s="626">
        <v>89301211</v>
      </c>
      <c r="D123" s="688" t="s">
        <v>4838</v>
      </c>
      <c r="E123" s="689" t="s">
        <v>2828</v>
      </c>
      <c r="F123" s="626" t="s">
        <v>2806</v>
      </c>
      <c r="G123" s="626" t="s">
        <v>2896</v>
      </c>
      <c r="H123" s="626" t="s">
        <v>550</v>
      </c>
      <c r="I123" s="626" t="s">
        <v>2897</v>
      </c>
      <c r="J123" s="626" t="s">
        <v>2898</v>
      </c>
      <c r="K123" s="626" t="s">
        <v>870</v>
      </c>
      <c r="L123" s="627">
        <v>91.52</v>
      </c>
      <c r="M123" s="627">
        <v>183.04</v>
      </c>
      <c r="N123" s="626">
        <v>2</v>
      </c>
      <c r="O123" s="690">
        <v>1.5</v>
      </c>
      <c r="P123" s="627">
        <v>183.04</v>
      </c>
      <c r="Q123" s="642">
        <v>1</v>
      </c>
      <c r="R123" s="626">
        <v>2</v>
      </c>
      <c r="S123" s="642">
        <v>1</v>
      </c>
      <c r="T123" s="690">
        <v>1.5</v>
      </c>
      <c r="U123" s="672">
        <v>1</v>
      </c>
    </row>
    <row r="124" spans="1:21" ht="14.4" customHeight="1" x14ac:dyDescent="0.3">
      <c r="A124" s="625">
        <v>21</v>
      </c>
      <c r="B124" s="626" t="s">
        <v>551</v>
      </c>
      <c r="C124" s="626">
        <v>89301211</v>
      </c>
      <c r="D124" s="688" t="s">
        <v>4838</v>
      </c>
      <c r="E124" s="689" t="s">
        <v>2828</v>
      </c>
      <c r="F124" s="626" t="s">
        <v>2806</v>
      </c>
      <c r="G124" s="626" t="s">
        <v>3035</v>
      </c>
      <c r="H124" s="626" t="s">
        <v>1264</v>
      </c>
      <c r="I124" s="626" t="s">
        <v>3036</v>
      </c>
      <c r="J124" s="626" t="s">
        <v>3037</v>
      </c>
      <c r="K124" s="626" t="s">
        <v>3038</v>
      </c>
      <c r="L124" s="627">
        <v>56.01</v>
      </c>
      <c r="M124" s="627">
        <v>56.01</v>
      </c>
      <c r="N124" s="626">
        <v>1</v>
      </c>
      <c r="O124" s="690">
        <v>0.5</v>
      </c>
      <c r="P124" s="627"/>
      <c r="Q124" s="642">
        <v>0</v>
      </c>
      <c r="R124" s="626"/>
      <c r="S124" s="642">
        <v>0</v>
      </c>
      <c r="T124" s="690"/>
      <c r="U124" s="672">
        <v>0</v>
      </c>
    </row>
    <row r="125" spans="1:21" ht="14.4" customHeight="1" x14ac:dyDescent="0.3">
      <c r="A125" s="625">
        <v>21</v>
      </c>
      <c r="B125" s="626" t="s">
        <v>551</v>
      </c>
      <c r="C125" s="626">
        <v>89301211</v>
      </c>
      <c r="D125" s="688" t="s">
        <v>4838</v>
      </c>
      <c r="E125" s="689" t="s">
        <v>2828</v>
      </c>
      <c r="F125" s="626" t="s">
        <v>2806</v>
      </c>
      <c r="G125" s="626" t="s">
        <v>3039</v>
      </c>
      <c r="H125" s="626" t="s">
        <v>1264</v>
      </c>
      <c r="I125" s="626" t="s">
        <v>2299</v>
      </c>
      <c r="J125" s="626" t="s">
        <v>2300</v>
      </c>
      <c r="K125" s="626" t="s">
        <v>1199</v>
      </c>
      <c r="L125" s="627">
        <v>101.16</v>
      </c>
      <c r="M125" s="627">
        <v>101.16</v>
      </c>
      <c r="N125" s="626">
        <v>1</v>
      </c>
      <c r="O125" s="690">
        <v>0.5</v>
      </c>
      <c r="P125" s="627"/>
      <c r="Q125" s="642">
        <v>0</v>
      </c>
      <c r="R125" s="626"/>
      <c r="S125" s="642">
        <v>0</v>
      </c>
      <c r="T125" s="690"/>
      <c r="U125" s="672">
        <v>0</v>
      </c>
    </row>
    <row r="126" spans="1:21" ht="14.4" customHeight="1" x14ac:dyDescent="0.3">
      <c r="A126" s="625">
        <v>21</v>
      </c>
      <c r="B126" s="626" t="s">
        <v>551</v>
      </c>
      <c r="C126" s="626">
        <v>89301211</v>
      </c>
      <c r="D126" s="688" t="s">
        <v>4838</v>
      </c>
      <c r="E126" s="689" t="s">
        <v>2828</v>
      </c>
      <c r="F126" s="626" t="s">
        <v>2806</v>
      </c>
      <c r="G126" s="626" t="s">
        <v>3040</v>
      </c>
      <c r="H126" s="626" t="s">
        <v>1264</v>
      </c>
      <c r="I126" s="626" t="s">
        <v>2603</v>
      </c>
      <c r="J126" s="626" t="s">
        <v>2604</v>
      </c>
      <c r="K126" s="626" t="s">
        <v>2174</v>
      </c>
      <c r="L126" s="627">
        <v>32.630000000000003</v>
      </c>
      <c r="M126" s="627">
        <v>32.630000000000003</v>
      </c>
      <c r="N126" s="626">
        <v>1</v>
      </c>
      <c r="O126" s="690">
        <v>0.5</v>
      </c>
      <c r="P126" s="627"/>
      <c r="Q126" s="642">
        <v>0</v>
      </c>
      <c r="R126" s="626"/>
      <c r="S126" s="642">
        <v>0</v>
      </c>
      <c r="T126" s="690"/>
      <c r="U126" s="672">
        <v>0</v>
      </c>
    </row>
    <row r="127" spans="1:21" ht="14.4" customHeight="1" x14ac:dyDescent="0.3">
      <c r="A127" s="625">
        <v>21</v>
      </c>
      <c r="B127" s="626" t="s">
        <v>551</v>
      </c>
      <c r="C127" s="626">
        <v>89301211</v>
      </c>
      <c r="D127" s="688" t="s">
        <v>4838</v>
      </c>
      <c r="E127" s="689" t="s">
        <v>2828</v>
      </c>
      <c r="F127" s="626" t="s">
        <v>2806</v>
      </c>
      <c r="G127" s="626" t="s">
        <v>2850</v>
      </c>
      <c r="H127" s="626" t="s">
        <v>550</v>
      </c>
      <c r="I127" s="626" t="s">
        <v>2851</v>
      </c>
      <c r="J127" s="626" t="s">
        <v>2852</v>
      </c>
      <c r="K127" s="626" t="s">
        <v>2853</v>
      </c>
      <c r="L127" s="627">
        <v>0</v>
      </c>
      <c r="M127" s="627">
        <v>0</v>
      </c>
      <c r="N127" s="626">
        <v>6</v>
      </c>
      <c r="O127" s="690">
        <v>3.5</v>
      </c>
      <c r="P127" s="627">
        <v>0</v>
      </c>
      <c r="Q127" s="642"/>
      <c r="R127" s="626">
        <v>1</v>
      </c>
      <c r="S127" s="642">
        <v>0.16666666666666666</v>
      </c>
      <c r="T127" s="690">
        <v>0.5</v>
      </c>
      <c r="U127" s="672">
        <v>0.14285714285714285</v>
      </c>
    </row>
    <row r="128" spans="1:21" ht="14.4" customHeight="1" x14ac:dyDescent="0.3">
      <c r="A128" s="625">
        <v>21</v>
      </c>
      <c r="B128" s="626" t="s">
        <v>551</v>
      </c>
      <c r="C128" s="626">
        <v>89301211</v>
      </c>
      <c r="D128" s="688" t="s">
        <v>4838</v>
      </c>
      <c r="E128" s="689" t="s">
        <v>2828</v>
      </c>
      <c r="F128" s="626" t="s">
        <v>2806</v>
      </c>
      <c r="G128" s="626" t="s">
        <v>3041</v>
      </c>
      <c r="H128" s="626" t="s">
        <v>550</v>
      </c>
      <c r="I128" s="626" t="s">
        <v>3042</v>
      </c>
      <c r="J128" s="626" t="s">
        <v>781</v>
      </c>
      <c r="K128" s="626" t="s">
        <v>3043</v>
      </c>
      <c r="L128" s="627">
        <v>219.94</v>
      </c>
      <c r="M128" s="627">
        <v>219.94</v>
      </c>
      <c r="N128" s="626">
        <v>1</v>
      </c>
      <c r="O128" s="690">
        <v>0.5</v>
      </c>
      <c r="P128" s="627"/>
      <c r="Q128" s="642">
        <v>0</v>
      </c>
      <c r="R128" s="626"/>
      <c r="S128" s="642">
        <v>0</v>
      </c>
      <c r="T128" s="690"/>
      <c r="U128" s="672">
        <v>0</v>
      </c>
    </row>
    <row r="129" spans="1:21" ht="14.4" customHeight="1" x14ac:dyDescent="0.3">
      <c r="A129" s="625">
        <v>21</v>
      </c>
      <c r="B129" s="626" t="s">
        <v>551</v>
      </c>
      <c r="C129" s="626">
        <v>89301211</v>
      </c>
      <c r="D129" s="688" t="s">
        <v>4838</v>
      </c>
      <c r="E129" s="689" t="s">
        <v>2828</v>
      </c>
      <c r="F129" s="626" t="s">
        <v>2806</v>
      </c>
      <c r="G129" s="626" t="s">
        <v>3041</v>
      </c>
      <c r="H129" s="626" t="s">
        <v>550</v>
      </c>
      <c r="I129" s="626" t="s">
        <v>3044</v>
      </c>
      <c r="J129" s="626" t="s">
        <v>781</v>
      </c>
      <c r="K129" s="626" t="s">
        <v>3045</v>
      </c>
      <c r="L129" s="627">
        <v>43.99</v>
      </c>
      <c r="M129" s="627">
        <v>131.97</v>
      </c>
      <c r="N129" s="626">
        <v>3</v>
      </c>
      <c r="O129" s="690">
        <v>1.5</v>
      </c>
      <c r="P129" s="627">
        <v>43.99</v>
      </c>
      <c r="Q129" s="642">
        <v>0.33333333333333337</v>
      </c>
      <c r="R129" s="626">
        <v>1</v>
      </c>
      <c r="S129" s="642">
        <v>0.33333333333333331</v>
      </c>
      <c r="T129" s="690">
        <v>0.5</v>
      </c>
      <c r="U129" s="672">
        <v>0.33333333333333331</v>
      </c>
    </row>
    <row r="130" spans="1:21" ht="14.4" customHeight="1" x14ac:dyDescent="0.3">
      <c r="A130" s="625">
        <v>21</v>
      </c>
      <c r="B130" s="626" t="s">
        <v>551</v>
      </c>
      <c r="C130" s="626">
        <v>89301211</v>
      </c>
      <c r="D130" s="688" t="s">
        <v>4838</v>
      </c>
      <c r="E130" s="689" t="s">
        <v>2828</v>
      </c>
      <c r="F130" s="626" t="s">
        <v>2806</v>
      </c>
      <c r="G130" s="626" t="s">
        <v>2899</v>
      </c>
      <c r="H130" s="626" t="s">
        <v>550</v>
      </c>
      <c r="I130" s="626" t="s">
        <v>2900</v>
      </c>
      <c r="J130" s="626" t="s">
        <v>2901</v>
      </c>
      <c r="K130" s="626" t="s">
        <v>2902</v>
      </c>
      <c r="L130" s="627">
        <v>38.99</v>
      </c>
      <c r="M130" s="627">
        <v>77.98</v>
      </c>
      <c r="N130" s="626">
        <v>2</v>
      </c>
      <c r="O130" s="690">
        <v>1.5</v>
      </c>
      <c r="P130" s="627"/>
      <c r="Q130" s="642">
        <v>0</v>
      </c>
      <c r="R130" s="626"/>
      <c r="S130" s="642">
        <v>0</v>
      </c>
      <c r="T130" s="690"/>
      <c r="U130" s="672">
        <v>0</v>
      </c>
    </row>
    <row r="131" spans="1:21" ht="14.4" customHeight="1" x14ac:dyDescent="0.3">
      <c r="A131" s="625">
        <v>21</v>
      </c>
      <c r="B131" s="626" t="s">
        <v>551</v>
      </c>
      <c r="C131" s="626">
        <v>89301211</v>
      </c>
      <c r="D131" s="688" t="s">
        <v>4838</v>
      </c>
      <c r="E131" s="689" t="s">
        <v>2828</v>
      </c>
      <c r="F131" s="626" t="s">
        <v>2806</v>
      </c>
      <c r="G131" s="626" t="s">
        <v>3046</v>
      </c>
      <c r="H131" s="626" t="s">
        <v>550</v>
      </c>
      <c r="I131" s="626" t="s">
        <v>3047</v>
      </c>
      <c r="J131" s="626" t="s">
        <v>3048</v>
      </c>
      <c r="K131" s="626" t="s">
        <v>1921</v>
      </c>
      <c r="L131" s="627">
        <v>83.03</v>
      </c>
      <c r="M131" s="627">
        <v>83.03</v>
      </c>
      <c r="N131" s="626">
        <v>1</v>
      </c>
      <c r="O131" s="690">
        <v>0.5</v>
      </c>
      <c r="P131" s="627"/>
      <c r="Q131" s="642">
        <v>0</v>
      </c>
      <c r="R131" s="626"/>
      <c r="S131" s="642">
        <v>0</v>
      </c>
      <c r="T131" s="690"/>
      <c r="U131" s="672">
        <v>0</v>
      </c>
    </row>
    <row r="132" spans="1:21" ht="14.4" customHeight="1" x14ac:dyDescent="0.3">
      <c r="A132" s="625">
        <v>21</v>
      </c>
      <c r="B132" s="626" t="s">
        <v>551</v>
      </c>
      <c r="C132" s="626">
        <v>89301211</v>
      </c>
      <c r="D132" s="688" t="s">
        <v>4838</v>
      </c>
      <c r="E132" s="689" t="s">
        <v>2828</v>
      </c>
      <c r="F132" s="626" t="s">
        <v>2806</v>
      </c>
      <c r="G132" s="626" t="s">
        <v>3049</v>
      </c>
      <c r="H132" s="626" t="s">
        <v>550</v>
      </c>
      <c r="I132" s="626" t="s">
        <v>3050</v>
      </c>
      <c r="J132" s="626" t="s">
        <v>794</v>
      </c>
      <c r="K132" s="626" t="s">
        <v>3051</v>
      </c>
      <c r="L132" s="627">
        <v>96.72</v>
      </c>
      <c r="M132" s="627">
        <v>96.72</v>
      </c>
      <c r="N132" s="626">
        <v>1</v>
      </c>
      <c r="O132" s="690">
        <v>1</v>
      </c>
      <c r="P132" s="627"/>
      <c r="Q132" s="642">
        <v>0</v>
      </c>
      <c r="R132" s="626"/>
      <c r="S132" s="642">
        <v>0</v>
      </c>
      <c r="T132" s="690"/>
      <c r="U132" s="672">
        <v>0</v>
      </c>
    </row>
    <row r="133" spans="1:21" ht="14.4" customHeight="1" x14ac:dyDescent="0.3">
      <c r="A133" s="625">
        <v>21</v>
      </c>
      <c r="B133" s="626" t="s">
        <v>551</v>
      </c>
      <c r="C133" s="626">
        <v>89301211</v>
      </c>
      <c r="D133" s="688" t="s">
        <v>4838</v>
      </c>
      <c r="E133" s="689" t="s">
        <v>2828</v>
      </c>
      <c r="F133" s="626" t="s">
        <v>2806</v>
      </c>
      <c r="G133" s="626" t="s">
        <v>3052</v>
      </c>
      <c r="H133" s="626" t="s">
        <v>1264</v>
      </c>
      <c r="I133" s="626" t="s">
        <v>2518</v>
      </c>
      <c r="J133" s="626" t="s">
        <v>1351</v>
      </c>
      <c r="K133" s="626" t="s">
        <v>2519</v>
      </c>
      <c r="L133" s="627">
        <v>124.51</v>
      </c>
      <c r="M133" s="627">
        <v>249.02</v>
      </c>
      <c r="N133" s="626">
        <v>2</v>
      </c>
      <c r="O133" s="690">
        <v>1.5</v>
      </c>
      <c r="P133" s="627">
        <v>124.51</v>
      </c>
      <c r="Q133" s="642">
        <v>0.5</v>
      </c>
      <c r="R133" s="626">
        <v>1</v>
      </c>
      <c r="S133" s="642">
        <v>0.5</v>
      </c>
      <c r="T133" s="690">
        <v>0.5</v>
      </c>
      <c r="U133" s="672">
        <v>0.33333333333333331</v>
      </c>
    </row>
    <row r="134" spans="1:21" ht="14.4" customHeight="1" x14ac:dyDescent="0.3">
      <c r="A134" s="625">
        <v>21</v>
      </c>
      <c r="B134" s="626" t="s">
        <v>551</v>
      </c>
      <c r="C134" s="626">
        <v>89301211</v>
      </c>
      <c r="D134" s="688" t="s">
        <v>4838</v>
      </c>
      <c r="E134" s="689" t="s">
        <v>2828</v>
      </c>
      <c r="F134" s="626" t="s">
        <v>2806</v>
      </c>
      <c r="G134" s="626" t="s">
        <v>3052</v>
      </c>
      <c r="H134" s="626" t="s">
        <v>1264</v>
      </c>
      <c r="I134" s="626" t="s">
        <v>2522</v>
      </c>
      <c r="J134" s="626" t="s">
        <v>1317</v>
      </c>
      <c r="K134" s="626" t="s">
        <v>1397</v>
      </c>
      <c r="L134" s="627">
        <v>314.35000000000002</v>
      </c>
      <c r="M134" s="627">
        <v>314.35000000000002</v>
      </c>
      <c r="N134" s="626">
        <v>1</v>
      </c>
      <c r="O134" s="690">
        <v>0.5</v>
      </c>
      <c r="P134" s="627"/>
      <c r="Q134" s="642">
        <v>0</v>
      </c>
      <c r="R134" s="626"/>
      <c r="S134" s="642">
        <v>0</v>
      </c>
      <c r="T134" s="690"/>
      <c r="U134" s="672">
        <v>0</v>
      </c>
    </row>
    <row r="135" spans="1:21" ht="14.4" customHeight="1" x14ac:dyDescent="0.3">
      <c r="A135" s="625">
        <v>21</v>
      </c>
      <c r="B135" s="626" t="s">
        <v>551</v>
      </c>
      <c r="C135" s="626">
        <v>89301211</v>
      </c>
      <c r="D135" s="688" t="s">
        <v>4838</v>
      </c>
      <c r="E135" s="689" t="s">
        <v>2828</v>
      </c>
      <c r="F135" s="626" t="s">
        <v>2806</v>
      </c>
      <c r="G135" s="626" t="s">
        <v>3053</v>
      </c>
      <c r="H135" s="626" t="s">
        <v>550</v>
      </c>
      <c r="I135" s="626" t="s">
        <v>3054</v>
      </c>
      <c r="J135" s="626" t="s">
        <v>3055</v>
      </c>
      <c r="K135" s="626" t="s">
        <v>900</v>
      </c>
      <c r="L135" s="627">
        <v>47.72</v>
      </c>
      <c r="M135" s="627">
        <v>47.72</v>
      </c>
      <c r="N135" s="626">
        <v>1</v>
      </c>
      <c r="O135" s="690">
        <v>0.5</v>
      </c>
      <c r="P135" s="627"/>
      <c r="Q135" s="642">
        <v>0</v>
      </c>
      <c r="R135" s="626"/>
      <c r="S135" s="642">
        <v>0</v>
      </c>
      <c r="T135" s="690"/>
      <c r="U135" s="672">
        <v>0</v>
      </c>
    </row>
    <row r="136" spans="1:21" ht="14.4" customHeight="1" x14ac:dyDescent="0.3">
      <c r="A136" s="625">
        <v>21</v>
      </c>
      <c r="B136" s="626" t="s">
        <v>551</v>
      </c>
      <c r="C136" s="626">
        <v>89301211</v>
      </c>
      <c r="D136" s="688" t="s">
        <v>4838</v>
      </c>
      <c r="E136" s="689" t="s">
        <v>2828</v>
      </c>
      <c r="F136" s="626" t="s">
        <v>2806</v>
      </c>
      <c r="G136" s="626" t="s">
        <v>3056</v>
      </c>
      <c r="H136" s="626" t="s">
        <v>1264</v>
      </c>
      <c r="I136" s="626" t="s">
        <v>3057</v>
      </c>
      <c r="J136" s="626" t="s">
        <v>2652</v>
      </c>
      <c r="K136" s="626" t="s">
        <v>3058</v>
      </c>
      <c r="L136" s="627">
        <v>526.27</v>
      </c>
      <c r="M136" s="627">
        <v>526.27</v>
      </c>
      <c r="N136" s="626">
        <v>1</v>
      </c>
      <c r="O136" s="690">
        <v>0.5</v>
      </c>
      <c r="P136" s="627"/>
      <c r="Q136" s="642">
        <v>0</v>
      </c>
      <c r="R136" s="626"/>
      <c r="S136" s="642">
        <v>0</v>
      </c>
      <c r="T136" s="690"/>
      <c r="U136" s="672">
        <v>0</v>
      </c>
    </row>
    <row r="137" spans="1:21" ht="14.4" customHeight="1" x14ac:dyDescent="0.3">
      <c r="A137" s="625">
        <v>21</v>
      </c>
      <c r="B137" s="626" t="s">
        <v>551</v>
      </c>
      <c r="C137" s="626">
        <v>89301211</v>
      </c>
      <c r="D137" s="688" t="s">
        <v>4838</v>
      </c>
      <c r="E137" s="689" t="s">
        <v>2828</v>
      </c>
      <c r="F137" s="626" t="s">
        <v>2806</v>
      </c>
      <c r="G137" s="626" t="s">
        <v>3059</v>
      </c>
      <c r="H137" s="626" t="s">
        <v>1264</v>
      </c>
      <c r="I137" s="626" t="s">
        <v>2224</v>
      </c>
      <c r="J137" s="626" t="s">
        <v>2225</v>
      </c>
      <c r="K137" s="626" t="s">
        <v>2226</v>
      </c>
      <c r="L137" s="627">
        <v>156.25</v>
      </c>
      <c r="M137" s="627">
        <v>156.25</v>
      </c>
      <c r="N137" s="626">
        <v>1</v>
      </c>
      <c r="O137" s="690">
        <v>1</v>
      </c>
      <c r="P137" s="627"/>
      <c r="Q137" s="642">
        <v>0</v>
      </c>
      <c r="R137" s="626"/>
      <c r="S137" s="642">
        <v>0</v>
      </c>
      <c r="T137" s="690"/>
      <c r="U137" s="672">
        <v>0</v>
      </c>
    </row>
    <row r="138" spans="1:21" ht="14.4" customHeight="1" x14ac:dyDescent="0.3">
      <c r="A138" s="625">
        <v>21</v>
      </c>
      <c r="B138" s="626" t="s">
        <v>551</v>
      </c>
      <c r="C138" s="626">
        <v>89301211</v>
      </c>
      <c r="D138" s="688" t="s">
        <v>4838</v>
      </c>
      <c r="E138" s="689" t="s">
        <v>2828</v>
      </c>
      <c r="F138" s="626" t="s">
        <v>2806</v>
      </c>
      <c r="G138" s="626" t="s">
        <v>2903</v>
      </c>
      <c r="H138" s="626" t="s">
        <v>550</v>
      </c>
      <c r="I138" s="626" t="s">
        <v>3060</v>
      </c>
      <c r="J138" s="626" t="s">
        <v>2907</v>
      </c>
      <c r="K138" s="626" t="s">
        <v>1104</v>
      </c>
      <c r="L138" s="627">
        <v>0</v>
      </c>
      <c r="M138" s="627">
        <v>0</v>
      </c>
      <c r="N138" s="626">
        <v>1</v>
      </c>
      <c r="O138" s="690">
        <v>0.5</v>
      </c>
      <c r="P138" s="627">
        <v>0</v>
      </c>
      <c r="Q138" s="642"/>
      <c r="R138" s="626">
        <v>1</v>
      </c>
      <c r="S138" s="642">
        <v>1</v>
      </c>
      <c r="T138" s="690">
        <v>0.5</v>
      </c>
      <c r="U138" s="672">
        <v>1</v>
      </c>
    </row>
    <row r="139" spans="1:21" ht="14.4" customHeight="1" x14ac:dyDescent="0.3">
      <c r="A139" s="625">
        <v>21</v>
      </c>
      <c r="B139" s="626" t="s">
        <v>551</v>
      </c>
      <c r="C139" s="626">
        <v>89301211</v>
      </c>
      <c r="D139" s="688" t="s">
        <v>4838</v>
      </c>
      <c r="E139" s="689" t="s">
        <v>2828</v>
      </c>
      <c r="F139" s="626" t="s">
        <v>2806</v>
      </c>
      <c r="G139" s="626" t="s">
        <v>2903</v>
      </c>
      <c r="H139" s="626" t="s">
        <v>550</v>
      </c>
      <c r="I139" s="626" t="s">
        <v>3061</v>
      </c>
      <c r="J139" s="626" t="s">
        <v>2907</v>
      </c>
      <c r="K139" s="626" t="s">
        <v>605</v>
      </c>
      <c r="L139" s="627">
        <v>0</v>
      </c>
      <c r="M139" s="627">
        <v>0</v>
      </c>
      <c r="N139" s="626">
        <v>1</v>
      </c>
      <c r="O139" s="690">
        <v>1</v>
      </c>
      <c r="P139" s="627">
        <v>0</v>
      </c>
      <c r="Q139" s="642"/>
      <c r="R139" s="626">
        <v>1</v>
      </c>
      <c r="S139" s="642">
        <v>1</v>
      </c>
      <c r="T139" s="690">
        <v>1</v>
      </c>
      <c r="U139" s="672">
        <v>1</v>
      </c>
    </row>
    <row r="140" spans="1:21" ht="14.4" customHeight="1" x14ac:dyDescent="0.3">
      <c r="A140" s="625">
        <v>21</v>
      </c>
      <c r="B140" s="626" t="s">
        <v>551</v>
      </c>
      <c r="C140" s="626">
        <v>89301211</v>
      </c>
      <c r="D140" s="688" t="s">
        <v>4838</v>
      </c>
      <c r="E140" s="689" t="s">
        <v>2828</v>
      </c>
      <c r="F140" s="626" t="s">
        <v>2806</v>
      </c>
      <c r="G140" s="626" t="s">
        <v>2903</v>
      </c>
      <c r="H140" s="626" t="s">
        <v>550</v>
      </c>
      <c r="I140" s="626" t="s">
        <v>3062</v>
      </c>
      <c r="J140" s="626" t="s">
        <v>1102</v>
      </c>
      <c r="K140" s="626" t="s">
        <v>1104</v>
      </c>
      <c r="L140" s="627">
        <v>0</v>
      </c>
      <c r="M140" s="627">
        <v>0</v>
      </c>
      <c r="N140" s="626">
        <v>2</v>
      </c>
      <c r="O140" s="690">
        <v>1</v>
      </c>
      <c r="P140" s="627">
        <v>0</v>
      </c>
      <c r="Q140" s="642"/>
      <c r="R140" s="626">
        <v>1</v>
      </c>
      <c r="S140" s="642">
        <v>0.5</v>
      </c>
      <c r="T140" s="690">
        <v>0.5</v>
      </c>
      <c r="U140" s="672">
        <v>0.5</v>
      </c>
    </row>
    <row r="141" spans="1:21" ht="14.4" customHeight="1" x14ac:dyDescent="0.3">
      <c r="A141" s="625">
        <v>21</v>
      </c>
      <c r="B141" s="626" t="s">
        <v>551</v>
      </c>
      <c r="C141" s="626">
        <v>89301211</v>
      </c>
      <c r="D141" s="688" t="s">
        <v>4838</v>
      </c>
      <c r="E141" s="689" t="s">
        <v>2831</v>
      </c>
      <c r="F141" s="626" t="s">
        <v>2806</v>
      </c>
      <c r="G141" s="626" t="s">
        <v>2854</v>
      </c>
      <c r="H141" s="626" t="s">
        <v>1264</v>
      </c>
      <c r="I141" s="626" t="s">
        <v>2486</v>
      </c>
      <c r="J141" s="626" t="s">
        <v>1429</v>
      </c>
      <c r="K141" s="626" t="s">
        <v>1430</v>
      </c>
      <c r="L141" s="627">
        <v>89.6</v>
      </c>
      <c r="M141" s="627">
        <v>179.2</v>
      </c>
      <c r="N141" s="626">
        <v>2</v>
      </c>
      <c r="O141" s="690">
        <v>2</v>
      </c>
      <c r="P141" s="627"/>
      <c r="Q141" s="642">
        <v>0</v>
      </c>
      <c r="R141" s="626"/>
      <c r="S141" s="642">
        <v>0</v>
      </c>
      <c r="T141" s="690"/>
      <c r="U141" s="672">
        <v>0</v>
      </c>
    </row>
    <row r="142" spans="1:21" ht="14.4" customHeight="1" x14ac:dyDescent="0.3">
      <c r="A142" s="625">
        <v>21</v>
      </c>
      <c r="B142" s="626" t="s">
        <v>551</v>
      </c>
      <c r="C142" s="626">
        <v>89301211</v>
      </c>
      <c r="D142" s="688" t="s">
        <v>4838</v>
      </c>
      <c r="E142" s="689" t="s">
        <v>2831</v>
      </c>
      <c r="F142" s="626" t="s">
        <v>2806</v>
      </c>
      <c r="G142" s="626" t="s">
        <v>3063</v>
      </c>
      <c r="H142" s="626" t="s">
        <v>1264</v>
      </c>
      <c r="I142" s="626" t="s">
        <v>2625</v>
      </c>
      <c r="J142" s="626" t="s">
        <v>1823</v>
      </c>
      <c r="K142" s="626" t="s">
        <v>2626</v>
      </c>
      <c r="L142" s="627">
        <v>121.16</v>
      </c>
      <c r="M142" s="627">
        <v>121.16</v>
      </c>
      <c r="N142" s="626">
        <v>1</v>
      </c>
      <c r="O142" s="690">
        <v>0.5</v>
      </c>
      <c r="P142" s="627"/>
      <c r="Q142" s="642">
        <v>0</v>
      </c>
      <c r="R142" s="626"/>
      <c r="S142" s="642">
        <v>0</v>
      </c>
      <c r="T142" s="690"/>
      <c r="U142" s="672">
        <v>0</v>
      </c>
    </row>
    <row r="143" spans="1:21" ht="14.4" customHeight="1" x14ac:dyDescent="0.3">
      <c r="A143" s="625">
        <v>21</v>
      </c>
      <c r="B143" s="626" t="s">
        <v>551</v>
      </c>
      <c r="C143" s="626">
        <v>89301211</v>
      </c>
      <c r="D143" s="688" t="s">
        <v>4838</v>
      </c>
      <c r="E143" s="689" t="s">
        <v>2831</v>
      </c>
      <c r="F143" s="626" t="s">
        <v>2806</v>
      </c>
      <c r="G143" s="626" t="s">
        <v>2877</v>
      </c>
      <c r="H143" s="626" t="s">
        <v>1264</v>
      </c>
      <c r="I143" s="626" t="s">
        <v>2679</v>
      </c>
      <c r="J143" s="626" t="s">
        <v>2680</v>
      </c>
      <c r="K143" s="626" t="s">
        <v>2681</v>
      </c>
      <c r="L143" s="627">
        <v>333.31</v>
      </c>
      <c r="M143" s="627">
        <v>333.31</v>
      </c>
      <c r="N143" s="626">
        <v>1</v>
      </c>
      <c r="O143" s="690">
        <v>1</v>
      </c>
      <c r="P143" s="627">
        <v>333.31</v>
      </c>
      <c r="Q143" s="642">
        <v>1</v>
      </c>
      <c r="R143" s="626">
        <v>1</v>
      </c>
      <c r="S143" s="642">
        <v>1</v>
      </c>
      <c r="T143" s="690">
        <v>1</v>
      </c>
      <c r="U143" s="672">
        <v>1</v>
      </c>
    </row>
    <row r="144" spans="1:21" ht="14.4" customHeight="1" x14ac:dyDescent="0.3">
      <c r="A144" s="625">
        <v>21</v>
      </c>
      <c r="B144" s="626" t="s">
        <v>551</v>
      </c>
      <c r="C144" s="626">
        <v>89301211</v>
      </c>
      <c r="D144" s="688" t="s">
        <v>4838</v>
      </c>
      <c r="E144" s="689" t="s">
        <v>2831</v>
      </c>
      <c r="F144" s="626" t="s">
        <v>2806</v>
      </c>
      <c r="G144" s="626" t="s">
        <v>2933</v>
      </c>
      <c r="H144" s="626" t="s">
        <v>550</v>
      </c>
      <c r="I144" s="626" t="s">
        <v>2934</v>
      </c>
      <c r="J144" s="626" t="s">
        <v>2935</v>
      </c>
      <c r="K144" s="626" t="s">
        <v>2936</v>
      </c>
      <c r="L144" s="627">
        <v>1789.73</v>
      </c>
      <c r="M144" s="627">
        <v>17897.3</v>
      </c>
      <c r="N144" s="626">
        <v>10</v>
      </c>
      <c r="O144" s="690">
        <v>8.5</v>
      </c>
      <c r="P144" s="627">
        <v>14317.839999999998</v>
      </c>
      <c r="Q144" s="642">
        <v>0.79999999999999993</v>
      </c>
      <c r="R144" s="626">
        <v>8</v>
      </c>
      <c r="S144" s="642">
        <v>0.8</v>
      </c>
      <c r="T144" s="690">
        <v>6.5</v>
      </c>
      <c r="U144" s="672">
        <v>0.76470588235294112</v>
      </c>
    </row>
    <row r="145" spans="1:21" ht="14.4" customHeight="1" x14ac:dyDescent="0.3">
      <c r="A145" s="625">
        <v>21</v>
      </c>
      <c r="B145" s="626" t="s">
        <v>551</v>
      </c>
      <c r="C145" s="626">
        <v>89301211</v>
      </c>
      <c r="D145" s="688" t="s">
        <v>4838</v>
      </c>
      <c r="E145" s="689" t="s">
        <v>2831</v>
      </c>
      <c r="F145" s="626" t="s">
        <v>2806</v>
      </c>
      <c r="G145" s="626" t="s">
        <v>2940</v>
      </c>
      <c r="H145" s="626" t="s">
        <v>1264</v>
      </c>
      <c r="I145" s="626" t="s">
        <v>2717</v>
      </c>
      <c r="J145" s="626" t="s">
        <v>1891</v>
      </c>
      <c r="K145" s="626" t="s">
        <v>1892</v>
      </c>
      <c r="L145" s="627">
        <v>1140.7</v>
      </c>
      <c r="M145" s="627">
        <v>1140.7</v>
      </c>
      <c r="N145" s="626">
        <v>1</v>
      </c>
      <c r="O145" s="690">
        <v>1</v>
      </c>
      <c r="P145" s="627"/>
      <c r="Q145" s="642">
        <v>0</v>
      </c>
      <c r="R145" s="626"/>
      <c r="S145" s="642">
        <v>0</v>
      </c>
      <c r="T145" s="690"/>
      <c r="U145" s="672">
        <v>0</v>
      </c>
    </row>
    <row r="146" spans="1:21" ht="14.4" customHeight="1" x14ac:dyDescent="0.3">
      <c r="A146" s="625">
        <v>21</v>
      </c>
      <c r="B146" s="626" t="s">
        <v>551</v>
      </c>
      <c r="C146" s="626">
        <v>89301211</v>
      </c>
      <c r="D146" s="688" t="s">
        <v>4838</v>
      </c>
      <c r="E146" s="689" t="s">
        <v>2831</v>
      </c>
      <c r="F146" s="626" t="s">
        <v>2806</v>
      </c>
      <c r="G146" s="626" t="s">
        <v>3064</v>
      </c>
      <c r="H146" s="626" t="s">
        <v>1264</v>
      </c>
      <c r="I146" s="626" t="s">
        <v>2267</v>
      </c>
      <c r="J146" s="626" t="s">
        <v>1335</v>
      </c>
      <c r="K146" s="626" t="s">
        <v>593</v>
      </c>
      <c r="L146" s="627">
        <v>44.89</v>
      </c>
      <c r="M146" s="627">
        <v>44.89</v>
      </c>
      <c r="N146" s="626">
        <v>1</v>
      </c>
      <c r="O146" s="690">
        <v>0.5</v>
      </c>
      <c r="P146" s="627"/>
      <c r="Q146" s="642">
        <v>0</v>
      </c>
      <c r="R146" s="626"/>
      <c r="S146" s="642">
        <v>0</v>
      </c>
      <c r="T146" s="690"/>
      <c r="U146" s="672">
        <v>0</v>
      </c>
    </row>
    <row r="147" spans="1:21" ht="14.4" customHeight="1" x14ac:dyDescent="0.3">
      <c r="A147" s="625">
        <v>21</v>
      </c>
      <c r="B147" s="626" t="s">
        <v>551</v>
      </c>
      <c r="C147" s="626">
        <v>89301211</v>
      </c>
      <c r="D147" s="688" t="s">
        <v>4838</v>
      </c>
      <c r="E147" s="689" t="s">
        <v>2831</v>
      </c>
      <c r="F147" s="626" t="s">
        <v>2806</v>
      </c>
      <c r="G147" s="626" t="s">
        <v>2953</v>
      </c>
      <c r="H147" s="626" t="s">
        <v>550</v>
      </c>
      <c r="I147" s="626" t="s">
        <v>2954</v>
      </c>
      <c r="J147" s="626" t="s">
        <v>950</v>
      </c>
      <c r="K147" s="626" t="s">
        <v>951</v>
      </c>
      <c r="L147" s="627">
        <v>400.21</v>
      </c>
      <c r="M147" s="627">
        <v>5602.94</v>
      </c>
      <c r="N147" s="626">
        <v>14</v>
      </c>
      <c r="O147" s="690">
        <v>4</v>
      </c>
      <c r="P147" s="627">
        <v>2001.05</v>
      </c>
      <c r="Q147" s="642">
        <v>0.35714285714285715</v>
      </c>
      <c r="R147" s="626">
        <v>5</v>
      </c>
      <c r="S147" s="642">
        <v>0.35714285714285715</v>
      </c>
      <c r="T147" s="690">
        <v>2</v>
      </c>
      <c r="U147" s="672">
        <v>0.5</v>
      </c>
    </row>
    <row r="148" spans="1:21" ht="14.4" customHeight="1" x14ac:dyDescent="0.3">
      <c r="A148" s="625">
        <v>21</v>
      </c>
      <c r="B148" s="626" t="s">
        <v>551</v>
      </c>
      <c r="C148" s="626">
        <v>89301211</v>
      </c>
      <c r="D148" s="688" t="s">
        <v>4838</v>
      </c>
      <c r="E148" s="689" t="s">
        <v>2831</v>
      </c>
      <c r="F148" s="626" t="s">
        <v>2806</v>
      </c>
      <c r="G148" s="626" t="s">
        <v>3065</v>
      </c>
      <c r="H148" s="626" t="s">
        <v>550</v>
      </c>
      <c r="I148" s="626" t="s">
        <v>3066</v>
      </c>
      <c r="J148" s="626" t="s">
        <v>825</v>
      </c>
      <c r="K148" s="626" t="s">
        <v>826</v>
      </c>
      <c r="L148" s="627">
        <v>0</v>
      </c>
      <c r="M148" s="627">
        <v>0</v>
      </c>
      <c r="N148" s="626">
        <v>2</v>
      </c>
      <c r="O148" s="690">
        <v>2</v>
      </c>
      <c r="P148" s="627"/>
      <c r="Q148" s="642"/>
      <c r="R148" s="626"/>
      <c r="S148" s="642">
        <v>0</v>
      </c>
      <c r="T148" s="690"/>
      <c r="U148" s="672">
        <v>0</v>
      </c>
    </row>
    <row r="149" spans="1:21" ht="14.4" customHeight="1" x14ac:dyDescent="0.3">
      <c r="A149" s="625">
        <v>21</v>
      </c>
      <c r="B149" s="626" t="s">
        <v>551</v>
      </c>
      <c r="C149" s="626">
        <v>89301211</v>
      </c>
      <c r="D149" s="688" t="s">
        <v>4838</v>
      </c>
      <c r="E149" s="689" t="s">
        <v>2831</v>
      </c>
      <c r="F149" s="626" t="s">
        <v>2806</v>
      </c>
      <c r="G149" s="626" t="s">
        <v>2961</v>
      </c>
      <c r="H149" s="626" t="s">
        <v>550</v>
      </c>
      <c r="I149" s="626" t="s">
        <v>3067</v>
      </c>
      <c r="J149" s="626" t="s">
        <v>902</v>
      </c>
      <c r="K149" s="626" t="s">
        <v>3068</v>
      </c>
      <c r="L149" s="627">
        <v>0</v>
      </c>
      <c r="M149" s="627">
        <v>0</v>
      </c>
      <c r="N149" s="626">
        <v>1</v>
      </c>
      <c r="O149" s="690">
        <v>1</v>
      </c>
      <c r="P149" s="627"/>
      <c r="Q149" s="642"/>
      <c r="R149" s="626"/>
      <c r="S149" s="642">
        <v>0</v>
      </c>
      <c r="T149" s="690"/>
      <c r="U149" s="672">
        <v>0</v>
      </c>
    </row>
    <row r="150" spans="1:21" ht="14.4" customHeight="1" x14ac:dyDescent="0.3">
      <c r="A150" s="625">
        <v>21</v>
      </c>
      <c r="B150" s="626" t="s">
        <v>551</v>
      </c>
      <c r="C150" s="626">
        <v>89301211</v>
      </c>
      <c r="D150" s="688" t="s">
        <v>4838</v>
      </c>
      <c r="E150" s="689" t="s">
        <v>2831</v>
      </c>
      <c r="F150" s="626" t="s">
        <v>2806</v>
      </c>
      <c r="G150" s="626" t="s">
        <v>2878</v>
      </c>
      <c r="H150" s="626" t="s">
        <v>550</v>
      </c>
      <c r="I150" s="626" t="s">
        <v>2964</v>
      </c>
      <c r="J150" s="626" t="s">
        <v>992</v>
      </c>
      <c r="K150" s="626" t="s">
        <v>1424</v>
      </c>
      <c r="L150" s="627">
        <v>56.52</v>
      </c>
      <c r="M150" s="627">
        <v>113.04</v>
      </c>
      <c r="N150" s="626">
        <v>2</v>
      </c>
      <c r="O150" s="690">
        <v>1.5</v>
      </c>
      <c r="P150" s="627">
        <v>56.52</v>
      </c>
      <c r="Q150" s="642">
        <v>0.5</v>
      </c>
      <c r="R150" s="626">
        <v>1</v>
      </c>
      <c r="S150" s="642">
        <v>0.5</v>
      </c>
      <c r="T150" s="690">
        <v>0.5</v>
      </c>
      <c r="U150" s="672">
        <v>0.33333333333333331</v>
      </c>
    </row>
    <row r="151" spans="1:21" ht="14.4" customHeight="1" x14ac:dyDescent="0.3">
      <c r="A151" s="625">
        <v>21</v>
      </c>
      <c r="B151" s="626" t="s">
        <v>551</v>
      </c>
      <c r="C151" s="626">
        <v>89301211</v>
      </c>
      <c r="D151" s="688" t="s">
        <v>4838</v>
      </c>
      <c r="E151" s="689" t="s">
        <v>2831</v>
      </c>
      <c r="F151" s="626" t="s">
        <v>2806</v>
      </c>
      <c r="G151" s="626" t="s">
        <v>2878</v>
      </c>
      <c r="H151" s="626" t="s">
        <v>550</v>
      </c>
      <c r="I151" s="626" t="s">
        <v>2879</v>
      </c>
      <c r="J151" s="626" t="s">
        <v>2880</v>
      </c>
      <c r="K151" s="626" t="s">
        <v>2881</v>
      </c>
      <c r="L151" s="627">
        <v>75.36</v>
      </c>
      <c r="M151" s="627">
        <v>150.72</v>
      </c>
      <c r="N151" s="626">
        <v>2</v>
      </c>
      <c r="O151" s="690">
        <v>1.5</v>
      </c>
      <c r="P151" s="627">
        <v>150.72</v>
      </c>
      <c r="Q151" s="642">
        <v>1</v>
      </c>
      <c r="R151" s="626">
        <v>2</v>
      </c>
      <c r="S151" s="642">
        <v>1</v>
      </c>
      <c r="T151" s="690">
        <v>1.5</v>
      </c>
      <c r="U151" s="672">
        <v>1</v>
      </c>
    </row>
    <row r="152" spans="1:21" ht="14.4" customHeight="1" x14ac:dyDescent="0.3">
      <c r="A152" s="625">
        <v>21</v>
      </c>
      <c r="B152" s="626" t="s">
        <v>551</v>
      </c>
      <c r="C152" s="626">
        <v>89301211</v>
      </c>
      <c r="D152" s="688" t="s">
        <v>4838</v>
      </c>
      <c r="E152" s="689" t="s">
        <v>2831</v>
      </c>
      <c r="F152" s="626" t="s">
        <v>2806</v>
      </c>
      <c r="G152" s="626" t="s">
        <v>3069</v>
      </c>
      <c r="H152" s="626" t="s">
        <v>550</v>
      </c>
      <c r="I152" s="626" t="s">
        <v>3070</v>
      </c>
      <c r="J152" s="626" t="s">
        <v>3071</v>
      </c>
      <c r="K152" s="626" t="s">
        <v>3072</v>
      </c>
      <c r="L152" s="627">
        <v>128.9</v>
      </c>
      <c r="M152" s="627">
        <v>128.9</v>
      </c>
      <c r="N152" s="626">
        <v>1</v>
      </c>
      <c r="O152" s="690">
        <v>1</v>
      </c>
      <c r="P152" s="627">
        <v>128.9</v>
      </c>
      <c r="Q152" s="642">
        <v>1</v>
      </c>
      <c r="R152" s="626">
        <v>1</v>
      </c>
      <c r="S152" s="642">
        <v>1</v>
      </c>
      <c r="T152" s="690">
        <v>1</v>
      </c>
      <c r="U152" s="672">
        <v>1</v>
      </c>
    </row>
    <row r="153" spans="1:21" ht="14.4" customHeight="1" x14ac:dyDescent="0.3">
      <c r="A153" s="625">
        <v>21</v>
      </c>
      <c r="B153" s="626" t="s">
        <v>551</v>
      </c>
      <c r="C153" s="626">
        <v>89301211</v>
      </c>
      <c r="D153" s="688" t="s">
        <v>4838</v>
      </c>
      <c r="E153" s="689" t="s">
        <v>2831</v>
      </c>
      <c r="F153" s="626" t="s">
        <v>2806</v>
      </c>
      <c r="G153" s="626" t="s">
        <v>2882</v>
      </c>
      <c r="H153" s="626" t="s">
        <v>550</v>
      </c>
      <c r="I153" s="626" t="s">
        <v>3073</v>
      </c>
      <c r="J153" s="626" t="s">
        <v>1230</v>
      </c>
      <c r="K153" s="626" t="s">
        <v>3074</v>
      </c>
      <c r="L153" s="627">
        <v>0</v>
      </c>
      <c r="M153" s="627">
        <v>0</v>
      </c>
      <c r="N153" s="626">
        <v>1</v>
      </c>
      <c r="O153" s="690">
        <v>1</v>
      </c>
      <c r="P153" s="627"/>
      <c r="Q153" s="642"/>
      <c r="R153" s="626"/>
      <c r="S153" s="642">
        <v>0</v>
      </c>
      <c r="T153" s="690"/>
      <c r="U153" s="672">
        <v>0</v>
      </c>
    </row>
    <row r="154" spans="1:21" ht="14.4" customHeight="1" x14ac:dyDescent="0.3">
      <c r="A154" s="625">
        <v>21</v>
      </c>
      <c r="B154" s="626" t="s">
        <v>551</v>
      </c>
      <c r="C154" s="626">
        <v>89301211</v>
      </c>
      <c r="D154" s="688" t="s">
        <v>4838</v>
      </c>
      <c r="E154" s="689" t="s">
        <v>2831</v>
      </c>
      <c r="F154" s="626" t="s">
        <v>2806</v>
      </c>
      <c r="G154" s="626" t="s">
        <v>2882</v>
      </c>
      <c r="H154" s="626" t="s">
        <v>550</v>
      </c>
      <c r="I154" s="626" t="s">
        <v>2494</v>
      </c>
      <c r="J154" s="626" t="s">
        <v>2495</v>
      </c>
      <c r="K154" s="626" t="s">
        <v>2496</v>
      </c>
      <c r="L154" s="627">
        <v>2787.72</v>
      </c>
      <c r="M154" s="627">
        <v>22301.760000000002</v>
      </c>
      <c r="N154" s="626">
        <v>8</v>
      </c>
      <c r="O154" s="690">
        <v>7</v>
      </c>
      <c r="P154" s="627">
        <v>19514.04</v>
      </c>
      <c r="Q154" s="642">
        <v>0.875</v>
      </c>
      <c r="R154" s="626">
        <v>7</v>
      </c>
      <c r="S154" s="642">
        <v>0.875</v>
      </c>
      <c r="T154" s="690">
        <v>6</v>
      </c>
      <c r="U154" s="672">
        <v>0.8571428571428571</v>
      </c>
    </row>
    <row r="155" spans="1:21" ht="14.4" customHeight="1" x14ac:dyDescent="0.3">
      <c r="A155" s="625">
        <v>21</v>
      </c>
      <c r="B155" s="626" t="s">
        <v>551</v>
      </c>
      <c r="C155" s="626">
        <v>89301211</v>
      </c>
      <c r="D155" s="688" t="s">
        <v>4838</v>
      </c>
      <c r="E155" s="689" t="s">
        <v>2831</v>
      </c>
      <c r="F155" s="626" t="s">
        <v>2806</v>
      </c>
      <c r="G155" s="626" t="s">
        <v>2882</v>
      </c>
      <c r="H155" s="626" t="s">
        <v>550</v>
      </c>
      <c r="I155" s="626" t="s">
        <v>2497</v>
      </c>
      <c r="J155" s="626" t="s">
        <v>2498</v>
      </c>
      <c r="K155" s="626" t="s">
        <v>2499</v>
      </c>
      <c r="L155" s="627">
        <v>2332.38</v>
      </c>
      <c r="M155" s="627">
        <v>2332.38</v>
      </c>
      <c r="N155" s="626">
        <v>1</v>
      </c>
      <c r="O155" s="690">
        <v>1</v>
      </c>
      <c r="P155" s="627">
        <v>2332.38</v>
      </c>
      <c r="Q155" s="642">
        <v>1</v>
      </c>
      <c r="R155" s="626">
        <v>1</v>
      </c>
      <c r="S155" s="642">
        <v>1</v>
      </c>
      <c r="T155" s="690">
        <v>1</v>
      </c>
      <c r="U155" s="672">
        <v>1</v>
      </c>
    </row>
    <row r="156" spans="1:21" ht="14.4" customHeight="1" x14ac:dyDescent="0.3">
      <c r="A156" s="625">
        <v>21</v>
      </c>
      <c r="B156" s="626" t="s">
        <v>551</v>
      </c>
      <c r="C156" s="626">
        <v>89301211</v>
      </c>
      <c r="D156" s="688" t="s">
        <v>4838</v>
      </c>
      <c r="E156" s="689" t="s">
        <v>2831</v>
      </c>
      <c r="F156" s="626" t="s">
        <v>2806</v>
      </c>
      <c r="G156" s="626" t="s">
        <v>2882</v>
      </c>
      <c r="H156" s="626" t="s">
        <v>550</v>
      </c>
      <c r="I156" s="626" t="s">
        <v>2500</v>
      </c>
      <c r="J156" s="626" t="s">
        <v>2501</v>
      </c>
      <c r="K156" s="626" t="s">
        <v>2502</v>
      </c>
      <c r="L156" s="627">
        <v>880.88</v>
      </c>
      <c r="M156" s="627">
        <v>880.88</v>
      </c>
      <c r="N156" s="626">
        <v>1</v>
      </c>
      <c r="O156" s="690">
        <v>1</v>
      </c>
      <c r="P156" s="627"/>
      <c r="Q156" s="642">
        <v>0</v>
      </c>
      <c r="R156" s="626"/>
      <c r="S156" s="642">
        <v>0</v>
      </c>
      <c r="T156" s="690"/>
      <c r="U156" s="672">
        <v>0</v>
      </c>
    </row>
    <row r="157" spans="1:21" ht="14.4" customHeight="1" x14ac:dyDescent="0.3">
      <c r="A157" s="625">
        <v>21</v>
      </c>
      <c r="B157" s="626" t="s">
        <v>551</v>
      </c>
      <c r="C157" s="626">
        <v>89301211</v>
      </c>
      <c r="D157" s="688" t="s">
        <v>4838</v>
      </c>
      <c r="E157" s="689" t="s">
        <v>2831</v>
      </c>
      <c r="F157" s="626" t="s">
        <v>2806</v>
      </c>
      <c r="G157" s="626" t="s">
        <v>2882</v>
      </c>
      <c r="H157" s="626" t="s">
        <v>550</v>
      </c>
      <c r="I157" s="626" t="s">
        <v>2503</v>
      </c>
      <c r="J157" s="626" t="s">
        <v>2504</v>
      </c>
      <c r="K157" s="626" t="s">
        <v>2505</v>
      </c>
      <c r="L157" s="627">
        <v>1629.03</v>
      </c>
      <c r="M157" s="627">
        <v>1629.03</v>
      </c>
      <c r="N157" s="626">
        <v>1</v>
      </c>
      <c r="O157" s="690">
        <v>1</v>
      </c>
      <c r="P157" s="627"/>
      <c r="Q157" s="642">
        <v>0</v>
      </c>
      <c r="R157" s="626"/>
      <c r="S157" s="642">
        <v>0</v>
      </c>
      <c r="T157" s="690"/>
      <c r="U157" s="672">
        <v>0</v>
      </c>
    </row>
    <row r="158" spans="1:21" ht="14.4" customHeight="1" x14ac:dyDescent="0.3">
      <c r="A158" s="625">
        <v>21</v>
      </c>
      <c r="B158" s="626" t="s">
        <v>551</v>
      </c>
      <c r="C158" s="626">
        <v>89301211</v>
      </c>
      <c r="D158" s="688" t="s">
        <v>4838</v>
      </c>
      <c r="E158" s="689" t="s">
        <v>2831</v>
      </c>
      <c r="F158" s="626" t="s">
        <v>2806</v>
      </c>
      <c r="G158" s="626" t="s">
        <v>2974</v>
      </c>
      <c r="H158" s="626" t="s">
        <v>550</v>
      </c>
      <c r="I158" s="626" t="s">
        <v>3075</v>
      </c>
      <c r="J158" s="626" t="s">
        <v>3076</v>
      </c>
      <c r="K158" s="626" t="s">
        <v>2977</v>
      </c>
      <c r="L158" s="627">
        <v>23.3</v>
      </c>
      <c r="M158" s="627">
        <v>23.3</v>
      </c>
      <c r="N158" s="626">
        <v>1</v>
      </c>
      <c r="O158" s="690">
        <v>0.5</v>
      </c>
      <c r="P158" s="627">
        <v>23.3</v>
      </c>
      <c r="Q158" s="642">
        <v>1</v>
      </c>
      <c r="R158" s="626">
        <v>1</v>
      </c>
      <c r="S158" s="642">
        <v>1</v>
      </c>
      <c r="T158" s="690">
        <v>0.5</v>
      </c>
      <c r="U158" s="672">
        <v>1</v>
      </c>
    </row>
    <row r="159" spans="1:21" ht="14.4" customHeight="1" x14ac:dyDescent="0.3">
      <c r="A159" s="625">
        <v>21</v>
      </c>
      <c r="B159" s="626" t="s">
        <v>551</v>
      </c>
      <c r="C159" s="626">
        <v>89301211</v>
      </c>
      <c r="D159" s="688" t="s">
        <v>4838</v>
      </c>
      <c r="E159" s="689" t="s">
        <v>2831</v>
      </c>
      <c r="F159" s="626" t="s">
        <v>2806</v>
      </c>
      <c r="G159" s="626" t="s">
        <v>2974</v>
      </c>
      <c r="H159" s="626" t="s">
        <v>550</v>
      </c>
      <c r="I159" s="626" t="s">
        <v>3077</v>
      </c>
      <c r="J159" s="626" t="s">
        <v>3078</v>
      </c>
      <c r="K159" s="626" t="s">
        <v>3079</v>
      </c>
      <c r="L159" s="627">
        <v>41.09</v>
      </c>
      <c r="M159" s="627">
        <v>82.18</v>
      </c>
      <c r="N159" s="626">
        <v>2</v>
      </c>
      <c r="O159" s="690">
        <v>0.5</v>
      </c>
      <c r="P159" s="627"/>
      <c r="Q159" s="642">
        <v>0</v>
      </c>
      <c r="R159" s="626"/>
      <c r="S159" s="642">
        <v>0</v>
      </c>
      <c r="T159" s="690"/>
      <c r="U159" s="672">
        <v>0</v>
      </c>
    </row>
    <row r="160" spans="1:21" ht="14.4" customHeight="1" x14ac:dyDescent="0.3">
      <c r="A160" s="625">
        <v>21</v>
      </c>
      <c r="B160" s="626" t="s">
        <v>551</v>
      </c>
      <c r="C160" s="626">
        <v>89301211</v>
      </c>
      <c r="D160" s="688" t="s">
        <v>4838</v>
      </c>
      <c r="E160" s="689" t="s">
        <v>2831</v>
      </c>
      <c r="F160" s="626" t="s">
        <v>2806</v>
      </c>
      <c r="G160" s="626" t="s">
        <v>2974</v>
      </c>
      <c r="H160" s="626" t="s">
        <v>550</v>
      </c>
      <c r="I160" s="626" t="s">
        <v>3080</v>
      </c>
      <c r="J160" s="626" t="s">
        <v>2981</v>
      </c>
      <c r="K160" s="626" t="s">
        <v>2979</v>
      </c>
      <c r="L160" s="627">
        <v>58.23</v>
      </c>
      <c r="M160" s="627">
        <v>58.23</v>
      </c>
      <c r="N160" s="626">
        <v>1</v>
      </c>
      <c r="O160" s="690">
        <v>0.5</v>
      </c>
      <c r="P160" s="627"/>
      <c r="Q160" s="642">
        <v>0</v>
      </c>
      <c r="R160" s="626"/>
      <c r="S160" s="642">
        <v>0</v>
      </c>
      <c r="T160" s="690"/>
      <c r="U160" s="672">
        <v>0</v>
      </c>
    </row>
    <row r="161" spans="1:21" ht="14.4" customHeight="1" x14ac:dyDescent="0.3">
      <c r="A161" s="625">
        <v>21</v>
      </c>
      <c r="B161" s="626" t="s">
        <v>551</v>
      </c>
      <c r="C161" s="626">
        <v>89301211</v>
      </c>
      <c r="D161" s="688" t="s">
        <v>4838</v>
      </c>
      <c r="E161" s="689" t="s">
        <v>2831</v>
      </c>
      <c r="F161" s="626" t="s">
        <v>2806</v>
      </c>
      <c r="G161" s="626" t="s">
        <v>3081</v>
      </c>
      <c r="H161" s="626" t="s">
        <v>550</v>
      </c>
      <c r="I161" s="626" t="s">
        <v>3082</v>
      </c>
      <c r="J161" s="626" t="s">
        <v>3083</v>
      </c>
      <c r="K161" s="626" t="s">
        <v>3084</v>
      </c>
      <c r="L161" s="627">
        <v>0</v>
      </c>
      <c r="M161" s="627">
        <v>0</v>
      </c>
      <c r="N161" s="626">
        <v>1</v>
      </c>
      <c r="O161" s="690">
        <v>0.5</v>
      </c>
      <c r="P161" s="627">
        <v>0</v>
      </c>
      <c r="Q161" s="642"/>
      <c r="R161" s="626">
        <v>1</v>
      </c>
      <c r="S161" s="642">
        <v>1</v>
      </c>
      <c r="T161" s="690">
        <v>0.5</v>
      </c>
      <c r="U161" s="672">
        <v>1</v>
      </c>
    </row>
    <row r="162" spans="1:21" ht="14.4" customHeight="1" x14ac:dyDescent="0.3">
      <c r="A162" s="625">
        <v>21</v>
      </c>
      <c r="B162" s="626" t="s">
        <v>551</v>
      </c>
      <c r="C162" s="626">
        <v>89301211</v>
      </c>
      <c r="D162" s="688" t="s">
        <v>4838</v>
      </c>
      <c r="E162" s="689" t="s">
        <v>2831</v>
      </c>
      <c r="F162" s="626" t="s">
        <v>2806</v>
      </c>
      <c r="G162" s="626" t="s">
        <v>2988</v>
      </c>
      <c r="H162" s="626" t="s">
        <v>550</v>
      </c>
      <c r="I162" s="626" t="s">
        <v>2990</v>
      </c>
      <c r="J162" s="626" t="s">
        <v>856</v>
      </c>
      <c r="K162" s="626" t="s">
        <v>2991</v>
      </c>
      <c r="L162" s="627">
        <v>50.6</v>
      </c>
      <c r="M162" s="627">
        <v>50.6</v>
      </c>
      <c r="N162" s="626">
        <v>1</v>
      </c>
      <c r="O162" s="690">
        <v>0.5</v>
      </c>
      <c r="P162" s="627"/>
      <c r="Q162" s="642">
        <v>0</v>
      </c>
      <c r="R162" s="626"/>
      <c r="S162" s="642">
        <v>0</v>
      </c>
      <c r="T162" s="690"/>
      <c r="U162" s="672">
        <v>0</v>
      </c>
    </row>
    <row r="163" spans="1:21" ht="14.4" customHeight="1" x14ac:dyDescent="0.3">
      <c r="A163" s="625">
        <v>21</v>
      </c>
      <c r="B163" s="626" t="s">
        <v>551</v>
      </c>
      <c r="C163" s="626">
        <v>89301211</v>
      </c>
      <c r="D163" s="688" t="s">
        <v>4838</v>
      </c>
      <c r="E163" s="689" t="s">
        <v>2831</v>
      </c>
      <c r="F163" s="626" t="s">
        <v>2806</v>
      </c>
      <c r="G163" s="626" t="s">
        <v>3085</v>
      </c>
      <c r="H163" s="626" t="s">
        <v>550</v>
      </c>
      <c r="I163" s="626" t="s">
        <v>3086</v>
      </c>
      <c r="J163" s="626" t="s">
        <v>3087</v>
      </c>
      <c r="K163" s="626" t="s">
        <v>3088</v>
      </c>
      <c r="L163" s="627">
        <v>25.89</v>
      </c>
      <c r="M163" s="627">
        <v>25.89</v>
      </c>
      <c r="N163" s="626">
        <v>1</v>
      </c>
      <c r="O163" s="690">
        <v>0.5</v>
      </c>
      <c r="P163" s="627"/>
      <c r="Q163" s="642">
        <v>0</v>
      </c>
      <c r="R163" s="626"/>
      <c r="S163" s="642">
        <v>0</v>
      </c>
      <c r="T163" s="690"/>
      <c r="U163" s="672">
        <v>0</v>
      </c>
    </row>
    <row r="164" spans="1:21" ht="14.4" customHeight="1" x14ac:dyDescent="0.3">
      <c r="A164" s="625">
        <v>21</v>
      </c>
      <c r="B164" s="626" t="s">
        <v>551</v>
      </c>
      <c r="C164" s="626">
        <v>89301211</v>
      </c>
      <c r="D164" s="688" t="s">
        <v>4838</v>
      </c>
      <c r="E164" s="689" t="s">
        <v>2831</v>
      </c>
      <c r="F164" s="626" t="s">
        <v>2806</v>
      </c>
      <c r="G164" s="626" t="s">
        <v>3089</v>
      </c>
      <c r="H164" s="626" t="s">
        <v>550</v>
      </c>
      <c r="I164" s="626" t="s">
        <v>3090</v>
      </c>
      <c r="J164" s="626" t="s">
        <v>1096</v>
      </c>
      <c r="K164" s="626" t="s">
        <v>3091</v>
      </c>
      <c r="L164" s="627">
        <v>63.67</v>
      </c>
      <c r="M164" s="627">
        <v>63.67</v>
      </c>
      <c r="N164" s="626">
        <v>1</v>
      </c>
      <c r="O164" s="690">
        <v>1</v>
      </c>
      <c r="P164" s="627">
        <v>63.67</v>
      </c>
      <c r="Q164" s="642">
        <v>1</v>
      </c>
      <c r="R164" s="626">
        <v>1</v>
      </c>
      <c r="S164" s="642">
        <v>1</v>
      </c>
      <c r="T164" s="690">
        <v>1</v>
      </c>
      <c r="U164" s="672">
        <v>1</v>
      </c>
    </row>
    <row r="165" spans="1:21" ht="14.4" customHeight="1" x14ac:dyDescent="0.3">
      <c r="A165" s="625">
        <v>21</v>
      </c>
      <c r="B165" s="626" t="s">
        <v>551</v>
      </c>
      <c r="C165" s="626">
        <v>89301211</v>
      </c>
      <c r="D165" s="688" t="s">
        <v>4838</v>
      </c>
      <c r="E165" s="689" t="s">
        <v>2831</v>
      </c>
      <c r="F165" s="626" t="s">
        <v>2806</v>
      </c>
      <c r="G165" s="626" t="s">
        <v>2889</v>
      </c>
      <c r="H165" s="626" t="s">
        <v>550</v>
      </c>
      <c r="I165" s="626" t="s">
        <v>3092</v>
      </c>
      <c r="J165" s="626" t="s">
        <v>2994</v>
      </c>
      <c r="K165" s="626" t="s">
        <v>2995</v>
      </c>
      <c r="L165" s="627">
        <v>72.05</v>
      </c>
      <c r="M165" s="627">
        <v>360.25</v>
      </c>
      <c r="N165" s="626">
        <v>5</v>
      </c>
      <c r="O165" s="690">
        <v>2.5</v>
      </c>
      <c r="P165" s="627"/>
      <c r="Q165" s="642">
        <v>0</v>
      </c>
      <c r="R165" s="626"/>
      <c r="S165" s="642">
        <v>0</v>
      </c>
      <c r="T165" s="690"/>
      <c r="U165" s="672">
        <v>0</v>
      </c>
    </row>
    <row r="166" spans="1:21" ht="14.4" customHeight="1" x14ac:dyDescent="0.3">
      <c r="A166" s="625">
        <v>21</v>
      </c>
      <c r="B166" s="626" t="s">
        <v>551</v>
      </c>
      <c r="C166" s="626">
        <v>89301211</v>
      </c>
      <c r="D166" s="688" t="s">
        <v>4838</v>
      </c>
      <c r="E166" s="689" t="s">
        <v>2831</v>
      </c>
      <c r="F166" s="626" t="s">
        <v>2806</v>
      </c>
      <c r="G166" s="626" t="s">
        <v>3093</v>
      </c>
      <c r="H166" s="626" t="s">
        <v>1264</v>
      </c>
      <c r="I166" s="626" t="s">
        <v>2206</v>
      </c>
      <c r="J166" s="626" t="s">
        <v>1328</v>
      </c>
      <c r="K166" s="626" t="s">
        <v>1329</v>
      </c>
      <c r="L166" s="627">
        <v>0</v>
      </c>
      <c r="M166" s="627">
        <v>0</v>
      </c>
      <c r="N166" s="626">
        <v>1</v>
      </c>
      <c r="O166" s="690">
        <v>0.5</v>
      </c>
      <c r="P166" s="627">
        <v>0</v>
      </c>
      <c r="Q166" s="642"/>
      <c r="R166" s="626">
        <v>1</v>
      </c>
      <c r="S166" s="642">
        <v>1</v>
      </c>
      <c r="T166" s="690">
        <v>0.5</v>
      </c>
      <c r="U166" s="672">
        <v>1</v>
      </c>
    </row>
    <row r="167" spans="1:21" ht="14.4" customHeight="1" x14ac:dyDescent="0.3">
      <c r="A167" s="625">
        <v>21</v>
      </c>
      <c r="B167" s="626" t="s">
        <v>551</v>
      </c>
      <c r="C167" s="626">
        <v>89301211</v>
      </c>
      <c r="D167" s="688" t="s">
        <v>4838</v>
      </c>
      <c r="E167" s="689" t="s">
        <v>2831</v>
      </c>
      <c r="F167" s="626" t="s">
        <v>2806</v>
      </c>
      <c r="G167" s="626" t="s">
        <v>3093</v>
      </c>
      <c r="H167" s="626" t="s">
        <v>1264</v>
      </c>
      <c r="I167" s="626" t="s">
        <v>2607</v>
      </c>
      <c r="J167" s="626" t="s">
        <v>1328</v>
      </c>
      <c r="K167" s="626" t="s">
        <v>1845</v>
      </c>
      <c r="L167" s="627">
        <v>0</v>
      </c>
      <c r="M167" s="627">
        <v>0</v>
      </c>
      <c r="N167" s="626">
        <v>2</v>
      </c>
      <c r="O167" s="690">
        <v>1.5</v>
      </c>
      <c r="P167" s="627"/>
      <c r="Q167" s="642"/>
      <c r="R167" s="626"/>
      <c r="S167" s="642">
        <v>0</v>
      </c>
      <c r="T167" s="690"/>
      <c r="U167" s="672">
        <v>0</v>
      </c>
    </row>
    <row r="168" spans="1:21" ht="14.4" customHeight="1" x14ac:dyDescent="0.3">
      <c r="A168" s="625">
        <v>21</v>
      </c>
      <c r="B168" s="626" t="s">
        <v>551</v>
      </c>
      <c r="C168" s="626">
        <v>89301211</v>
      </c>
      <c r="D168" s="688" t="s">
        <v>4838</v>
      </c>
      <c r="E168" s="689" t="s">
        <v>2831</v>
      </c>
      <c r="F168" s="626" t="s">
        <v>2806</v>
      </c>
      <c r="G168" s="626" t="s">
        <v>2862</v>
      </c>
      <c r="H168" s="626" t="s">
        <v>550</v>
      </c>
      <c r="I168" s="626" t="s">
        <v>2863</v>
      </c>
      <c r="J168" s="626" t="s">
        <v>1216</v>
      </c>
      <c r="K168" s="626" t="s">
        <v>834</v>
      </c>
      <c r="L168" s="627">
        <v>0</v>
      </c>
      <c r="M168" s="627">
        <v>0</v>
      </c>
      <c r="N168" s="626">
        <v>1</v>
      </c>
      <c r="O168" s="690">
        <v>0.5</v>
      </c>
      <c r="P168" s="627">
        <v>0</v>
      </c>
      <c r="Q168" s="642"/>
      <c r="R168" s="626">
        <v>1</v>
      </c>
      <c r="S168" s="642">
        <v>1</v>
      </c>
      <c r="T168" s="690">
        <v>0.5</v>
      </c>
      <c r="U168" s="672">
        <v>1</v>
      </c>
    </row>
    <row r="169" spans="1:21" ht="14.4" customHeight="1" x14ac:dyDescent="0.3">
      <c r="A169" s="625">
        <v>21</v>
      </c>
      <c r="B169" s="626" t="s">
        <v>551</v>
      </c>
      <c r="C169" s="626">
        <v>89301211</v>
      </c>
      <c r="D169" s="688" t="s">
        <v>4838</v>
      </c>
      <c r="E169" s="689" t="s">
        <v>2831</v>
      </c>
      <c r="F169" s="626" t="s">
        <v>2806</v>
      </c>
      <c r="G169" s="626" t="s">
        <v>3094</v>
      </c>
      <c r="H169" s="626" t="s">
        <v>550</v>
      </c>
      <c r="I169" s="626" t="s">
        <v>3095</v>
      </c>
      <c r="J169" s="626" t="s">
        <v>3096</v>
      </c>
      <c r="K169" s="626" t="s">
        <v>3097</v>
      </c>
      <c r="L169" s="627">
        <v>32.14</v>
      </c>
      <c r="M169" s="627">
        <v>32.14</v>
      </c>
      <c r="N169" s="626">
        <v>1</v>
      </c>
      <c r="O169" s="690">
        <v>0.5</v>
      </c>
      <c r="P169" s="627"/>
      <c r="Q169" s="642">
        <v>0</v>
      </c>
      <c r="R169" s="626"/>
      <c r="S169" s="642">
        <v>0</v>
      </c>
      <c r="T169" s="690"/>
      <c r="U169" s="672">
        <v>0</v>
      </c>
    </row>
    <row r="170" spans="1:21" ht="14.4" customHeight="1" x14ac:dyDescent="0.3">
      <c r="A170" s="625">
        <v>21</v>
      </c>
      <c r="B170" s="626" t="s">
        <v>551</v>
      </c>
      <c r="C170" s="626">
        <v>89301211</v>
      </c>
      <c r="D170" s="688" t="s">
        <v>4838</v>
      </c>
      <c r="E170" s="689" t="s">
        <v>2831</v>
      </c>
      <c r="F170" s="626" t="s">
        <v>2806</v>
      </c>
      <c r="G170" s="626" t="s">
        <v>3098</v>
      </c>
      <c r="H170" s="626" t="s">
        <v>1264</v>
      </c>
      <c r="I170" s="626" t="s">
        <v>2349</v>
      </c>
      <c r="J170" s="626" t="s">
        <v>1334</v>
      </c>
      <c r="K170" s="626" t="s">
        <v>2350</v>
      </c>
      <c r="L170" s="627">
        <v>86.76</v>
      </c>
      <c r="M170" s="627">
        <v>86.76</v>
      </c>
      <c r="N170" s="626">
        <v>1</v>
      </c>
      <c r="O170" s="690">
        <v>1</v>
      </c>
      <c r="P170" s="627"/>
      <c r="Q170" s="642">
        <v>0</v>
      </c>
      <c r="R170" s="626"/>
      <c r="S170" s="642">
        <v>0</v>
      </c>
      <c r="T170" s="690"/>
      <c r="U170" s="672">
        <v>0</v>
      </c>
    </row>
    <row r="171" spans="1:21" ht="14.4" customHeight="1" x14ac:dyDescent="0.3">
      <c r="A171" s="625">
        <v>21</v>
      </c>
      <c r="B171" s="626" t="s">
        <v>551</v>
      </c>
      <c r="C171" s="626">
        <v>89301211</v>
      </c>
      <c r="D171" s="688" t="s">
        <v>4838</v>
      </c>
      <c r="E171" s="689" t="s">
        <v>2831</v>
      </c>
      <c r="F171" s="626" t="s">
        <v>2806</v>
      </c>
      <c r="G171" s="626" t="s">
        <v>3099</v>
      </c>
      <c r="H171" s="626" t="s">
        <v>550</v>
      </c>
      <c r="I171" s="626" t="s">
        <v>3100</v>
      </c>
      <c r="J171" s="626" t="s">
        <v>3101</v>
      </c>
      <c r="K171" s="626" t="s">
        <v>3102</v>
      </c>
      <c r="L171" s="627">
        <v>0</v>
      </c>
      <c r="M171" s="627">
        <v>0</v>
      </c>
      <c r="N171" s="626">
        <v>1</v>
      </c>
      <c r="O171" s="690">
        <v>1</v>
      </c>
      <c r="P171" s="627"/>
      <c r="Q171" s="642"/>
      <c r="R171" s="626"/>
      <c r="S171" s="642">
        <v>0</v>
      </c>
      <c r="T171" s="690"/>
      <c r="U171" s="672">
        <v>0</v>
      </c>
    </row>
    <row r="172" spans="1:21" ht="14.4" customHeight="1" x14ac:dyDescent="0.3">
      <c r="A172" s="625">
        <v>21</v>
      </c>
      <c r="B172" s="626" t="s">
        <v>551</v>
      </c>
      <c r="C172" s="626">
        <v>89301211</v>
      </c>
      <c r="D172" s="688" t="s">
        <v>4838</v>
      </c>
      <c r="E172" s="689" t="s">
        <v>2831</v>
      </c>
      <c r="F172" s="626" t="s">
        <v>2806</v>
      </c>
      <c r="G172" s="626" t="s">
        <v>3103</v>
      </c>
      <c r="H172" s="626" t="s">
        <v>550</v>
      </c>
      <c r="I172" s="626" t="s">
        <v>3104</v>
      </c>
      <c r="J172" s="626" t="s">
        <v>1189</v>
      </c>
      <c r="K172" s="626" t="s">
        <v>1190</v>
      </c>
      <c r="L172" s="627">
        <v>1172.22</v>
      </c>
      <c r="M172" s="627">
        <v>1172.22</v>
      </c>
      <c r="N172" s="626">
        <v>1</v>
      </c>
      <c r="O172" s="690">
        <v>1</v>
      </c>
      <c r="P172" s="627"/>
      <c r="Q172" s="642">
        <v>0</v>
      </c>
      <c r="R172" s="626"/>
      <c r="S172" s="642">
        <v>0</v>
      </c>
      <c r="T172" s="690"/>
      <c r="U172" s="672">
        <v>0</v>
      </c>
    </row>
    <row r="173" spans="1:21" ht="14.4" customHeight="1" x14ac:dyDescent="0.3">
      <c r="A173" s="625">
        <v>21</v>
      </c>
      <c r="B173" s="626" t="s">
        <v>551</v>
      </c>
      <c r="C173" s="626">
        <v>89301211</v>
      </c>
      <c r="D173" s="688" t="s">
        <v>4838</v>
      </c>
      <c r="E173" s="689" t="s">
        <v>2831</v>
      </c>
      <c r="F173" s="626" t="s">
        <v>2806</v>
      </c>
      <c r="G173" s="626" t="s">
        <v>3006</v>
      </c>
      <c r="H173" s="626" t="s">
        <v>1264</v>
      </c>
      <c r="I173" s="626" t="s">
        <v>3105</v>
      </c>
      <c r="J173" s="626" t="s">
        <v>3106</v>
      </c>
      <c r="K173" s="626" t="s">
        <v>2612</v>
      </c>
      <c r="L173" s="627">
        <v>115.18</v>
      </c>
      <c r="M173" s="627">
        <v>115.18</v>
      </c>
      <c r="N173" s="626">
        <v>1</v>
      </c>
      <c r="O173" s="690">
        <v>1</v>
      </c>
      <c r="P173" s="627"/>
      <c r="Q173" s="642">
        <v>0</v>
      </c>
      <c r="R173" s="626"/>
      <c r="S173" s="642">
        <v>0</v>
      </c>
      <c r="T173" s="690"/>
      <c r="U173" s="672">
        <v>0</v>
      </c>
    </row>
    <row r="174" spans="1:21" ht="14.4" customHeight="1" x14ac:dyDescent="0.3">
      <c r="A174" s="625">
        <v>21</v>
      </c>
      <c r="B174" s="626" t="s">
        <v>551</v>
      </c>
      <c r="C174" s="626">
        <v>89301211</v>
      </c>
      <c r="D174" s="688" t="s">
        <v>4838</v>
      </c>
      <c r="E174" s="689" t="s">
        <v>2831</v>
      </c>
      <c r="F174" s="626" t="s">
        <v>2806</v>
      </c>
      <c r="G174" s="626" t="s">
        <v>3007</v>
      </c>
      <c r="H174" s="626" t="s">
        <v>550</v>
      </c>
      <c r="I174" s="626" t="s">
        <v>3008</v>
      </c>
      <c r="J174" s="626" t="s">
        <v>3009</v>
      </c>
      <c r="K174" s="626" t="s">
        <v>3010</v>
      </c>
      <c r="L174" s="627">
        <v>56.01</v>
      </c>
      <c r="M174" s="627">
        <v>56.01</v>
      </c>
      <c r="N174" s="626">
        <v>1</v>
      </c>
      <c r="O174" s="690">
        <v>1</v>
      </c>
      <c r="P174" s="627"/>
      <c r="Q174" s="642">
        <v>0</v>
      </c>
      <c r="R174" s="626"/>
      <c r="S174" s="642">
        <v>0</v>
      </c>
      <c r="T174" s="690"/>
      <c r="U174" s="672">
        <v>0</v>
      </c>
    </row>
    <row r="175" spans="1:21" ht="14.4" customHeight="1" x14ac:dyDescent="0.3">
      <c r="A175" s="625">
        <v>21</v>
      </c>
      <c r="B175" s="626" t="s">
        <v>551</v>
      </c>
      <c r="C175" s="626">
        <v>89301211</v>
      </c>
      <c r="D175" s="688" t="s">
        <v>4838</v>
      </c>
      <c r="E175" s="689" t="s">
        <v>2831</v>
      </c>
      <c r="F175" s="626" t="s">
        <v>2806</v>
      </c>
      <c r="G175" s="626" t="s">
        <v>3019</v>
      </c>
      <c r="H175" s="626" t="s">
        <v>550</v>
      </c>
      <c r="I175" s="626" t="s">
        <v>3020</v>
      </c>
      <c r="J175" s="626" t="s">
        <v>833</v>
      </c>
      <c r="K175" s="626" t="s">
        <v>3021</v>
      </c>
      <c r="L175" s="627">
        <v>400.53</v>
      </c>
      <c r="M175" s="627">
        <v>1201.5899999999999</v>
      </c>
      <c r="N175" s="626">
        <v>3</v>
      </c>
      <c r="O175" s="690">
        <v>2</v>
      </c>
      <c r="P175" s="627">
        <v>400.53</v>
      </c>
      <c r="Q175" s="642">
        <v>0.33333333333333331</v>
      </c>
      <c r="R175" s="626">
        <v>1</v>
      </c>
      <c r="S175" s="642">
        <v>0.33333333333333331</v>
      </c>
      <c r="T175" s="690">
        <v>1</v>
      </c>
      <c r="U175" s="672">
        <v>0.5</v>
      </c>
    </row>
    <row r="176" spans="1:21" ht="14.4" customHeight="1" x14ac:dyDescent="0.3">
      <c r="A176" s="625">
        <v>21</v>
      </c>
      <c r="B176" s="626" t="s">
        <v>551</v>
      </c>
      <c r="C176" s="626">
        <v>89301211</v>
      </c>
      <c r="D176" s="688" t="s">
        <v>4838</v>
      </c>
      <c r="E176" s="689" t="s">
        <v>2831</v>
      </c>
      <c r="F176" s="626" t="s">
        <v>2806</v>
      </c>
      <c r="G176" s="626" t="s">
        <v>3022</v>
      </c>
      <c r="H176" s="626" t="s">
        <v>1264</v>
      </c>
      <c r="I176" s="626" t="s">
        <v>2617</v>
      </c>
      <c r="J176" s="626" t="s">
        <v>1314</v>
      </c>
      <c r="K176" s="626" t="s">
        <v>1839</v>
      </c>
      <c r="L176" s="627">
        <v>937.93</v>
      </c>
      <c r="M176" s="627">
        <v>4689.6499999999996</v>
      </c>
      <c r="N176" s="626">
        <v>5</v>
      </c>
      <c r="O176" s="690">
        <v>2.5</v>
      </c>
      <c r="P176" s="627">
        <v>4689.6499999999996</v>
      </c>
      <c r="Q176" s="642">
        <v>1</v>
      </c>
      <c r="R176" s="626">
        <v>5</v>
      </c>
      <c r="S176" s="642">
        <v>1</v>
      </c>
      <c r="T176" s="690">
        <v>2.5</v>
      </c>
      <c r="U176" s="672">
        <v>1</v>
      </c>
    </row>
    <row r="177" spans="1:21" ht="14.4" customHeight="1" x14ac:dyDescent="0.3">
      <c r="A177" s="625">
        <v>21</v>
      </c>
      <c r="B177" s="626" t="s">
        <v>551</v>
      </c>
      <c r="C177" s="626">
        <v>89301211</v>
      </c>
      <c r="D177" s="688" t="s">
        <v>4838</v>
      </c>
      <c r="E177" s="689" t="s">
        <v>2831</v>
      </c>
      <c r="F177" s="626" t="s">
        <v>2806</v>
      </c>
      <c r="G177" s="626" t="s">
        <v>3022</v>
      </c>
      <c r="H177" s="626" t="s">
        <v>1264</v>
      </c>
      <c r="I177" s="626" t="s">
        <v>2618</v>
      </c>
      <c r="J177" s="626" t="s">
        <v>1314</v>
      </c>
      <c r="K177" s="626" t="s">
        <v>1840</v>
      </c>
      <c r="L177" s="627">
        <v>1166.47</v>
      </c>
      <c r="M177" s="627">
        <v>3499.41</v>
      </c>
      <c r="N177" s="626">
        <v>3</v>
      </c>
      <c r="O177" s="690">
        <v>1.5</v>
      </c>
      <c r="P177" s="627"/>
      <c r="Q177" s="642">
        <v>0</v>
      </c>
      <c r="R177" s="626"/>
      <c r="S177" s="642">
        <v>0</v>
      </c>
      <c r="T177" s="690"/>
      <c r="U177" s="672">
        <v>0</v>
      </c>
    </row>
    <row r="178" spans="1:21" ht="14.4" customHeight="1" x14ac:dyDescent="0.3">
      <c r="A178" s="625">
        <v>21</v>
      </c>
      <c r="B178" s="626" t="s">
        <v>551</v>
      </c>
      <c r="C178" s="626">
        <v>89301211</v>
      </c>
      <c r="D178" s="688" t="s">
        <v>4838</v>
      </c>
      <c r="E178" s="689" t="s">
        <v>2831</v>
      </c>
      <c r="F178" s="626" t="s">
        <v>2806</v>
      </c>
      <c r="G178" s="626" t="s">
        <v>3022</v>
      </c>
      <c r="H178" s="626" t="s">
        <v>1264</v>
      </c>
      <c r="I178" s="626" t="s">
        <v>2232</v>
      </c>
      <c r="J178" s="626" t="s">
        <v>1355</v>
      </c>
      <c r="K178" s="626" t="s">
        <v>1839</v>
      </c>
      <c r="L178" s="627">
        <v>1749.69</v>
      </c>
      <c r="M178" s="627">
        <v>5249.07</v>
      </c>
      <c r="N178" s="626">
        <v>3</v>
      </c>
      <c r="O178" s="690">
        <v>2</v>
      </c>
      <c r="P178" s="627"/>
      <c r="Q178" s="642">
        <v>0</v>
      </c>
      <c r="R178" s="626"/>
      <c r="S178" s="642">
        <v>0</v>
      </c>
      <c r="T178" s="690"/>
      <c r="U178" s="672">
        <v>0</v>
      </c>
    </row>
    <row r="179" spans="1:21" ht="14.4" customHeight="1" x14ac:dyDescent="0.3">
      <c r="A179" s="625">
        <v>21</v>
      </c>
      <c r="B179" s="626" t="s">
        <v>551</v>
      </c>
      <c r="C179" s="626">
        <v>89301211</v>
      </c>
      <c r="D179" s="688" t="s">
        <v>4838</v>
      </c>
      <c r="E179" s="689" t="s">
        <v>2831</v>
      </c>
      <c r="F179" s="626" t="s">
        <v>2806</v>
      </c>
      <c r="G179" s="626" t="s">
        <v>2869</v>
      </c>
      <c r="H179" s="626" t="s">
        <v>550</v>
      </c>
      <c r="I179" s="626" t="s">
        <v>3024</v>
      </c>
      <c r="J179" s="626" t="s">
        <v>3025</v>
      </c>
      <c r="K179" s="626" t="s">
        <v>881</v>
      </c>
      <c r="L179" s="627">
        <v>190.48</v>
      </c>
      <c r="M179" s="627">
        <v>190.48</v>
      </c>
      <c r="N179" s="626">
        <v>1</v>
      </c>
      <c r="O179" s="690">
        <v>0.5</v>
      </c>
      <c r="P179" s="627"/>
      <c r="Q179" s="642">
        <v>0</v>
      </c>
      <c r="R179" s="626"/>
      <c r="S179" s="642">
        <v>0</v>
      </c>
      <c r="T179" s="690"/>
      <c r="U179" s="672">
        <v>0</v>
      </c>
    </row>
    <row r="180" spans="1:21" ht="14.4" customHeight="1" x14ac:dyDescent="0.3">
      <c r="A180" s="625">
        <v>21</v>
      </c>
      <c r="B180" s="626" t="s">
        <v>551</v>
      </c>
      <c r="C180" s="626">
        <v>89301211</v>
      </c>
      <c r="D180" s="688" t="s">
        <v>4838</v>
      </c>
      <c r="E180" s="689" t="s">
        <v>2831</v>
      </c>
      <c r="F180" s="626" t="s">
        <v>2806</v>
      </c>
      <c r="G180" s="626" t="s">
        <v>2869</v>
      </c>
      <c r="H180" s="626" t="s">
        <v>550</v>
      </c>
      <c r="I180" s="626" t="s">
        <v>2870</v>
      </c>
      <c r="J180" s="626" t="s">
        <v>880</v>
      </c>
      <c r="K180" s="626" t="s">
        <v>2871</v>
      </c>
      <c r="L180" s="627">
        <v>95.24</v>
      </c>
      <c r="M180" s="627">
        <v>952.39999999999986</v>
      </c>
      <c r="N180" s="626">
        <v>10</v>
      </c>
      <c r="O180" s="690">
        <v>7.5</v>
      </c>
      <c r="P180" s="627">
        <v>380.96</v>
      </c>
      <c r="Q180" s="642">
        <v>0.4</v>
      </c>
      <c r="R180" s="626">
        <v>4</v>
      </c>
      <c r="S180" s="642">
        <v>0.4</v>
      </c>
      <c r="T180" s="690">
        <v>2.5</v>
      </c>
      <c r="U180" s="672">
        <v>0.33333333333333331</v>
      </c>
    </row>
    <row r="181" spans="1:21" ht="14.4" customHeight="1" x14ac:dyDescent="0.3">
      <c r="A181" s="625">
        <v>21</v>
      </c>
      <c r="B181" s="626" t="s">
        <v>551</v>
      </c>
      <c r="C181" s="626">
        <v>89301211</v>
      </c>
      <c r="D181" s="688" t="s">
        <v>4838</v>
      </c>
      <c r="E181" s="689" t="s">
        <v>2831</v>
      </c>
      <c r="F181" s="626" t="s">
        <v>2806</v>
      </c>
      <c r="G181" s="626" t="s">
        <v>2869</v>
      </c>
      <c r="H181" s="626" t="s">
        <v>550</v>
      </c>
      <c r="I181" s="626" t="s">
        <v>2180</v>
      </c>
      <c r="J181" s="626" t="s">
        <v>880</v>
      </c>
      <c r="K181" s="626" t="s">
        <v>881</v>
      </c>
      <c r="L181" s="627">
        <v>190.48</v>
      </c>
      <c r="M181" s="627">
        <v>761.92</v>
      </c>
      <c r="N181" s="626">
        <v>4</v>
      </c>
      <c r="O181" s="690">
        <v>1.5</v>
      </c>
      <c r="P181" s="627">
        <v>190.48</v>
      </c>
      <c r="Q181" s="642">
        <v>0.25</v>
      </c>
      <c r="R181" s="626">
        <v>1</v>
      </c>
      <c r="S181" s="642">
        <v>0.25</v>
      </c>
      <c r="T181" s="690">
        <v>0.5</v>
      </c>
      <c r="U181" s="672">
        <v>0.33333333333333331</v>
      </c>
    </row>
    <row r="182" spans="1:21" ht="14.4" customHeight="1" x14ac:dyDescent="0.3">
      <c r="A182" s="625">
        <v>21</v>
      </c>
      <c r="B182" s="626" t="s">
        <v>551</v>
      </c>
      <c r="C182" s="626">
        <v>89301211</v>
      </c>
      <c r="D182" s="688" t="s">
        <v>4838</v>
      </c>
      <c r="E182" s="689" t="s">
        <v>2831</v>
      </c>
      <c r="F182" s="626" t="s">
        <v>2806</v>
      </c>
      <c r="G182" s="626" t="s">
        <v>2872</v>
      </c>
      <c r="H182" s="626" t="s">
        <v>1264</v>
      </c>
      <c r="I182" s="626" t="s">
        <v>2198</v>
      </c>
      <c r="J182" s="626" t="s">
        <v>1420</v>
      </c>
      <c r="K182" s="626" t="s">
        <v>2199</v>
      </c>
      <c r="L182" s="627">
        <v>1009.86</v>
      </c>
      <c r="M182" s="627">
        <v>1009.86</v>
      </c>
      <c r="N182" s="626">
        <v>1</v>
      </c>
      <c r="O182" s="690">
        <v>1</v>
      </c>
      <c r="P182" s="627">
        <v>1009.86</v>
      </c>
      <c r="Q182" s="642">
        <v>1</v>
      </c>
      <c r="R182" s="626">
        <v>1</v>
      </c>
      <c r="S182" s="642">
        <v>1</v>
      </c>
      <c r="T182" s="690">
        <v>1</v>
      </c>
      <c r="U182" s="672">
        <v>1</v>
      </c>
    </row>
    <row r="183" spans="1:21" ht="14.4" customHeight="1" x14ac:dyDescent="0.3">
      <c r="A183" s="625">
        <v>21</v>
      </c>
      <c r="B183" s="626" t="s">
        <v>551</v>
      </c>
      <c r="C183" s="626">
        <v>89301211</v>
      </c>
      <c r="D183" s="688" t="s">
        <v>4838</v>
      </c>
      <c r="E183" s="689" t="s">
        <v>2831</v>
      </c>
      <c r="F183" s="626" t="s">
        <v>2806</v>
      </c>
      <c r="G183" s="626" t="s">
        <v>3107</v>
      </c>
      <c r="H183" s="626" t="s">
        <v>550</v>
      </c>
      <c r="I183" s="626" t="s">
        <v>3108</v>
      </c>
      <c r="J183" s="626" t="s">
        <v>931</v>
      </c>
      <c r="K183" s="626" t="s">
        <v>2508</v>
      </c>
      <c r="L183" s="627">
        <v>0</v>
      </c>
      <c r="M183" s="627">
        <v>0</v>
      </c>
      <c r="N183" s="626">
        <v>1</v>
      </c>
      <c r="O183" s="690">
        <v>0.5</v>
      </c>
      <c r="P183" s="627">
        <v>0</v>
      </c>
      <c r="Q183" s="642"/>
      <c r="R183" s="626">
        <v>1</v>
      </c>
      <c r="S183" s="642">
        <v>1</v>
      </c>
      <c r="T183" s="690">
        <v>0.5</v>
      </c>
      <c r="U183" s="672">
        <v>1</v>
      </c>
    </row>
    <row r="184" spans="1:21" ht="14.4" customHeight="1" x14ac:dyDescent="0.3">
      <c r="A184" s="625">
        <v>21</v>
      </c>
      <c r="B184" s="626" t="s">
        <v>551</v>
      </c>
      <c r="C184" s="626">
        <v>89301211</v>
      </c>
      <c r="D184" s="688" t="s">
        <v>4838</v>
      </c>
      <c r="E184" s="689" t="s">
        <v>2831</v>
      </c>
      <c r="F184" s="626" t="s">
        <v>2806</v>
      </c>
      <c r="G184" s="626" t="s">
        <v>3030</v>
      </c>
      <c r="H184" s="626" t="s">
        <v>550</v>
      </c>
      <c r="I184" s="626" t="s">
        <v>3031</v>
      </c>
      <c r="J184" s="626" t="s">
        <v>942</v>
      </c>
      <c r="K184" s="626" t="s">
        <v>943</v>
      </c>
      <c r="L184" s="627">
        <v>56.69</v>
      </c>
      <c r="M184" s="627">
        <v>56.69</v>
      </c>
      <c r="N184" s="626">
        <v>1</v>
      </c>
      <c r="O184" s="690">
        <v>0.5</v>
      </c>
      <c r="P184" s="627"/>
      <c r="Q184" s="642">
        <v>0</v>
      </c>
      <c r="R184" s="626"/>
      <c r="S184" s="642">
        <v>0</v>
      </c>
      <c r="T184" s="690"/>
      <c r="U184" s="672">
        <v>0</v>
      </c>
    </row>
    <row r="185" spans="1:21" ht="14.4" customHeight="1" x14ac:dyDescent="0.3">
      <c r="A185" s="625">
        <v>21</v>
      </c>
      <c r="B185" s="626" t="s">
        <v>551</v>
      </c>
      <c r="C185" s="626">
        <v>89301211</v>
      </c>
      <c r="D185" s="688" t="s">
        <v>4838</v>
      </c>
      <c r="E185" s="689" t="s">
        <v>2831</v>
      </c>
      <c r="F185" s="626" t="s">
        <v>2806</v>
      </c>
      <c r="G185" s="626" t="s">
        <v>2896</v>
      </c>
      <c r="H185" s="626" t="s">
        <v>550</v>
      </c>
      <c r="I185" s="626" t="s">
        <v>3109</v>
      </c>
      <c r="J185" s="626" t="s">
        <v>3110</v>
      </c>
      <c r="K185" s="626" t="s">
        <v>3111</v>
      </c>
      <c r="L185" s="627">
        <v>25.42</v>
      </c>
      <c r="M185" s="627">
        <v>76.260000000000005</v>
      </c>
      <c r="N185" s="626">
        <v>3</v>
      </c>
      <c r="O185" s="690">
        <v>0.5</v>
      </c>
      <c r="P185" s="627"/>
      <c r="Q185" s="642">
        <v>0</v>
      </c>
      <c r="R185" s="626"/>
      <c r="S185" s="642">
        <v>0</v>
      </c>
      <c r="T185" s="690"/>
      <c r="U185" s="672">
        <v>0</v>
      </c>
    </row>
    <row r="186" spans="1:21" ht="14.4" customHeight="1" x14ac:dyDescent="0.3">
      <c r="A186" s="625">
        <v>21</v>
      </c>
      <c r="B186" s="626" t="s">
        <v>551</v>
      </c>
      <c r="C186" s="626">
        <v>89301211</v>
      </c>
      <c r="D186" s="688" t="s">
        <v>4838</v>
      </c>
      <c r="E186" s="689" t="s">
        <v>2831</v>
      </c>
      <c r="F186" s="626" t="s">
        <v>2806</v>
      </c>
      <c r="G186" s="626" t="s">
        <v>2896</v>
      </c>
      <c r="H186" s="626" t="s">
        <v>550</v>
      </c>
      <c r="I186" s="626" t="s">
        <v>2897</v>
      </c>
      <c r="J186" s="626" t="s">
        <v>2898</v>
      </c>
      <c r="K186" s="626" t="s">
        <v>870</v>
      </c>
      <c r="L186" s="627">
        <v>101.69</v>
      </c>
      <c r="M186" s="627">
        <v>101.69</v>
      </c>
      <c r="N186" s="626">
        <v>1</v>
      </c>
      <c r="O186" s="690">
        <v>1</v>
      </c>
      <c r="P186" s="627"/>
      <c r="Q186" s="642">
        <v>0</v>
      </c>
      <c r="R186" s="626"/>
      <c r="S186" s="642">
        <v>0</v>
      </c>
      <c r="T186" s="690"/>
      <c r="U186" s="672">
        <v>0</v>
      </c>
    </row>
    <row r="187" spans="1:21" ht="14.4" customHeight="1" x14ac:dyDescent="0.3">
      <c r="A187" s="625">
        <v>21</v>
      </c>
      <c r="B187" s="626" t="s">
        <v>551</v>
      </c>
      <c r="C187" s="626">
        <v>89301211</v>
      </c>
      <c r="D187" s="688" t="s">
        <v>4838</v>
      </c>
      <c r="E187" s="689" t="s">
        <v>2831</v>
      </c>
      <c r="F187" s="626" t="s">
        <v>2806</v>
      </c>
      <c r="G187" s="626" t="s">
        <v>3112</v>
      </c>
      <c r="H187" s="626" t="s">
        <v>550</v>
      </c>
      <c r="I187" s="626" t="s">
        <v>3113</v>
      </c>
      <c r="J187" s="626" t="s">
        <v>3114</v>
      </c>
      <c r="K187" s="626" t="s">
        <v>3115</v>
      </c>
      <c r="L187" s="627">
        <v>0</v>
      </c>
      <c r="M187" s="627">
        <v>0</v>
      </c>
      <c r="N187" s="626">
        <v>1</v>
      </c>
      <c r="O187" s="690">
        <v>0.5</v>
      </c>
      <c r="P187" s="627">
        <v>0</v>
      </c>
      <c r="Q187" s="642"/>
      <c r="R187" s="626">
        <v>1</v>
      </c>
      <c r="S187" s="642">
        <v>1</v>
      </c>
      <c r="T187" s="690">
        <v>0.5</v>
      </c>
      <c r="U187" s="672">
        <v>1</v>
      </c>
    </row>
    <row r="188" spans="1:21" ht="14.4" customHeight="1" x14ac:dyDescent="0.3">
      <c r="A188" s="625">
        <v>21</v>
      </c>
      <c r="B188" s="626" t="s">
        <v>551</v>
      </c>
      <c r="C188" s="626">
        <v>89301211</v>
      </c>
      <c r="D188" s="688" t="s">
        <v>4838</v>
      </c>
      <c r="E188" s="689" t="s">
        <v>2831</v>
      </c>
      <c r="F188" s="626" t="s">
        <v>2806</v>
      </c>
      <c r="G188" s="626" t="s">
        <v>3116</v>
      </c>
      <c r="H188" s="626" t="s">
        <v>550</v>
      </c>
      <c r="I188" s="626" t="s">
        <v>3117</v>
      </c>
      <c r="J188" s="626" t="s">
        <v>823</v>
      </c>
      <c r="K188" s="626" t="s">
        <v>3118</v>
      </c>
      <c r="L188" s="627">
        <v>127.5</v>
      </c>
      <c r="M188" s="627">
        <v>255</v>
      </c>
      <c r="N188" s="626">
        <v>2</v>
      </c>
      <c r="O188" s="690">
        <v>2</v>
      </c>
      <c r="P188" s="627"/>
      <c r="Q188" s="642">
        <v>0</v>
      </c>
      <c r="R188" s="626"/>
      <c r="S188" s="642">
        <v>0</v>
      </c>
      <c r="T188" s="690"/>
      <c r="U188" s="672">
        <v>0</v>
      </c>
    </row>
    <row r="189" spans="1:21" ht="14.4" customHeight="1" x14ac:dyDescent="0.3">
      <c r="A189" s="625">
        <v>21</v>
      </c>
      <c r="B189" s="626" t="s">
        <v>551</v>
      </c>
      <c r="C189" s="626">
        <v>89301211</v>
      </c>
      <c r="D189" s="688" t="s">
        <v>4838</v>
      </c>
      <c r="E189" s="689" t="s">
        <v>2831</v>
      </c>
      <c r="F189" s="626" t="s">
        <v>2806</v>
      </c>
      <c r="G189" s="626" t="s">
        <v>2850</v>
      </c>
      <c r="H189" s="626" t="s">
        <v>550</v>
      </c>
      <c r="I189" s="626" t="s">
        <v>2851</v>
      </c>
      <c r="J189" s="626" t="s">
        <v>2852</v>
      </c>
      <c r="K189" s="626" t="s">
        <v>2853</v>
      </c>
      <c r="L189" s="627">
        <v>0</v>
      </c>
      <c r="M189" s="627">
        <v>0</v>
      </c>
      <c r="N189" s="626">
        <v>5</v>
      </c>
      <c r="O189" s="690">
        <v>2.5</v>
      </c>
      <c r="P189" s="627">
        <v>0</v>
      </c>
      <c r="Q189" s="642"/>
      <c r="R189" s="626">
        <v>3</v>
      </c>
      <c r="S189" s="642">
        <v>0.6</v>
      </c>
      <c r="T189" s="690">
        <v>2</v>
      </c>
      <c r="U189" s="672">
        <v>0.8</v>
      </c>
    </row>
    <row r="190" spans="1:21" ht="14.4" customHeight="1" x14ac:dyDescent="0.3">
      <c r="A190" s="625">
        <v>21</v>
      </c>
      <c r="B190" s="626" t="s">
        <v>551</v>
      </c>
      <c r="C190" s="626">
        <v>89301211</v>
      </c>
      <c r="D190" s="688" t="s">
        <v>4838</v>
      </c>
      <c r="E190" s="689" t="s">
        <v>2831</v>
      </c>
      <c r="F190" s="626" t="s">
        <v>2806</v>
      </c>
      <c r="G190" s="626" t="s">
        <v>3041</v>
      </c>
      <c r="H190" s="626" t="s">
        <v>550</v>
      </c>
      <c r="I190" s="626" t="s">
        <v>3042</v>
      </c>
      <c r="J190" s="626" t="s">
        <v>781</v>
      </c>
      <c r="K190" s="626" t="s">
        <v>3043</v>
      </c>
      <c r="L190" s="627">
        <v>219.94</v>
      </c>
      <c r="M190" s="627">
        <v>219.94</v>
      </c>
      <c r="N190" s="626">
        <v>1</v>
      </c>
      <c r="O190" s="690">
        <v>0.5</v>
      </c>
      <c r="P190" s="627"/>
      <c r="Q190" s="642">
        <v>0</v>
      </c>
      <c r="R190" s="626"/>
      <c r="S190" s="642">
        <v>0</v>
      </c>
      <c r="T190" s="690"/>
      <c r="U190" s="672">
        <v>0</v>
      </c>
    </row>
    <row r="191" spans="1:21" ht="14.4" customHeight="1" x14ac:dyDescent="0.3">
      <c r="A191" s="625">
        <v>21</v>
      </c>
      <c r="B191" s="626" t="s">
        <v>551</v>
      </c>
      <c r="C191" s="626">
        <v>89301211</v>
      </c>
      <c r="D191" s="688" t="s">
        <v>4838</v>
      </c>
      <c r="E191" s="689" t="s">
        <v>2831</v>
      </c>
      <c r="F191" s="626" t="s">
        <v>2806</v>
      </c>
      <c r="G191" s="626" t="s">
        <v>3119</v>
      </c>
      <c r="H191" s="626" t="s">
        <v>1264</v>
      </c>
      <c r="I191" s="626" t="s">
        <v>3120</v>
      </c>
      <c r="J191" s="626" t="s">
        <v>3121</v>
      </c>
      <c r="K191" s="626" t="s">
        <v>1455</v>
      </c>
      <c r="L191" s="627">
        <v>68.040000000000006</v>
      </c>
      <c r="M191" s="627">
        <v>68.040000000000006</v>
      </c>
      <c r="N191" s="626">
        <v>1</v>
      </c>
      <c r="O191" s="690">
        <v>1</v>
      </c>
      <c r="P191" s="627"/>
      <c r="Q191" s="642">
        <v>0</v>
      </c>
      <c r="R191" s="626"/>
      <c r="S191" s="642">
        <v>0</v>
      </c>
      <c r="T191" s="690"/>
      <c r="U191" s="672">
        <v>0</v>
      </c>
    </row>
    <row r="192" spans="1:21" ht="14.4" customHeight="1" x14ac:dyDescent="0.3">
      <c r="A192" s="625">
        <v>21</v>
      </c>
      <c r="B192" s="626" t="s">
        <v>551</v>
      </c>
      <c r="C192" s="626">
        <v>89301211</v>
      </c>
      <c r="D192" s="688" t="s">
        <v>4838</v>
      </c>
      <c r="E192" s="689" t="s">
        <v>2831</v>
      </c>
      <c r="F192" s="626" t="s">
        <v>2806</v>
      </c>
      <c r="G192" s="626" t="s">
        <v>3119</v>
      </c>
      <c r="H192" s="626" t="s">
        <v>1264</v>
      </c>
      <c r="I192" s="626" t="s">
        <v>3122</v>
      </c>
      <c r="J192" s="626" t="s">
        <v>3123</v>
      </c>
      <c r="K192" s="626" t="s">
        <v>618</v>
      </c>
      <c r="L192" s="627">
        <v>90.72</v>
      </c>
      <c r="M192" s="627">
        <v>181.44</v>
      </c>
      <c r="N192" s="626">
        <v>2</v>
      </c>
      <c r="O192" s="690">
        <v>1</v>
      </c>
      <c r="P192" s="627"/>
      <c r="Q192" s="642">
        <v>0</v>
      </c>
      <c r="R192" s="626"/>
      <c r="S192" s="642">
        <v>0</v>
      </c>
      <c r="T192" s="690"/>
      <c r="U192" s="672">
        <v>0</v>
      </c>
    </row>
    <row r="193" spans="1:21" ht="14.4" customHeight="1" x14ac:dyDescent="0.3">
      <c r="A193" s="625">
        <v>21</v>
      </c>
      <c r="B193" s="626" t="s">
        <v>551</v>
      </c>
      <c r="C193" s="626">
        <v>89301211</v>
      </c>
      <c r="D193" s="688" t="s">
        <v>4838</v>
      </c>
      <c r="E193" s="689" t="s">
        <v>2831</v>
      </c>
      <c r="F193" s="626" t="s">
        <v>2806</v>
      </c>
      <c r="G193" s="626" t="s">
        <v>3049</v>
      </c>
      <c r="H193" s="626" t="s">
        <v>550</v>
      </c>
      <c r="I193" s="626" t="s">
        <v>3124</v>
      </c>
      <c r="J193" s="626" t="s">
        <v>794</v>
      </c>
      <c r="K193" s="626" t="s">
        <v>3125</v>
      </c>
      <c r="L193" s="627">
        <v>57.85</v>
      </c>
      <c r="M193" s="627">
        <v>347.1</v>
      </c>
      <c r="N193" s="626">
        <v>6</v>
      </c>
      <c r="O193" s="690">
        <v>5.5</v>
      </c>
      <c r="P193" s="627">
        <v>115.7</v>
      </c>
      <c r="Q193" s="642">
        <v>0.33333333333333331</v>
      </c>
      <c r="R193" s="626">
        <v>2</v>
      </c>
      <c r="S193" s="642">
        <v>0.33333333333333331</v>
      </c>
      <c r="T193" s="690">
        <v>2</v>
      </c>
      <c r="U193" s="672">
        <v>0.36363636363636365</v>
      </c>
    </row>
    <row r="194" spans="1:21" ht="14.4" customHeight="1" x14ac:dyDescent="0.3">
      <c r="A194" s="625">
        <v>21</v>
      </c>
      <c r="B194" s="626" t="s">
        <v>551</v>
      </c>
      <c r="C194" s="626">
        <v>89301211</v>
      </c>
      <c r="D194" s="688" t="s">
        <v>4838</v>
      </c>
      <c r="E194" s="689" t="s">
        <v>2831</v>
      </c>
      <c r="F194" s="626" t="s">
        <v>2806</v>
      </c>
      <c r="G194" s="626" t="s">
        <v>3126</v>
      </c>
      <c r="H194" s="626" t="s">
        <v>550</v>
      </c>
      <c r="I194" s="626" t="s">
        <v>3127</v>
      </c>
      <c r="J194" s="626" t="s">
        <v>3128</v>
      </c>
      <c r="K194" s="626" t="s">
        <v>3129</v>
      </c>
      <c r="L194" s="627">
        <v>98.31</v>
      </c>
      <c r="M194" s="627">
        <v>98.31</v>
      </c>
      <c r="N194" s="626">
        <v>1</v>
      </c>
      <c r="O194" s="690">
        <v>1</v>
      </c>
      <c r="P194" s="627">
        <v>98.31</v>
      </c>
      <c r="Q194" s="642">
        <v>1</v>
      </c>
      <c r="R194" s="626">
        <v>1</v>
      </c>
      <c r="S194" s="642">
        <v>1</v>
      </c>
      <c r="T194" s="690">
        <v>1</v>
      </c>
      <c r="U194" s="672">
        <v>1</v>
      </c>
    </row>
    <row r="195" spans="1:21" ht="14.4" customHeight="1" x14ac:dyDescent="0.3">
      <c r="A195" s="625">
        <v>21</v>
      </c>
      <c r="B195" s="626" t="s">
        <v>551</v>
      </c>
      <c r="C195" s="626">
        <v>89301211</v>
      </c>
      <c r="D195" s="688" t="s">
        <v>4838</v>
      </c>
      <c r="E195" s="689" t="s">
        <v>2831</v>
      </c>
      <c r="F195" s="626" t="s">
        <v>2806</v>
      </c>
      <c r="G195" s="626" t="s">
        <v>3052</v>
      </c>
      <c r="H195" s="626" t="s">
        <v>1264</v>
      </c>
      <c r="I195" s="626" t="s">
        <v>2509</v>
      </c>
      <c r="J195" s="626" t="s">
        <v>1318</v>
      </c>
      <c r="K195" s="626" t="s">
        <v>1319</v>
      </c>
      <c r="L195" s="627">
        <v>49.12</v>
      </c>
      <c r="M195" s="627">
        <v>49.12</v>
      </c>
      <c r="N195" s="626">
        <v>1</v>
      </c>
      <c r="O195" s="690">
        <v>0.5</v>
      </c>
      <c r="P195" s="627">
        <v>49.12</v>
      </c>
      <c r="Q195" s="642">
        <v>1</v>
      </c>
      <c r="R195" s="626">
        <v>1</v>
      </c>
      <c r="S195" s="642">
        <v>1</v>
      </c>
      <c r="T195" s="690">
        <v>0.5</v>
      </c>
      <c r="U195" s="672">
        <v>1</v>
      </c>
    </row>
    <row r="196" spans="1:21" ht="14.4" customHeight="1" x14ac:dyDescent="0.3">
      <c r="A196" s="625">
        <v>21</v>
      </c>
      <c r="B196" s="626" t="s">
        <v>551</v>
      </c>
      <c r="C196" s="626">
        <v>89301211</v>
      </c>
      <c r="D196" s="688" t="s">
        <v>4838</v>
      </c>
      <c r="E196" s="689" t="s">
        <v>2831</v>
      </c>
      <c r="F196" s="626" t="s">
        <v>2806</v>
      </c>
      <c r="G196" s="626" t="s">
        <v>3052</v>
      </c>
      <c r="H196" s="626" t="s">
        <v>1264</v>
      </c>
      <c r="I196" s="626" t="s">
        <v>2518</v>
      </c>
      <c r="J196" s="626" t="s">
        <v>1351</v>
      </c>
      <c r="K196" s="626" t="s">
        <v>2519</v>
      </c>
      <c r="L196" s="627">
        <v>124.51</v>
      </c>
      <c r="M196" s="627">
        <v>124.51</v>
      </c>
      <c r="N196" s="626">
        <v>1</v>
      </c>
      <c r="O196" s="690">
        <v>1</v>
      </c>
      <c r="P196" s="627"/>
      <c r="Q196" s="642">
        <v>0</v>
      </c>
      <c r="R196" s="626"/>
      <c r="S196" s="642">
        <v>0</v>
      </c>
      <c r="T196" s="690"/>
      <c r="U196" s="672">
        <v>0</v>
      </c>
    </row>
    <row r="197" spans="1:21" ht="14.4" customHeight="1" x14ac:dyDescent="0.3">
      <c r="A197" s="625">
        <v>21</v>
      </c>
      <c r="B197" s="626" t="s">
        <v>551</v>
      </c>
      <c r="C197" s="626">
        <v>89301211</v>
      </c>
      <c r="D197" s="688" t="s">
        <v>4838</v>
      </c>
      <c r="E197" s="689" t="s">
        <v>2831</v>
      </c>
      <c r="F197" s="626" t="s">
        <v>2806</v>
      </c>
      <c r="G197" s="626" t="s">
        <v>3053</v>
      </c>
      <c r="H197" s="626" t="s">
        <v>550</v>
      </c>
      <c r="I197" s="626" t="s">
        <v>3130</v>
      </c>
      <c r="J197" s="626" t="s">
        <v>899</v>
      </c>
      <c r="K197" s="626" t="s">
        <v>1227</v>
      </c>
      <c r="L197" s="627">
        <v>40.64</v>
      </c>
      <c r="M197" s="627">
        <v>81.28</v>
      </c>
      <c r="N197" s="626">
        <v>2</v>
      </c>
      <c r="O197" s="690">
        <v>2</v>
      </c>
      <c r="P197" s="627"/>
      <c r="Q197" s="642">
        <v>0</v>
      </c>
      <c r="R197" s="626"/>
      <c r="S197" s="642">
        <v>0</v>
      </c>
      <c r="T197" s="690"/>
      <c r="U197" s="672">
        <v>0</v>
      </c>
    </row>
    <row r="198" spans="1:21" ht="14.4" customHeight="1" x14ac:dyDescent="0.3">
      <c r="A198" s="625">
        <v>21</v>
      </c>
      <c r="B198" s="626" t="s">
        <v>551</v>
      </c>
      <c r="C198" s="626">
        <v>89301211</v>
      </c>
      <c r="D198" s="688" t="s">
        <v>4838</v>
      </c>
      <c r="E198" s="689" t="s">
        <v>2831</v>
      </c>
      <c r="F198" s="626" t="s">
        <v>2806</v>
      </c>
      <c r="G198" s="626" t="s">
        <v>2903</v>
      </c>
      <c r="H198" s="626" t="s">
        <v>550</v>
      </c>
      <c r="I198" s="626" t="s">
        <v>3131</v>
      </c>
      <c r="J198" s="626" t="s">
        <v>2905</v>
      </c>
      <c r="K198" s="626" t="s">
        <v>1104</v>
      </c>
      <c r="L198" s="627">
        <v>0</v>
      </c>
      <c r="M198" s="627">
        <v>0</v>
      </c>
      <c r="N198" s="626">
        <v>1</v>
      </c>
      <c r="O198" s="690">
        <v>0.5</v>
      </c>
      <c r="P198" s="627">
        <v>0</v>
      </c>
      <c r="Q198" s="642"/>
      <c r="R198" s="626">
        <v>1</v>
      </c>
      <c r="S198" s="642">
        <v>1</v>
      </c>
      <c r="T198" s="690">
        <v>0.5</v>
      </c>
      <c r="U198" s="672">
        <v>1</v>
      </c>
    </row>
    <row r="199" spans="1:21" ht="14.4" customHeight="1" x14ac:dyDescent="0.3">
      <c r="A199" s="625">
        <v>21</v>
      </c>
      <c r="B199" s="626" t="s">
        <v>551</v>
      </c>
      <c r="C199" s="626">
        <v>89301211</v>
      </c>
      <c r="D199" s="688" t="s">
        <v>4838</v>
      </c>
      <c r="E199" s="689" t="s">
        <v>2832</v>
      </c>
      <c r="F199" s="626" t="s">
        <v>2806</v>
      </c>
      <c r="G199" s="626" t="s">
        <v>2854</v>
      </c>
      <c r="H199" s="626" t="s">
        <v>1264</v>
      </c>
      <c r="I199" s="626" t="s">
        <v>2486</v>
      </c>
      <c r="J199" s="626" t="s">
        <v>1429</v>
      </c>
      <c r="K199" s="626" t="s">
        <v>1430</v>
      </c>
      <c r="L199" s="627">
        <v>89.6</v>
      </c>
      <c r="M199" s="627">
        <v>89.6</v>
      </c>
      <c r="N199" s="626">
        <v>1</v>
      </c>
      <c r="O199" s="690">
        <v>1</v>
      </c>
      <c r="P199" s="627"/>
      <c r="Q199" s="642">
        <v>0</v>
      </c>
      <c r="R199" s="626"/>
      <c r="S199" s="642">
        <v>0</v>
      </c>
      <c r="T199" s="690"/>
      <c r="U199" s="672">
        <v>0</v>
      </c>
    </row>
    <row r="200" spans="1:21" ht="14.4" customHeight="1" x14ac:dyDescent="0.3">
      <c r="A200" s="625">
        <v>21</v>
      </c>
      <c r="B200" s="626" t="s">
        <v>551</v>
      </c>
      <c r="C200" s="626">
        <v>89301211</v>
      </c>
      <c r="D200" s="688" t="s">
        <v>4838</v>
      </c>
      <c r="E200" s="689" t="s">
        <v>2832</v>
      </c>
      <c r="F200" s="626" t="s">
        <v>2806</v>
      </c>
      <c r="G200" s="626" t="s">
        <v>2854</v>
      </c>
      <c r="H200" s="626" t="s">
        <v>1264</v>
      </c>
      <c r="I200" s="626" t="s">
        <v>2486</v>
      </c>
      <c r="J200" s="626" t="s">
        <v>1429</v>
      </c>
      <c r="K200" s="626" t="s">
        <v>1430</v>
      </c>
      <c r="L200" s="627">
        <v>95.25</v>
      </c>
      <c r="M200" s="627">
        <v>190.5</v>
      </c>
      <c r="N200" s="626">
        <v>2</v>
      </c>
      <c r="O200" s="690">
        <v>1.5</v>
      </c>
      <c r="P200" s="627">
        <v>95.25</v>
      </c>
      <c r="Q200" s="642">
        <v>0.5</v>
      </c>
      <c r="R200" s="626">
        <v>1</v>
      </c>
      <c r="S200" s="642">
        <v>0.5</v>
      </c>
      <c r="T200" s="690">
        <v>0.5</v>
      </c>
      <c r="U200" s="672">
        <v>0.33333333333333331</v>
      </c>
    </row>
    <row r="201" spans="1:21" ht="14.4" customHeight="1" x14ac:dyDescent="0.3">
      <c r="A201" s="625">
        <v>21</v>
      </c>
      <c r="B201" s="626" t="s">
        <v>551</v>
      </c>
      <c r="C201" s="626">
        <v>89301211</v>
      </c>
      <c r="D201" s="688" t="s">
        <v>4838</v>
      </c>
      <c r="E201" s="689" t="s">
        <v>2832</v>
      </c>
      <c r="F201" s="626" t="s">
        <v>2806</v>
      </c>
      <c r="G201" s="626" t="s">
        <v>2855</v>
      </c>
      <c r="H201" s="626" t="s">
        <v>1264</v>
      </c>
      <c r="I201" s="626" t="s">
        <v>2916</v>
      </c>
      <c r="J201" s="626" t="s">
        <v>2917</v>
      </c>
      <c r="K201" s="626" t="s">
        <v>2918</v>
      </c>
      <c r="L201" s="627">
        <v>16.27</v>
      </c>
      <c r="M201" s="627">
        <v>32.54</v>
      </c>
      <c r="N201" s="626">
        <v>2</v>
      </c>
      <c r="O201" s="690">
        <v>2</v>
      </c>
      <c r="P201" s="627"/>
      <c r="Q201" s="642">
        <v>0</v>
      </c>
      <c r="R201" s="626"/>
      <c r="S201" s="642">
        <v>0</v>
      </c>
      <c r="T201" s="690"/>
      <c r="U201" s="672">
        <v>0</v>
      </c>
    </row>
    <row r="202" spans="1:21" ht="14.4" customHeight="1" x14ac:dyDescent="0.3">
      <c r="A202" s="625">
        <v>21</v>
      </c>
      <c r="B202" s="626" t="s">
        <v>551</v>
      </c>
      <c r="C202" s="626">
        <v>89301211</v>
      </c>
      <c r="D202" s="688" t="s">
        <v>4838</v>
      </c>
      <c r="E202" s="689" t="s">
        <v>2832</v>
      </c>
      <c r="F202" s="626" t="s">
        <v>2806</v>
      </c>
      <c r="G202" s="626" t="s">
        <v>2855</v>
      </c>
      <c r="H202" s="626" t="s">
        <v>1264</v>
      </c>
      <c r="I202" s="626" t="s">
        <v>2544</v>
      </c>
      <c r="J202" s="626" t="s">
        <v>2545</v>
      </c>
      <c r="K202" s="626" t="s">
        <v>2546</v>
      </c>
      <c r="L202" s="627">
        <v>10.73</v>
      </c>
      <c r="M202" s="627">
        <v>10.73</v>
      </c>
      <c r="N202" s="626">
        <v>1</v>
      </c>
      <c r="O202" s="690">
        <v>0.5</v>
      </c>
      <c r="P202" s="627">
        <v>10.73</v>
      </c>
      <c r="Q202" s="642">
        <v>1</v>
      </c>
      <c r="R202" s="626">
        <v>1</v>
      </c>
      <c r="S202" s="642">
        <v>1</v>
      </c>
      <c r="T202" s="690">
        <v>0.5</v>
      </c>
      <c r="U202" s="672">
        <v>1</v>
      </c>
    </row>
    <row r="203" spans="1:21" ht="14.4" customHeight="1" x14ac:dyDescent="0.3">
      <c r="A203" s="625">
        <v>21</v>
      </c>
      <c r="B203" s="626" t="s">
        <v>551</v>
      </c>
      <c r="C203" s="626">
        <v>89301211</v>
      </c>
      <c r="D203" s="688" t="s">
        <v>4838</v>
      </c>
      <c r="E203" s="689" t="s">
        <v>2832</v>
      </c>
      <c r="F203" s="626" t="s">
        <v>2806</v>
      </c>
      <c r="G203" s="626" t="s">
        <v>3132</v>
      </c>
      <c r="H203" s="626" t="s">
        <v>550</v>
      </c>
      <c r="I203" s="626" t="s">
        <v>3133</v>
      </c>
      <c r="J203" s="626" t="s">
        <v>980</v>
      </c>
      <c r="K203" s="626" t="s">
        <v>3134</v>
      </c>
      <c r="L203" s="627">
        <v>317.26</v>
      </c>
      <c r="M203" s="627">
        <v>317.26</v>
      </c>
      <c r="N203" s="626">
        <v>1</v>
      </c>
      <c r="O203" s="690">
        <v>0.5</v>
      </c>
      <c r="P203" s="627"/>
      <c r="Q203" s="642">
        <v>0</v>
      </c>
      <c r="R203" s="626"/>
      <c r="S203" s="642">
        <v>0</v>
      </c>
      <c r="T203" s="690"/>
      <c r="U203" s="672">
        <v>0</v>
      </c>
    </row>
    <row r="204" spans="1:21" ht="14.4" customHeight="1" x14ac:dyDescent="0.3">
      <c r="A204" s="625">
        <v>21</v>
      </c>
      <c r="B204" s="626" t="s">
        <v>551</v>
      </c>
      <c r="C204" s="626">
        <v>89301211</v>
      </c>
      <c r="D204" s="688" t="s">
        <v>4838</v>
      </c>
      <c r="E204" s="689" t="s">
        <v>2832</v>
      </c>
      <c r="F204" s="626" t="s">
        <v>2806</v>
      </c>
      <c r="G204" s="626" t="s">
        <v>3135</v>
      </c>
      <c r="H204" s="626" t="s">
        <v>550</v>
      </c>
      <c r="I204" s="626" t="s">
        <v>3136</v>
      </c>
      <c r="J204" s="626" t="s">
        <v>1076</v>
      </c>
      <c r="K204" s="626" t="s">
        <v>1729</v>
      </c>
      <c r="L204" s="627">
        <v>0</v>
      </c>
      <c r="M204" s="627">
        <v>0</v>
      </c>
      <c r="N204" s="626">
        <v>11</v>
      </c>
      <c r="O204" s="690">
        <v>1</v>
      </c>
      <c r="P204" s="627">
        <v>0</v>
      </c>
      <c r="Q204" s="642"/>
      <c r="R204" s="626">
        <v>11</v>
      </c>
      <c r="S204" s="642">
        <v>1</v>
      </c>
      <c r="T204" s="690">
        <v>1</v>
      </c>
      <c r="U204" s="672">
        <v>1</v>
      </c>
    </row>
    <row r="205" spans="1:21" ht="14.4" customHeight="1" x14ac:dyDescent="0.3">
      <c r="A205" s="625">
        <v>21</v>
      </c>
      <c r="B205" s="626" t="s">
        <v>551</v>
      </c>
      <c r="C205" s="626">
        <v>89301211</v>
      </c>
      <c r="D205" s="688" t="s">
        <v>4838</v>
      </c>
      <c r="E205" s="689" t="s">
        <v>2832</v>
      </c>
      <c r="F205" s="626" t="s">
        <v>2806</v>
      </c>
      <c r="G205" s="626" t="s">
        <v>2933</v>
      </c>
      <c r="H205" s="626" t="s">
        <v>550</v>
      </c>
      <c r="I205" s="626" t="s">
        <v>2934</v>
      </c>
      <c r="J205" s="626" t="s">
        <v>2935</v>
      </c>
      <c r="K205" s="626" t="s">
        <v>2936</v>
      </c>
      <c r="L205" s="627">
        <v>1789.73</v>
      </c>
      <c r="M205" s="627">
        <v>3579.46</v>
      </c>
      <c r="N205" s="626">
        <v>2</v>
      </c>
      <c r="O205" s="690">
        <v>0.5</v>
      </c>
      <c r="P205" s="627"/>
      <c r="Q205" s="642">
        <v>0</v>
      </c>
      <c r="R205" s="626"/>
      <c r="S205" s="642">
        <v>0</v>
      </c>
      <c r="T205" s="690"/>
      <c r="U205" s="672">
        <v>0</v>
      </c>
    </row>
    <row r="206" spans="1:21" ht="14.4" customHeight="1" x14ac:dyDescent="0.3">
      <c r="A206" s="625">
        <v>21</v>
      </c>
      <c r="B206" s="626" t="s">
        <v>551</v>
      </c>
      <c r="C206" s="626">
        <v>89301211</v>
      </c>
      <c r="D206" s="688" t="s">
        <v>4838</v>
      </c>
      <c r="E206" s="689" t="s">
        <v>2832</v>
      </c>
      <c r="F206" s="626" t="s">
        <v>2806</v>
      </c>
      <c r="G206" s="626" t="s">
        <v>3064</v>
      </c>
      <c r="H206" s="626" t="s">
        <v>550</v>
      </c>
      <c r="I206" s="626" t="s">
        <v>2269</v>
      </c>
      <c r="J206" s="626" t="s">
        <v>2270</v>
      </c>
      <c r="K206" s="626" t="s">
        <v>593</v>
      </c>
      <c r="L206" s="627">
        <v>44.89</v>
      </c>
      <c r="M206" s="627">
        <v>44.89</v>
      </c>
      <c r="N206" s="626">
        <v>1</v>
      </c>
      <c r="O206" s="690">
        <v>0.5</v>
      </c>
      <c r="P206" s="627">
        <v>44.89</v>
      </c>
      <c r="Q206" s="642">
        <v>1</v>
      </c>
      <c r="R206" s="626">
        <v>1</v>
      </c>
      <c r="S206" s="642">
        <v>1</v>
      </c>
      <c r="T206" s="690">
        <v>0.5</v>
      </c>
      <c r="U206" s="672">
        <v>1</v>
      </c>
    </row>
    <row r="207" spans="1:21" ht="14.4" customHeight="1" x14ac:dyDescent="0.3">
      <c r="A207" s="625">
        <v>21</v>
      </c>
      <c r="B207" s="626" t="s">
        <v>551</v>
      </c>
      <c r="C207" s="626">
        <v>89301211</v>
      </c>
      <c r="D207" s="688" t="s">
        <v>4838</v>
      </c>
      <c r="E207" s="689" t="s">
        <v>2832</v>
      </c>
      <c r="F207" s="626" t="s">
        <v>2806</v>
      </c>
      <c r="G207" s="626" t="s">
        <v>2949</v>
      </c>
      <c r="H207" s="626" t="s">
        <v>550</v>
      </c>
      <c r="I207" s="626" t="s">
        <v>3137</v>
      </c>
      <c r="J207" s="626" t="s">
        <v>888</v>
      </c>
      <c r="K207" s="626" t="s">
        <v>3138</v>
      </c>
      <c r="L207" s="627">
        <v>275.48</v>
      </c>
      <c r="M207" s="627">
        <v>275.48</v>
      </c>
      <c r="N207" s="626">
        <v>1</v>
      </c>
      <c r="O207" s="690">
        <v>1</v>
      </c>
      <c r="P207" s="627">
        <v>275.48</v>
      </c>
      <c r="Q207" s="642">
        <v>1</v>
      </c>
      <c r="R207" s="626">
        <v>1</v>
      </c>
      <c r="S207" s="642">
        <v>1</v>
      </c>
      <c r="T207" s="690">
        <v>1</v>
      </c>
      <c r="U207" s="672">
        <v>1</v>
      </c>
    </row>
    <row r="208" spans="1:21" ht="14.4" customHeight="1" x14ac:dyDescent="0.3">
      <c r="A208" s="625">
        <v>21</v>
      </c>
      <c r="B208" s="626" t="s">
        <v>551</v>
      </c>
      <c r="C208" s="626">
        <v>89301211</v>
      </c>
      <c r="D208" s="688" t="s">
        <v>4838</v>
      </c>
      <c r="E208" s="689" t="s">
        <v>2832</v>
      </c>
      <c r="F208" s="626" t="s">
        <v>2806</v>
      </c>
      <c r="G208" s="626" t="s">
        <v>2961</v>
      </c>
      <c r="H208" s="626" t="s">
        <v>550</v>
      </c>
      <c r="I208" s="626" t="s">
        <v>3139</v>
      </c>
      <c r="J208" s="626" t="s">
        <v>902</v>
      </c>
      <c r="K208" s="626" t="s">
        <v>3140</v>
      </c>
      <c r="L208" s="627">
        <v>0</v>
      </c>
      <c r="M208" s="627">
        <v>0</v>
      </c>
      <c r="N208" s="626">
        <v>1</v>
      </c>
      <c r="O208" s="690">
        <v>1</v>
      </c>
      <c r="P208" s="627"/>
      <c r="Q208" s="642"/>
      <c r="R208" s="626"/>
      <c r="S208" s="642">
        <v>0</v>
      </c>
      <c r="T208" s="690"/>
      <c r="U208" s="672">
        <v>0</v>
      </c>
    </row>
    <row r="209" spans="1:21" ht="14.4" customHeight="1" x14ac:dyDescent="0.3">
      <c r="A209" s="625">
        <v>21</v>
      </c>
      <c r="B209" s="626" t="s">
        <v>551</v>
      </c>
      <c r="C209" s="626">
        <v>89301211</v>
      </c>
      <c r="D209" s="688" t="s">
        <v>4838</v>
      </c>
      <c r="E209" s="689" t="s">
        <v>2832</v>
      </c>
      <c r="F209" s="626" t="s">
        <v>2806</v>
      </c>
      <c r="G209" s="626" t="s">
        <v>2878</v>
      </c>
      <c r="H209" s="626" t="s">
        <v>550</v>
      </c>
      <c r="I209" s="626" t="s">
        <v>2964</v>
      </c>
      <c r="J209" s="626" t="s">
        <v>992</v>
      </c>
      <c r="K209" s="626" t="s">
        <v>1424</v>
      </c>
      <c r="L209" s="627">
        <v>56.52</v>
      </c>
      <c r="M209" s="627">
        <v>56.52</v>
      </c>
      <c r="N209" s="626">
        <v>1</v>
      </c>
      <c r="O209" s="690">
        <v>0.5</v>
      </c>
      <c r="P209" s="627"/>
      <c r="Q209" s="642">
        <v>0</v>
      </c>
      <c r="R209" s="626"/>
      <c r="S209" s="642">
        <v>0</v>
      </c>
      <c r="T209" s="690"/>
      <c r="U209" s="672">
        <v>0</v>
      </c>
    </row>
    <row r="210" spans="1:21" ht="14.4" customHeight="1" x14ac:dyDescent="0.3">
      <c r="A210" s="625">
        <v>21</v>
      </c>
      <c r="B210" s="626" t="s">
        <v>551</v>
      </c>
      <c r="C210" s="626">
        <v>89301211</v>
      </c>
      <c r="D210" s="688" t="s">
        <v>4838</v>
      </c>
      <c r="E210" s="689" t="s">
        <v>2832</v>
      </c>
      <c r="F210" s="626" t="s">
        <v>2806</v>
      </c>
      <c r="G210" s="626" t="s">
        <v>2974</v>
      </c>
      <c r="H210" s="626" t="s">
        <v>550</v>
      </c>
      <c r="I210" s="626" t="s">
        <v>3075</v>
      </c>
      <c r="J210" s="626" t="s">
        <v>3076</v>
      </c>
      <c r="K210" s="626" t="s">
        <v>2977</v>
      </c>
      <c r="L210" s="627">
        <v>23.3</v>
      </c>
      <c r="M210" s="627">
        <v>46.6</v>
      </c>
      <c r="N210" s="626">
        <v>2</v>
      </c>
      <c r="O210" s="690">
        <v>1</v>
      </c>
      <c r="P210" s="627">
        <v>23.3</v>
      </c>
      <c r="Q210" s="642">
        <v>0.5</v>
      </c>
      <c r="R210" s="626">
        <v>1</v>
      </c>
      <c r="S210" s="642">
        <v>0.5</v>
      </c>
      <c r="T210" s="690">
        <v>0.5</v>
      </c>
      <c r="U210" s="672">
        <v>0.5</v>
      </c>
    </row>
    <row r="211" spans="1:21" ht="14.4" customHeight="1" x14ac:dyDescent="0.3">
      <c r="A211" s="625">
        <v>21</v>
      </c>
      <c r="B211" s="626" t="s">
        <v>551</v>
      </c>
      <c r="C211" s="626">
        <v>89301211</v>
      </c>
      <c r="D211" s="688" t="s">
        <v>4838</v>
      </c>
      <c r="E211" s="689" t="s">
        <v>2832</v>
      </c>
      <c r="F211" s="626" t="s">
        <v>2806</v>
      </c>
      <c r="G211" s="626" t="s">
        <v>2974</v>
      </c>
      <c r="H211" s="626" t="s">
        <v>550</v>
      </c>
      <c r="I211" s="626" t="s">
        <v>2975</v>
      </c>
      <c r="J211" s="626" t="s">
        <v>2976</v>
      </c>
      <c r="K211" s="626" t="s">
        <v>2977</v>
      </c>
      <c r="L211" s="627">
        <v>23.3</v>
      </c>
      <c r="M211" s="627">
        <v>23.3</v>
      </c>
      <c r="N211" s="626">
        <v>1</v>
      </c>
      <c r="O211" s="690">
        <v>1</v>
      </c>
      <c r="P211" s="627"/>
      <c r="Q211" s="642">
        <v>0</v>
      </c>
      <c r="R211" s="626"/>
      <c r="S211" s="642">
        <v>0</v>
      </c>
      <c r="T211" s="690"/>
      <c r="U211" s="672">
        <v>0</v>
      </c>
    </row>
    <row r="212" spans="1:21" ht="14.4" customHeight="1" x14ac:dyDescent="0.3">
      <c r="A212" s="625">
        <v>21</v>
      </c>
      <c r="B212" s="626" t="s">
        <v>551</v>
      </c>
      <c r="C212" s="626">
        <v>89301211</v>
      </c>
      <c r="D212" s="688" t="s">
        <v>4838</v>
      </c>
      <c r="E212" s="689" t="s">
        <v>2832</v>
      </c>
      <c r="F212" s="626" t="s">
        <v>2806</v>
      </c>
      <c r="G212" s="626" t="s">
        <v>3141</v>
      </c>
      <c r="H212" s="626" t="s">
        <v>550</v>
      </c>
      <c r="I212" s="626" t="s">
        <v>3142</v>
      </c>
      <c r="J212" s="626" t="s">
        <v>1016</v>
      </c>
      <c r="K212" s="626" t="s">
        <v>3143</v>
      </c>
      <c r="L212" s="627">
        <v>153.37</v>
      </c>
      <c r="M212" s="627">
        <v>153.37</v>
      </c>
      <c r="N212" s="626">
        <v>1</v>
      </c>
      <c r="O212" s="690">
        <v>1</v>
      </c>
      <c r="P212" s="627"/>
      <c r="Q212" s="642">
        <v>0</v>
      </c>
      <c r="R212" s="626"/>
      <c r="S212" s="642">
        <v>0</v>
      </c>
      <c r="T212" s="690"/>
      <c r="U212" s="672">
        <v>0</v>
      </c>
    </row>
    <row r="213" spans="1:21" ht="14.4" customHeight="1" x14ac:dyDescent="0.3">
      <c r="A213" s="625">
        <v>21</v>
      </c>
      <c r="B213" s="626" t="s">
        <v>551</v>
      </c>
      <c r="C213" s="626">
        <v>89301211</v>
      </c>
      <c r="D213" s="688" t="s">
        <v>4838</v>
      </c>
      <c r="E213" s="689" t="s">
        <v>2832</v>
      </c>
      <c r="F213" s="626" t="s">
        <v>2806</v>
      </c>
      <c r="G213" s="626" t="s">
        <v>2988</v>
      </c>
      <c r="H213" s="626" t="s">
        <v>550</v>
      </c>
      <c r="I213" s="626" t="s">
        <v>3144</v>
      </c>
      <c r="J213" s="626" t="s">
        <v>1193</v>
      </c>
      <c r="K213" s="626" t="s">
        <v>1194</v>
      </c>
      <c r="L213" s="627">
        <v>20.239999999999998</v>
      </c>
      <c r="M213" s="627">
        <v>80.959999999999994</v>
      </c>
      <c r="N213" s="626">
        <v>4</v>
      </c>
      <c r="O213" s="690">
        <v>2</v>
      </c>
      <c r="P213" s="627">
        <v>20.239999999999998</v>
      </c>
      <c r="Q213" s="642">
        <v>0.25</v>
      </c>
      <c r="R213" s="626">
        <v>1</v>
      </c>
      <c r="S213" s="642">
        <v>0.25</v>
      </c>
      <c r="T213" s="690">
        <v>0.5</v>
      </c>
      <c r="U213" s="672">
        <v>0.25</v>
      </c>
    </row>
    <row r="214" spans="1:21" ht="14.4" customHeight="1" x14ac:dyDescent="0.3">
      <c r="A214" s="625">
        <v>21</v>
      </c>
      <c r="B214" s="626" t="s">
        <v>551</v>
      </c>
      <c r="C214" s="626">
        <v>89301211</v>
      </c>
      <c r="D214" s="688" t="s">
        <v>4838</v>
      </c>
      <c r="E214" s="689" t="s">
        <v>2832</v>
      </c>
      <c r="F214" s="626" t="s">
        <v>2806</v>
      </c>
      <c r="G214" s="626" t="s">
        <v>3001</v>
      </c>
      <c r="H214" s="626" t="s">
        <v>550</v>
      </c>
      <c r="I214" s="626" t="s">
        <v>3002</v>
      </c>
      <c r="J214" s="626" t="s">
        <v>829</v>
      </c>
      <c r="K214" s="626" t="s">
        <v>3003</v>
      </c>
      <c r="L214" s="627">
        <v>709.97</v>
      </c>
      <c r="M214" s="627">
        <v>709.97</v>
      </c>
      <c r="N214" s="626">
        <v>1</v>
      </c>
      <c r="O214" s="690">
        <v>0.5</v>
      </c>
      <c r="P214" s="627"/>
      <c r="Q214" s="642">
        <v>0</v>
      </c>
      <c r="R214" s="626"/>
      <c r="S214" s="642">
        <v>0</v>
      </c>
      <c r="T214" s="690"/>
      <c r="U214" s="672">
        <v>0</v>
      </c>
    </row>
    <row r="215" spans="1:21" ht="14.4" customHeight="1" x14ac:dyDescent="0.3">
      <c r="A215" s="625">
        <v>21</v>
      </c>
      <c r="B215" s="626" t="s">
        <v>551</v>
      </c>
      <c r="C215" s="626">
        <v>89301211</v>
      </c>
      <c r="D215" s="688" t="s">
        <v>4838</v>
      </c>
      <c r="E215" s="689" t="s">
        <v>2832</v>
      </c>
      <c r="F215" s="626" t="s">
        <v>2806</v>
      </c>
      <c r="G215" s="626" t="s">
        <v>3093</v>
      </c>
      <c r="H215" s="626" t="s">
        <v>1264</v>
      </c>
      <c r="I215" s="626" t="s">
        <v>2206</v>
      </c>
      <c r="J215" s="626" t="s">
        <v>1328</v>
      </c>
      <c r="K215" s="626" t="s">
        <v>1329</v>
      </c>
      <c r="L215" s="627">
        <v>0</v>
      </c>
      <c r="M215" s="627">
        <v>0</v>
      </c>
      <c r="N215" s="626">
        <v>1</v>
      </c>
      <c r="O215" s="690">
        <v>0.5</v>
      </c>
      <c r="P215" s="627"/>
      <c r="Q215" s="642"/>
      <c r="R215" s="626"/>
      <c r="S215" s="642">
        <v>0</v>
      </c>
      <c r="T215" s="690"/>
      <c r="U215" s="672">
        <v>0</v>
      </c>
    </row>
    <row r="216" spans="1:21" ht="14.4" customHeight="1" x14ac:dyDescent="0.3">
      <c r="A216" s="625">
        <v>21</v>
      </c>
      <c r="B216" s="626" t="s">
        <v>551</v>
      </c>
      <c r="C216" s="626">
        <v>89301211</v>
      </c>
      <c r="D216" s="688" t="s">
        <v>4838</v>
      </c>
      <c r="E216" s="689" t="s">
        <v>2832</v>
      </c>
      <c r="F216" s="626" t="s">
        <v>2806</v>
      </c>
      <c r="G216" s="626" t="s">
        <v>3099</v>
      </c>
      <c r="H216" s="626" t="s">
        <v>550</v>
      </c>
      <c r="I216" s="626" t="s">
        <v>3145</v>
      </c>
      <c r="J216" s="626" t="s">
        <v>3146</v>
      </c>
      <c r="K216" s="626" t="s">
        <v>3147</v>
      </c>
      <c r="L216" s="627">
        <v>0</v>
      </c>
      <c r="M216" s="627">
        <v>0</v>
      </c>
      <c r="N216" s="626">
        <v>1</v>
      </c>
      <c r="O216" s="690">
        <v>0.5</v>
      </c>
      <c r="P216" s="627"/>
      <c r="Q216" s="642"/>
      <c r="R216" s="626"/>
      <c r="S216" s="642">
        <v>0</v>
      </c>
      <c r="T216" s="690"/>
      <c r="U216" s="672">
        <v>0</v>
      </c>
    </row>
    <row r="217" spans="1:21" ht="14.4" customHeight="1" x14ac:dyDescent="0.3">
      <c r="A217" s="625">
        <v>21</v>
      </c>
      <c r="B217" s="626" t="s">
        <v>551</v>
      </c>
      <c r="C217" s="626">
        <v>89301211</v>
      </c>
      <c r="D217" s="688" t="s">
        <v>4838</v>
      </c>
      <c r="E217" s="689" t="s">
        <v>2832</v>
      </c>
      <c r="F217" s="626" t="s">
        <v>2806</v>
      </c>
      <c r="G217" s="626" t="s">
        <v>3099</v>
      </c>
      <c r="H217" s="626" t="s">
        <v>550</v>
      </c>
      <c r="I217" s="626" t="s">
        <v>3148</v>
      </c>
      <c r="J217" s="626" t="s">
        <v>3101</v>
      </c>
      <c r="K217" s="626" t="s">
        <v>3149</v>
      </c>
      <c r="L217" s="627">
        <v>0</v>
      </c>
      <c r="M217" s="627">
        <v>0</v>
      </c>
      <c r="N217" s="626">
        <v>1</v>
      </c>
      <c r="O217" s="690">
        <v>0.5</v>
      </c>
      <c r="P217" s="627">
        <v>0</v>
      </c>
      <c r="Q217" s="642"/>
      <c r="R217" s="626">
        <v>1</v>
      </c>
      <c r="S217" s="642">
        <v>1</v>
      </c>
      <c r="T217" s="690">
        <v>0.5</v>
      </c>
      <c r="U217" s="672">
        <v>1</v>
      </c>
    </row>
    <row r="218" spans="1:21" ht="14.4" customHeight="1" x14ac:dyDescent="0.3">
      <c r="A218" s="625">
        <v>21</v>
      </c>
      <c r="B218" s="626" t="s">
        <v>551</v>
      </c>
      <c r="C218" s="626">
        <v>89301211</v>
      </c>
      <c r="D218" s="688" t="s">
        <v>4838</v>
      </c>
      <c r="E218" s="689" t="s">
        <v>2832</v>
      </c>
      <c r="F218" s="626" t="s">
        <v>2806</v>
      </c>
      <c r="G218" s="626" t="s">
        <v>3007</v>
      </c>
      <c r="H218" s="626" t="s">
        <v>550</v>
      </c>
      <c r="I218" s="626" t="s">
        <v>3008</v>
      </c>
      <c r="J218" s="626" t="s">
        <v>3009</v>
      </c>
      <c r="K218" s="626" t="s">
        <v>3010</v>
      </c>
      <c r="L218" s="627">
        <v>56.01</v>
      </c>
      <c r="M218" s="627">
        <v>56.01</v>
      </c>
      <c r="N218" s="626">
        <v>1</v>
      </c>
      <c r="O218" s="690">
        <v>1</v>
      </c>
      <c r="P218" s="627">
        <v>56.01</v>
      </c>
      <c r="Q218" s="642">
        <v>1</v>
      </c>
      <c r="R218" s="626">
        <v>1</v>
      </c>
      <c r="S218" s="642">
        <v>1</v>
      </c>
      <c r="T218" s="690">
        <v>1</v>
      </c>
      <c r="U218" s="672">
        <v>1</v>
      </c>
    </row>
    <row r="219" spans="1:21" ht="14.4" customHeight="1" x14ac:dyDescent="0.3">
      <c r="A219" s="625">
        <v>21</v>
      </c>
      <c r="B219" s="626" t="s">
        <v>551</v>
      </c>
      <c r="C219" s="626">
        <v>89301211</v>
      </c>
      <c r="D219" s="688" t="s">
        <v>4838</v>
      </c>
      <c r="E219" s="689" t="s">
        <v>2832</v>
      </c>
      <c r="F219" s="626" t="s">
        <v>2806</v>
      </c>
      <c r="G219" s="626" t="s">
        <v>3022</v>
      </c>
      <c r="H219" s="626" t="s">
        <v>1264</v>
      </c>
      <c r="I219" s="626" t="s">
        <v>2228</v>
      </c>
      <c r="J219" s="626" t="s">
        <v>1314</v>
      </c>
      <c r="K219" s="626" t="s">
        <v>1315</v>
      </c>
      <c r="L219" s="627">
        <v>468.96</v>
      </c>
      <c r="M219" s="627">
        <v>468.96</v>
      </c>
      <c r="N219" s="626">
        <v>1</v>
      </c>
      <c r="O219" s="690">
        <v>0.5</v>
      </c>
      <c r="P219" s="627">
        <v>468.96</v>
      </c>
      <c r="Q219" s="642">
        <v>1</v>
      </c>
      <c r="R219" s="626">
        <v>1</v>
      </c>
      <c r="S219" s="642">
        <v>1</v>
      </c>
      <c r="T219" s="690">
        <v>0.5</v>
      </c>
      <c r="U219" s="672">
        <v>1</v>
      </c>
    </row>
    <row r="220" spans="1:21" ht="14.4" customHeight="1" x14ac:dyDescent="0.3">
      <c r="A220" s="625">
        <v>21</v>
      </c>
      <c r="B220" s="626" t="s">
        <v>551</v>
      </c>
      <c r="C220" s="626">
        <v>89301211</v>
      </c>
      <c r="D220" s="688" t="s">
        <v>4838</v>
      </c>
      <c r="E220" s="689" t="s">
        <v>2832</v>
      </c>
      <c r="F220" s="626" t="s">
        <v>2806</v>
      </c>
      <c r="G220" s="626" t="s">
        <v>3022</v>
      </c>
      <c r="H220" s="626" t="s">
        <v>1264</v>
      </c>
      <c r="I220" s="626" t="s">
        <v>2619</v>
      </c>
      <c r="J220" s="626" t="s">
        <v>1314</v>
      </c>
      <c r="K220" s="626" t="s">
        <v>1841</v>
      </c>
      <c r="L220" s="627">
        <v>1458.07</v>
      </c>
      <c r="M220" s="627">
        <v>1458.07</v>
      </c>
      <c r="N220" s="626">
        <v>1</v>
      </c>
      <c r="O220" s="690">
        <v>1</v>
      </c>
      <c r="P220" s="627">
        <v>1458.07</v>
      </c>
      <c r="Q220" s="642">
        <v>1</v>
      </c>
      <c r="R220" s="626">
        <v>1</v>
      </c>
      <c r="S220" s="642">
        <v>1</v>
      </c>
      <c r="T220" s="690">
        <v>1</v>
      </c>
      <c r="U220" s="672">
        <v>1</v>
      </c>
    </row>
    <row r="221" spans="1:21" ht="14.4" customHeight="1" x14ac:dyDescent="0.3">
      <c r="A221" s="625">
        <v>21</v>
      </c>
      <c r="B221" s="626" t="s">
        <v>551</v>
      </c>
      <c r="C221" s="626">
        <v>89301211</v>
      </c>
      <c r="D221" s="688" t="s">
        <v>4838</v>
      </c>
      <c r="E221" s="689" t="s">
        <v>2832</v>
      </c>
      <c r="F221" s="626" t="s">
        <v>2806</v>
      </c>
      <c r="G221" s="626" t="s">
        <v>2869</v>
      </c>
      <c r="H221" s="626" t="s">
        <v>550</v>
      </c>
      <c r="I221" s="626" t="s">
        <v>2180</v>
      </c>
      <c r="J221" s="626" t="s">
        <v>880</v>
      </c>
      <c r="K221" s="626" t="s">
        <v>881</v>
      </c>
      <c r="L221" s="627">
        <v>190.48</v>
      </c>
      <c r="M221" s="627">
        <v>190.48</v>
      </c>
      <c r="N221" s="626">
        <v>1</v>
      </c>
      <c r="O221" s="690">
        <v>1</v>
      </c>
      <c r="P221" s="627"/>
      <c r="Q221" s="642">
        <v>0</v>
      </c>
      <c r="R221" s="626"/>
      <c r="S221" s="642">
        <v>0</v>
      </c>
      <c r="T221" s="690"/>
      <c r="U221" s="672">
        <v>0</v>
      </c>
    </row>
    <row r="222" spans="1:21" ht="14.4" customHeight="1" x14ac:dyDescent="0.3">
      <c r="A222" s="625">
        <v>21</v>
      </c>
      <c r="B222" s="626" t="s">
        <v>551</v>
      </c>
      <c r="C222" s="626">
        <v>89301211</v>
      </c>
      <c r="D222" s="688" t="s">
        <v>4838</v>
      </c>
      <c r="E222" s="689" t="s">
        <v>2832</v>
      </c>
      <c r="F222" s="626" t="s">
        <v>2806</v>
      </c>
      <c r="G222" s="626" t="s">
        <v>2869</v>
      </c>
      <c r="H222" s="626" t="s">
        <v>550</v>
      </c>
      <c r="I222" s="626" t="s">
        <v>2181</v>
      </c>
      <c r="J222" s="626" t="s">
        <v>880</v>
      </c>
      <c r="K222" s="626" t="s">
        <v>882</v>
      </c>
      <c r="L222" s="627">
        <v>612.26</v>
      </c>
      <c r="M222" s="627">
        <v>612.26</v>
      </c>
      <c r="N222" s="626">
        <v>1</v>
      </c>
      <c r="O222" s="690">
        <v>1</v>
      </c>
      <c r="P222" s="627"/>
      <c r="Q222" s="642">
        <v>0</v>
      </c>
      <c r="R222" s="626"/>
      <c r="S222" s="642">
        <v>0</v>
      </c>
      <c r="T222" s="690"/>
      <c r="U222" s="672">
        <v>0</v>
      </c>
    </row>
    <row r="223" spans="1:21" ht="14.4" customHeight="1" x14ac:dyDescent="0.3">
      <c r="A223" s="625">
        <v>21</v>
      </c>
      <c r="B223" s="626" t="s">
        <v>551</v>
      </c>
      <c r="C223" s="626">
        <v>89301211</v>
      </c>
      <c r="D223" s="688" t="s">
        <v>4838</v>
      </c>
      <c r="E223" s="689" t="s">
        <v>2832</v>
      </c>
      <c r="F223" s="626" t="s">
        <v>2806</v>
      </c>
      <c r="G223" s="626" t="s">
        <v>2845</v>
      </c>
      <c r="H223" s="626" t="s">
        <v>550</v>
      </c>
      <c r="I223" s="626" t="s">
        <v>3150</v>
      </c>
      <c r="J223" s="626" t="s">
        <v>809</v>
      </c>
      <c r="K223" s="626" t="s">
        <v>3151</v>
      </c>
      <c r="L223" s="627">
        <v>1520.3</v>
      </c>
      <c r="M223" s="627">
        <v>1520.3</v>
      </c>
      <c r="N223" s="626">
        <v>1</v>
      </c>
      <c r="O223" s="690">
        <v>1</v>
      </c>
      <c r="P223" s="627">
        <v>1520.3</v>
      </c>
      <c r="Q223" s="642">
        <v>1</v>
      </c>
      <c r="R223" s="626">
        <v>1</v>
      </c>
      <c r="S223" s="642">
        <v>1</v>
      </c>
      <c r="T223" s="690">
        <v>1</v>
      </c>
      <c r="U223" s="672">
        <v>1</v>
      </c>
    </row>
    <row r="224" spans="1:21" ht="14.4" customHeight="1" x14ac:dyDescent="0.3">
      <c r="A224" s="625">
        <v>21</v>
      </c>
      <c r="B224" s="626" t="s">
        <v>551</v>
      </c>
      <c r="C224" s="626">
        <v>89301211</v>
      </c>
      <c r="D224" s="688" t="s">
        <v>4838</v>
      </c>
      <c r="E224" s="689" t="s">
        <v>2832</v>
      </c>
      <c r="F224" s="626" t="s">
        <v>2806</v>
      </c>
      <c r="G224" s="626" t="s">
        <v>3027</v>
      </c>
      <c r="H224" s="626" t="s">
        <v>1264</v>
      </c>
      <c r="I224" s="626" t="s">
        <v>2605</v>
      </c>
      <c r="J224" s="626" t="s">
        <v>1853</v>
      </c>
      <c r="K224" s="626" t="s">
        <v>2606</v>
      </c>
      <c r="L224" s="627">
        <v>190.48</v>
      </c>
      <c r="M224" s="627">
        <v>190.48</v>
      </c>
      <c r="N224" s="626">
        <v>1</v>
      </c>
      <c r="O224" s="690">
        <v>0.5</v>
      </c>
      <c r="P224" s="627"/>
      <c r="Q224" s="642">
        <v>0</v>
      </c>
      <c r="R224" s="626"/>
      <c r="S224" s="642">
        <v>0</v>
      </c>
      <c r="T224" s="690"/>
      <c r="U224" s="672">
        <v>0</v>
      </c>
    </row>
    <row r="225" spans="1:21" ht="14.4" customHeight="1" x14ac:dyDescent="0.3">
      <c r="A225" s="625">
        <v>21</v>
      </c>
      <c r="B225" s="626" t="s">
        <v>551</v>
      </c>
      <c r="C225" s="626">
        <v>89301211</v>
      </c>
      <c r="D225" s="688" t="s">
        <v>4838</v>
      </c>
      <c r="E225" s="689" t="s">
        <v>2832</v>
      </c>
      <c r="F225" s="626" t="s">
        <v>2806</v>
      </c>
      <c r="G225" s="626" t="s">
        <v>3029</v>
      </c>
      <c r="H225" s="626" t="s">
        <v>1264</v>
      </c>
      <c r="I225" s="626" t="s">
        <v>2295</v>
      </c>
      <c r="J225" s="626" t="s">
        <v>1458</v>
      </c>
      <c r="K225" s="626" t="s">
        <v>1459</v>
      </c>
      <c r="L225" s="627">
        <v>101.16</v>
      </c>
      <c r="M225" s="627">
        <v>101.16</v>
      </c>
      <c r="N225" s="626">
        <v>1</v>
      </c>
      <c r="O225" s="690">
        <v>1</v>
      </c>
      <c r="P225" s="627"/>
      <c r="Q225" s="642">
        <v>0</v>
      </c>
      <c r="R225" s="626"/>
      <c r="S225" s="642">
        <v>0</v>
      </c>
      <c r="T225" s="690"/>
      <c r="U225" s="672">
        <v>0</v>
      </c>
    </row>
    <row r="226" spans="1:21" ht="14.4" customHeight="1" x14ac:dyDescent="0.3">
      <c r="A226" s="625">
        <v>21</v>
      </c>
      <c r="B226" s="626" t="s">
        <v>551</v>
      </c>
      <c r="C226" s="626">
        <v>89301211</v>
      </c>
      <c r="D226" s="688" t="s">
        <v>4838</v>
      </c>
      <c r="E226" s="689" t="s">
        <v>2832</v>
      </c>
      <c r="F226" s="626" t="s">
        <v>2806</v>
      </c>
      <c r="G226" s="626" t="s">
        <v>3039</v>
      </c>
      <c r="H226" s="626" t="s">
        <v>1264</v>
      </c>
      <c r="I226" s="626" t="s">
        <v>3152</v>
      </c>
      <c r="J226" s="626" t="s">
        <v>1267</v>
      </c>
      <c r="K226" s="626" t="s">
        <v>3153</v>
      </c>
      <c r="L226" s="627">
        <v>126.44</v>
      </c>
      <c r="M226" s="627">
        <v>126.44</v>
      </c>
      <c r="N226" s="626">
        <v>1</v>
      </c>
      <c r="O226" s="690">
        <v>0.5</v>
      </c>
      <c r="P226" s="627">
        <v>126.44</v>
      </c>
      <c r="Q226" s="642">
        <v>1</v>
      </c>
      <c r="R226" s="626">
        <v>1</v>
      </c>
      <c r="S226" s="642">
        <v>1</v>
      </c>
      <c r="T226" s="690">
        <v>0.5</v>
      </c>
      <c r="U226" s="672">
        <v>1</v>
      </c>
    </row>
    <row r="227" spans="1:21" ht="14.4" customHeight="1" x14ac:dyDescent="0.3">
      <c r="A227" s="625">
        <v>21</v>
      </c>
      <c r="B227" s="626" t="s">
        <v>551</v>
      </c>
      <c r="C227" s="626">
        <v>89301211</v>
      </c>
      <c r="D227" s="688" t="s">
        <v>4838</v>
      </c>
      <c r="E227" s="689" t="s">
        <v>2832</v>
      </c>
      <c r="F227" s="626" t="s">
        <v>2806</v>
      </c>
      <c r="G227" s="626" t="s">
        <v>3154</v>
      </c>
      <c r="H227" s="626" t="s">
        <v>550</v>
      </c>
      <c r="I227" s="626" t="s">
        <v>3155</v>
      </c>
      <c r="J227" s="626" t="s">
        <v>3156</v>
      </c>
      <c r="K227" s="626" t="s">
        <v>3157</v>
      </c>
      <c r="L227" s="627">
        <v>149.86000000000001</v>
      </c>
      <c r="M227" s="627">
        <v>149.86000000000001</v>
      </c>
      <c r="N227" s="626">
        <v>1</v>
      </c>
      <c r="O227" s="690">
        <v>0.5</v>
      </c>
      <c r="P227" s="627">
        <v>149.86000000000001</v>
      </c>
      <c r="Q227" s="642">
        <v>1</v>
      </c>
      <c r="R227" s="626">
        <v>1</v>
      </c>
      <c r="S227" s="642">
        <v>1</v>
      </c>
      <c r="T227" s="690">
        <v>0.5</v>
      </c>
      <c r="U227" s="672">
        <v>1</v>
      </c>
    </row>
    <row r="228" spans="1:21" ht="14.4" customHeight="1" x14ac:dyDescent="0.3">
      <c r="A228" s="625">
        <v>21</v>
      </c>
      <c r="B228" s="626" t="s">
        <v>551</v>
      </c>
      <c r="C228" s="626">
        <v>89301211</v>
      </c>
      <c r="D228" s="688" t="s">
        <v>4838</v>
      </c>
      <c r="E228" s="689" t="s">
        <v>2832</v>
      </c>
      <c r="F228" s="626" t="s">
        <v>2806</v>
      </c>
      <c r="G228" s="626" t="s">
        <v>2850</v>
      </c>
      <c r="H228" s="626" t="s">
        <v>550</v>
      </c>
      <c r="I228" s="626" t="s">
        <v>2851</v>
      </c>
      <c r="J228" s="626" t="s">
        <v>2852</v>
      </c>
      <c r="K228" s="626" t="s">
        <v>2853</v>
      </c>
      <c r="L228" s="627">
        <v>0</v>
      </c>
      <c r="M228" s="627">
        <v>0</v>
      </c>
      <c r="N228" s="626">
        <v>2</v>
      </c>
      <c r="O228" s="690">
        <v>1.5</v>
      </c>
      <c r="P228" s="627"/>
      <c r="Q228" s="642"/>
      <c r="R228" s="626"/>
      <c r="S228" s="642">
        <v>0</v>
      </c>
      <c r="T228" s="690"/>
      <c r="U228" s="672">
        <v>0</v>
      </c>
    </row>
    <row r="229" spans="1:21" ht="14.4" customHeight="1" x14ac:dyDescent="0.3">
      <c r="A229" s="625">
        <v>21</v>
      </c>
      <c r="B229" s="626" t="s">
        <v>551</v>
      </c>
      <c r="C229" s="626">
        <v>89301211</v>
      </c>
      <c r="D229" s="688" t="s">
        <v>4838</v>
      </c>
      <c r="E229" s="689" t="s">
        <v>2832</v>
      </c>
      <c r="F229" s="626" t="s">
        <v>2806</v>
      </c>
      <c r="G229" s="626" t="s">
        <v>3041</v>
      </c>
      <c r="H229" s="626" t="s">
        <v>550</v>
      </c>
      <c r="I229" s="626" t="s">
        <v>3044</v>
      </c>
      <c r="J229" s="626" t="s">
        <v>781</v>
      </c>
      <c r="K229" s="626" t="s">
        <v>3045</v>
      </c>
      <c r="L229" s="627">
        <v>43.99</v>
      </c>
      <c r="M229" s="627">
        <v>131.97</v>
      </c>
      <c r="N229" s="626">
        <v>3</v>
      </c>
      <c r="O229" s="690">
        <v>1.5</v>
      </c>
      <c r="P229" s="627">
        <v>43.99</v>
      </c>
      <c r="Q229" s="642">
        <v>0.33333333333333337</v>
      </c>
      <c r="R229" s="626">
        <v>1</v>
      </c>
      <c r="S229" s="642">
        <v>0.33333333333333331</v>
      </c>
      <c r="T229" s="690">
        <v>0.5</v>
      </c>
      <c r="U229" s="672">
        <v>0.33333333333333331</v>
      </c>
    </row>
    <row r="230" spans="1:21" ht="14.4" customHeight="1" x14ac:dyDescent="0.3">
      <c r="A230" s="625">
        <v>21</v>
      </c>
      <c r="B230" s="626" t="s">
        <v>551</v>
      </c>
      <c r="C230" s="626">
        <v>89301211</v>
      </c>
      <c r="D230" s="688" t="s">
        <v>4838</v>
      </c>
      <c r="E230" s="689" t="s">
        <v>2832</v>
      </c>
      <c r="F230" s="626" t="s">
        <v>2806</v>
      </c>
      <c r="G230" s="626" t="s">
        <v>3052</v>
      </c>
      <c r="H230" s="626" t="s">
        <v>1264</v>
      </c>
      <c r="I230" s="626" t="s">
        <v>2518</v>
      </c>
      <c r="J230" s="626" t="s">
        <v>1351</v>
      </c>
      <c r="K230" s="626" t="s">
        <v>2519</v>
      </c>
      <c r="L230" s="627">
        <v>124.51</v>
      </c>
      <c r="M230" s="627">
        <v>124.51</v>
      </c>
      <c r="N230" s="626">
        <v>1</v>
      </c>
      <c r="O230" s="690">
        <v>0.5</v>
      </c>
      <c r="P230" s="627"/>
      <c r="Q230" s="642">
        <v>0</v>
      </c>
      <c r="R230" s="626"/>
      <c r="S230" s="642">
        <v>0</v>
      </c>
      <c r="T230" s="690"/>
      <c r="U230" s="672">
        <v>0</v>
      </c>
    </row>
    <row r="231" spans="1:21" ht="14.4" customHeight="1" x14ac:dyDescent="0.3">
      <c r="A231" s="625">
        <v>21</v>
      </c>
      <c r="B231" s="626" t="s">
        <v>551</v>
      </c>
      <c r="C231" s="626">
        <v>89301211</v>
      </c>
      <c r="D231" s="688" t="s">
        <v>4838</v>
      </c>
      <c r="E231" s="689" t="s">
        <v>2832</v>
      </c>
      <c r="F231" s="626" t="s">
        <v>2806</v>
      </c>
      <c r="G231" s="626" t="s">
        <v>3052</v>
      </c>
      <c r="H231" s="626" t="s">
        <v>1264</v>
      </c>
      <c r="I231" s="626" t="s">
        <v>2518</v>
      </c>
      <c r="J231" s="626" t="s">
        <v>1351</v>
      </c>
      <c r="K231" s="626" t="s">
        <v>2519</v>
      </c>
      <c r="L231" s="627">
        <v>98.23</v>
      </c>
      <c r="M231" s="627">
        <v>98.23</v>
      </c>
      <c r="N231" s="626">
        <v>1</v>
      </c>
      <c r="O231" s="690">
        <v>1</v>
      </c>
      <c r="P231" s="627"/>
      <c r="Q231" s="642">
        <v>0</v>
      </c>
      <c r="R231" s="626"/>
      <c r="S231" s="642">
        <v>0</v>
      </c>
      <c r="T231" s="690"/>
      <c r="U231" s="672">
        <v>0</v>
      </c>
    </row>
    <row r="232" spans="1:21" ht="14.4" customHeight="1" x14ac:dyDescent="0.3">
      <c r="A232" s="625">
        <v>21</v>
      </c>
      <c r="B232" s="626" t="s">
        <v>551</v>
      </c>
      <c r="C232" s="626">
        <v>89301211</v>
      </c>
      <c r="D232" s="688" t="s">
        <v>4838</v>
      </c>
      <c r="E232" s="689" t="s">
        <v>2832</v>
      </c>
      <c r="F232" s="626" t="s">
        <v>2806</v>
      </c>
      <c r="G232" s="626" t="s">
        <v>3053</v>
      </c>
      <c r="H232" s="626" t="s">
        <v>550</v>
      </c>
      <c r="I232" s="626" t="s">
        <v>3158</v>
      </c>
      <c r="J232" s="626" t="s">
        <v>3159</v>
      </c>
      <c r="K232" s="626" t="s">
        <v>900</v>
      </c>
      <c r="L232" s="627">
        <v>51.44</v>
      </c>
      <c r="M232" s="627">
        <v>51.44</v>
      </c>
      <c r="N232" s="626">
        <v>1</v>
      </c>
      <c r="O232" s="690">
        <v>0.5</v>
      </c>
      <c r="P232" s="627"/>
      <c r="Q232" s="642">
        <v>0</v>
      </c>
      <c r="R232" s="626"/>
      <c r="S232" s="642">
        <v>0</v>
      </c>
      <c r="T232" s="690"/>
      <c r="U232" s="672">
        <v>0</v>
      </c>
    </row>
    <row r="233" spans="1:21" ht="14.4" customHeight="1" x14ac:dyDescent="0.3">
      <c r="A233" s="625">
        <v>21</v>
      </c>
      <c r="B233" s="626" t="s">
        <v>551</v>
      </c>
      <c r="C233" s="626">
        <v>89301211</v>
      </c>
      <c r="D233" s="688" t="s">
        <v>4838</v>
      </c>
      <c r="E233" s="689" t="s">
        <v>2832</v>
      </c>
      <c r="F233" s="626" t="s">
        <v>2808</v>
      </c>
      <c r="G233" s="626" t="s">
        <v>3160</v>
      </c>
      <c r="H233" s="626" t="s">
        <v>550</v>
      </c>
      <c r="I233" s="626" t="s">
        <v>3161</v>
      </c>
      <c r="J233" s="626" t="s">
        <v>3162</v>
      </c>
      <c r="K233" s="626" t="s">
        <v>3163</v>
      </c>
      <c r="L233" s="627">
        <v>774.12</v>
      </c>
      <c r="M233" s="627">
        <v>774.12</v>
      </c>
      <c r="N233" s="626">
        <v>1</v>
      </c>
      <c r="O233" s="690">
        <v>1</v>
      </c>
      <c r="P233" s="627">
        <v>774.12</v>
      </c>
      <c r="Q233" s="642">
        <v>1</v>
      </c>
      <c r="R233" s="626">
        <v>1</v>
      </c>
      <c r="S233" s="642">
        <v>1</v>
      </c>
      <c r="T233" s="690">
        <v>1</v>
      </c>
      <c r="U233" s="672">
        <v>1</v>
      </c>
    </row>
    <row r="234" spans="1:21" ht="14.4" customHeight="1" x14ac:dyDescent="0.3">
      <c r="A234" s="625">
        <v>21</v>
      </c>
      <c r="B234" s="626" t="s">
        <v>551</v>
      </c>
      <c r="C234" s="626">
        <v>89301211</v>
      </c>
      <c r="D234" s="688" t="s">
        <v>4838</v>
      </c>
      <c r="E234" s="689" t="s">
        <v>2833</v>
      </c>
      <c r="F234" s="626" t="s">
        <v>2806</v>
      </c>
      <c r="G234" s="626" t="s">
        <v>2953</v>
      </c>
      <c r="H234" s="626" t="s">
        <v>550</v>
      </c>
      <c r="I234" s="626" t="s">
        <v>3164</v>
      </c>
      <c r="J234" s="626" t="s">
        <v>950</v>
      </c>
      <c r="K234" s="626" t="s">
        <v>1459</v>
      </c>
      <c r="L234" s="627">
        <v>0</v>
      </c>
      <c r="M234" s="627">
        <v>0</v>
      </c>
      <c r="N234" s="626">
        <v>2</v>
      </c>
      <c r="O234" s="690">
        <v>0.5</v>
      </c>
      <c r="P234" s="627">
        <v>0</v>
      </c>
      <c r="Q234" s="642"/>
      <c r="R234" s="626">
        <v>2</v>
      </c>
      <c r="S234" s="642">
        <v>1</v>
      </c>
      <c r="T234" s="690">
        <v>0.5</v>
      </c>
      <c r="U234" s="672">
        <v>1</v>
      </c>
    </row>
    <row r="235" spans="1:21" ht="14.4" customHeight="1" x14ac:dyDescent="0.3">
      <c r="A235" s="625">
        <v>21</v>
      </c>
      <c r="B235" s="626" t="s">
        <v>551</v>
      </c>
      <c r="C235" s="626">
        <v>89301211</v>
      </c>
      <c r="D235" s="688" t="s">
        <v>4838</v>
      </c>
      <c r="E235" s="689" t="s">
        <v>2833</v>
      </c>
      <c r="F235" s="626" t="s">
        <v>2806</v>
      </c>
      <c r="G235" s="626" t="s">
        <v>2953</v>
      </c>
      <c r="H235" s="626" t="s">
        <v>550</v>
      </c>
      <c r="I235" s="626" t="s">
        <v>2955</v>
      </c>
      <c r="J235" s="626" t="s">
        <v>950</v>
      </c>
      <c r="K235" s="626" t="s">
        <v>2956</v>
      </c>
      <c r="L235" s="627">
        <v>0</v>
      </c>
      <c r="M235" s="627">
        <v>0</v>
      </c>
      <c r="N235" s="626">
        <v>1</v>
      </c>
      <c r="O235" s="690">
        <v>0.5</v>
      </c>
      <c r="P235" s="627"/>
      <c r="Q235" s="642"/>
      <c r="R235" s="626"/>
      <c r="S235" s="642">
        <v>0</v>
      </c>
      <c r="T235" s="690"/>
      <c r="U235" s="672">
        <v>0</v>
      </c>
    </row>
    <row r="236" spans="1:21" ht="14.4" customHeight="1" x14ac:dyDescent="0.3">
      <c r="A236" s="625">
        <v>21</v>
      </c>
      <c r="B236" s="626" t="s">
        <v>551</v>
      </c>
      <c r="C236" s="626">
        <v>89301211</v>
      </c>
      <c r="D236" s="688" t="s">
        <v>4838</v>
      </c>
      <c r="E236" s="689" t="s">
        <v>2833</v>
      </c>
      <c r="F236" s="626" t="s">
        <v>2806</v>
      </c>
      <c r="G236" s="626" t="s">
        <v>3022</v>
      </c>
      <c r="H236" s="626" t="s">
        <v>1264</v>
      </c>
      <c r="I236" s="626" t="s">
        <v>2229</v>
      </c>
      <c r="J236" s="626" t="s">
        <v>1314</v>
      </c>
      <c r="K236" s="626" t="s">
        <v>1316</v>
      </c>
      <c r="L236" s="627">
        <v>625.29</v>
      </c>
      <c r="M236" s="627">
        <v>625.29</v>
      </c>
      <c r="N236" s="626">
        <v>1</v>
      </c>
      <c r="O236" s="690">
        <v>0.5</v>
      </c>
      <c r="P236" s="627"/>
      <c r="Q236" s="642">
        <v>0</v>
      </c>
      <c r="R236" s="626"/>
      <c r="S236" s="642">
        <v>0</v>
      </c>
      <c r="T236" s="690"/>
      <c r="U236" s="672">
        <v>0</v>
      </c>
    </row>
    <row r="237" spans="1:21" ht="14.4" customHeight="1" x14ac:dyDescent="0.3">
      <c r="A237" s="625">
        <v>21</v>
      </c>
      <c r="B237" s="626" t="s">
        <v>551</v>
      </c>
      <c r="C237" s="626">
        <v>89301211</v>
      </c>
      <c r="D237" s="688" t="s">
        <v>4838</v>
      </c>
      <c r="E237" s="689" t="s">
        <v>2833</v>
      </c>
      <c r="F237" s="626" t="s">
        <v>2806</v>
      </c>
      <c r="G237" s="626" t="s">
        <v>2869</v>
      </c>
      <c r="H237" s="626" t="s">
        <v>550</v>
      </c>
      <c r="I237" s="626" t="s">
        <v>3165</v>
      </c>
      <c r="J237" s="626" t="s">
        <v>3025</v>
      </c>
      <c r="K237" s="626" t="s">
        <v>882</v>
      </c>
      <c r="L237" s="627">
        <v>612.26</v>
      </c>
      <c r="M237" s="627">
        <v>1224.52</v>
      </c>
      <c r="N237" s="626">
        <v>2</v>
      </c>
      <c r="O237" s="690">
        <v>1.5</v>
      </c>
      <c r="P237" s="627">
        <v>612.26</v>
      </c>
      <c r="Q237" s="642">
        <v>0.5</v>
      </c>
      <c r="R237" s="626">
        <v>1</v>
      </c>
      <c r="S237" s="642">
        <v>0.5</v>
      </c>
      <c r="T237" s="690">
        <v>0.5</v>
      </c>
      <c r="U237" s="672">
        <v>0.33333333333333331</v>
      </c>
    </row>
    <row r="238" spans="1:21" ht="14.4" customHeight="1" x14ac:dyDescent="0.3">
      <c r="A238" s="625">
        <v>21</v>
      </c>
      <c r="B238" s="626" t="s">
        <v>551</v>
      </c>
      <c r="C238" s="626">
        <v>89301211</v>
      </c>
      <c r="D238" s="688" t="s">
        <v>4838</v>
      </c>
      <c r="E238" s="689" t="s">
        <v>2834</v>
      </c>
      <c r="F238" s="626" t="s">
        <v>2806</v>
      </c>
      <c r="G238" s="626" t="s">
        <v>2854</v>
      </c>
      <c r="H238" s="626" t="s">
        <v>1264</v>
      </c>
      <c r="I238" s="626" t="s">
        <v>2486</v>
      </c>
      <c r="J238" s="626" t="s">
        <v>1429</v>
      </c>
      <c r="K238" s="626" t="s">
        <v>1430</v>
      </c>
      <c r="L238" s="627">
        <v>89.6</v>
      </c>
      <c r="M238" s="627">
        <v>179.2</v>
      </c>
      <c r="N238" s="626">
        <v>2</v>
      </c>
      <c r="O238" s="690">
        <v>1.5</v>
      </c>
      <c r="P238" s="627">
        <v>89.6</v>
      </c>
      <c r="Q238" s="642">
        <v>0.5</v>
      </c>
      <c r="R238" s="626">
        <v>1</v>
      </c>
      <c r="S238" s="642">
        <v>0.5</v>
      </c>
      <c r="T238" s="690">
        <v>1</v>
      </c>
      <c r="U238" s="672">
        <v>0.66666666666666663</v>
      </c>
    </row>
    <row r="239" spans="1:21" ht="14.4" customHeight="1" x14ac:dyDescent="0.3">
      <c r="A239" s="625">
        <v>21</v>
      </c>
      <c r="B239" s="626" t="s">
        <v>551</v>
      </c>
      <c r="C239" s="626">
        <v>89301211</v>
      </c>
      <c r="D239" s="688" t="s">
        <v>4838</v>
      </c>
      <c r="E239" s="689" t="s">
        <v>2834</v>
      </c>
      <c r="F239" s="626" t="s">
        <v>2806</v>
      </c>
      <c r="G239" s="626" t="s">
        <v>2854</v>
      </c>
      <c r="H239" s="626" t="s">
        <v>1264</v>
      </c>
      <c r="I239" s="626" t="s">
        <v>2486</v>
      </c>
      <c r="J239" s="626" t="s">
        <v>1429</v>
      </c>
      <c r="K239" s="626" t="s">
        <v>1430</v>
      </c>
      <c r="L239" s="627">
        <v>95.25</v>
      </c>
      <c r="M239" s="627">
        <v>95.25</v>
      </c>
      <c r="N239" s="626">
        <v>1</v>
      </c>
      <c r="O239" s="690">
        <v>0.5</v>
      </c>
      <c r="P239" s="627"/>
      <c r="Q239" s="642">
        <v>0</v>
      </c>
      <c r="R239" s="626"/>
      <c r="S239" s="642">
        <v>0</v>
      </c>
      <c r="T239" s="690"/>
      <c r="U239" s="672">
        <v>0</v>
      </c>
    </row>
    <row r="240" spans="1:21" ht="14.4" customHeight="1" x14ac:dyDescent="0.3">
      <c r="A240" s="625">
        <v>21</v>
      </c>
      <c r="B240" s="626" t="s">
        <v>551</v>
      </c>
      <c r="C240" s="626">
        <v>89301211</v>
      </c>
      <c r="D240" s="688" t="s">
        <v>4838</v>
      </c>
      <c r="E240" s="689" t="s">
        <v>2834</v>
      </c>
      <c r="F240" s="626" t="s">
        <v>2806</v>
      </c>
      <c r="G240" s="626" t="s">
        <v>2854</v>
      </c>
      <c r="H240" s="626" t="s">
        <v>550</v>
      </c>
      <c r="I240" s="626" t="s">
        <v>2912</v>
      </c>
      <c r="J240" s="626" t="s">
        <v>751</v>
      </c>
      <c r="K240" s="626" t="s">
        <v>2913</v>
      </c>
      <c r="L240" s="627">
        <v>42.42</v>
      </c>
      <c r="M240" s="627">
        <v>42.42</v>
      </c>
      <c r="N240" s="626">
        <v>1</v>
      </c>
      <c r="O240" s="690">
        <v>1</v>
      </c>
      <c r="P240" s="627"/>
      <c r="Q240" s="642">
        <v>0</v>
      </c>
      <c r="R240" s="626"/>
      <c r="S240" s="642">
        <v>0</v>
      </c>
      <c r="T240" s="690"/>
      <c r="U240" s="672">
        <v>0</v>
      </c>
    </row>
    <row r="241" spans="1:21" ht="14.4" customHeight="1" x14ac:dyDescent="0.3">
      <c r="A241" s="625">
        <v>21</v>
      </c>
      <c r="B241" s="626" t="s">
        <v>551</v>
      </c>
      <c r="C241" s="626">
        <v>89301211</v>
      </c>
      <c r="D241" s="688" t="s">
        <v>4838</v>
      </c>
      <c r="E241" s="689" t="s">
        <v>2834</v>
      </c>
      <c r="F241" s="626" t="s">
        <v>2806</v>
      </c>
      <c r="G241" s="626" t="s">
        <v>2855</v>
      </c>
      <c r="H241" s="626" t="s">
        <v>1264</v>
      </c>
      <c r="I241" s="626" t="s">
        <v>2916</v>
      </c>
      <c r="J241" s="626" t="s">
        <v>2917</v>
      </c>
      <c r="K241" s="626" t="s">
        <v>2918</v>
      </c>
      <c r="L241" s="627">
        <v>16.27</v>
      </c>
      <c r="M241" s="627">
        <v>16.27</v>
      </c>
      <c r="N241" s="626">
        <v>1</v>
      </c>
      <c r="O241" s="690">
        <v>1</v>
      </c>
      <c r="P241" s="627">
        <v>16.27</v>
      </c>
      <c r="Q241" s="642">
        <v>1</v>
      </c>
      <c r="R241" s="626">
        <v>1</v>
      </c>
      <c r="S241" s="642">
        <v>1</v>
      </c>
      <c r="T241" s="690">
        <v>1</v>
      </c>
      <c r="U241" s="672">
        <v>1</v>
      </c>
    </row>
    <row r="242" spans="1:21" ht="14.4" customHeight="1" x14ac:dyDescent="0.3">
      <c r="A242" s="625">
        <v>21</v>
      </c>
      <c r="B242" s="626" t="s">
        <v>551</v>
      </c>
      <c r="C242" s="626">
        <v>89301211</v>
      </c>
      <c r="D242" s="688" t="s">
        <v>4838</v>
      </c>
      <c r="E242" s="689" t="s">
        <v>2834</v>
      </c>
      <c r="F242" s="626" t="s">
        <v>2806</v>
      </c>
      <c r="G242" s="626" t="s">
        <v>2855</v>
      </c>
      <c r="H242" s="626" t="s">
        <v>1264</v>
      </c>
      <c r="I242" s="626" t="s">
        <v>2541</v>
      </c>
      <c r="J242" s="626" t="s">
        <v>2542</v>
      </c>
      <c r="K242" s="626" t="s">
        <v>2543</v>
      </c>
      <c r="L242" s="627">
        <v>6.98</v>
      </c>
      <c r="M242" s="627">
        <v>13.96</v>
      </c>
      <c r="N242" s="626">
        <v>2</v>
      </c>
      <c r="O242" s="690">
        <v>1</v>
      </c>
      <c r="P242" s="627">
        <v>13.96</v>
      </c>
      <c r="Q242" s="642">
        <v>1</v>
      </c>
      <c r="R242" s="626">
        <v>2</v>
      </c>
      <c r="S242" s="642">
        <v>1</v>
      </c>
      <c r="T242" s="690">
        <v>1</v>
      </c>
      <c r="U242" s="672">
        <v>1</v>
      </c>
    </row>
    <row r="243" spans="1:21" ht="14.4" customHeight="1" x14ac:dyDescent="0.3">
      <c r="A243" s="625">
        <v>21</v>
      </c>
      <c r="B243" s="626" t="s">
        <v>551</v>
      </c>
      <c r="C243" s="626">
        <v>89301211</v>
      </c>
      <c r="D243" s="688" t="s">
        <v>4838</v>
      </c>
      <c r="E243" s="689" t="s">
        <v>2834</v>
      </c>
      <c r="F243" s="626" t="s">
        <v>2806</v>
      </c>
      <c r="G243" s="626" t="s">
        <v>2855</v>
      </c>
      <c r="H243" s="626" t="s">
        <v>1264</v>
      </c>
      <c r="I243" s="626" t="s">
        <v>2544</v>
      </c>
      <c r="J243" s="626" t="s">
        <v>2545</v>
      </c>
      <c r="K243" s="626" t="s">
        <v>2546</v>
      </c>
      <c r="L243" s="627">
        <v>10.73</v>
      </c>
      <c r="M243" s="627">
        <v>32.19</v>
      </c>
      <c r="N243" s="626">
        <v>3</v>
      </c>
      <c r="O243" s="690">
        <v>1</v>
      </c>
      <c r="P243" s="627">
        <v>32.19</v>
      </c>
      <c r="Q243" s="642">
        <v>1</v>
      </c>
      <c r="R243" s="626">
        <v>3</v>
      </c>
      <c r="S243" s="642">
        <v>1</v>
      </c>
      <c r="T243" s="690">
        <v>1</v>
      </c>
      <c r="U243" s="672">
        <v>1</v>
      </c>
    </row>
    <row r="244" spans="1:21" ht="14.4" customHeight="1" x14ac:dyDescent="0.3">
      <c r="A244" s="625">
        <v>21</v>
      </c>
      <c r="B244" s="626" t="s">
        <v>551</v>
      </c>
      <c r="C244" s="626">
        <v>89301211</v>
      </c>
      <c r="D244" s="688" t="s">
        <v>4838</v>
      </c>
      <c r="E244" s="689" t="s">
        <v>2834</v>
      </c>
      <c r="F244" s="626" t="s">
        <v>2806</v>
      </c>
      <c r="G244" s="626" t="s">
        <v>2877</v>
      </c>
      <c r="H244" s="626" t="s">
        <v>1264</v>
      </c>
      <c r="I244" s="626" t="s">
        <v>2362</v>
      </c>
      <c r="J244" s="626" t="s">
        <v>2363</v>
      </c>
      <c r="K244" s="626" t="s">
        <v>2364</v>
      </c>
      <c r="L244" s="627">
        <v>333.31</v>
      </c>
      <c r="M244" s="627">
        <v>999.93000000000006</v>
      </c>
      <c r="N244" s="626">
        <v>3</v>
      </c>
      <c r="O244" s="690">
        <v>1.5</v>
      </c>
      <c r="P244" s="627">
        <v>999.93000000000006</v>
      </c>
      <c r="Q244" s="642">
        <v>1</v>
      </c>
      <c r="R244" s="626">
        <v>3</v>
      </c>
      <c r="S244" s="642">
        <v>1</v>
      </c>
      <c r="T244" s="690">
        <v>1.5</v>
      </c>
      <c r="U244" s="672">
        <v>1</v>
      </c>
    </row>
    <row r="245" spans="1:21" ht="14.4" customHeight="1" x14ac:dyDescent="0.3">
      <c r="A245" s="625">
        <v>21</v>
      </c>
      <c r="B245" s="626" t="s">
        <v>551</v>
      </c>
      <c r="C245" s="626">
        <v>89301211</v>
      </c>
      <c r="D245" s="688" t="s">
        <v>4838</v>
      </c>
      <c r="E245" s="689" t="s">
        <v>2834</v>
      </c>
      <c r="F245" s="626" t="s">
        <v>2806</v>
      </c>
      <c r="G245" s="626" t="s">
        <v>2933</v>
      </c>
      <c r="H245" s="626" t="s">
        <v>550</v>
      </c>
      <c r="I245" s="626" t="s">
        <v>2934</v>
      </c>
      <c r="J245" s="626" t="s">
        <v>2935</v>
      </c>
      <c r="K245" s="626" t="s">
        <v>2936</v>
      </c>
      <c r="L245" s="627">
        <v>1789.73</v>
      </c>
      <c r="M245" s="627">
        <v>26845.95</v>
      </c>
      <c r="N245" s="626">
        <v>15</v>
      </c>
      <c r="O245" s="690">
        <v>8</v>
      </c>
      <c r="P245" s="627">
        <v>10738.380000000001</v>
      </c>
      <c r="Q245" s="642">
        <v>0.4</v>
      </c>
      <c r="R245" s="626">
        <v>6</v>
      </c>
      <c r="S245" s="642">
        <v>0.4</v>
      </c>
      <c r="T245" s="690">
        <v>2.5</v>
      </c>
      <c r="U245" s="672">
        <v>0.3125</v>
      </c>
    </row>
    <row r="246" spans="1:21" ht="14.4" customHeight="1" x14ac:dyDescent="0.3">
      <c r="A246" s="625">
        <v>21</v>
      </c>
      <c r="B246" s="626" t="s">
        <v>551</v>
      </c>
      <c r="C246" s="626">
        <v>89301211</v>
      </c>
      <c r="D246" s="688" t="s">
        <v>4838</v>
      </c>
      <c r="E246" s="689" t="s">
        <v>2834</v>
      </c>
      <c r="F246" s="626" t="s">
        <v>2806</v>
      </c>
      <c r="G246" s="626" t="s">
        <v>3166</v>
      </c>
      <c r="H246" s="626" t="s">
        <v>550</v>
      </c>
      <c r="I246" s="626" t="s">
        <v>3167</v>
      </c>
      <c r="J246" s="626" t="s">
        <v>3168</v>
      </c>
      <c r="K246" s="626" t="s">
        <v>949</v>
      </c>
      <c r="L246" s="627">
        <v>68.3</v>
      </c>
      <c r="M246" s="627">
        <v>136.6</v>
      </c>
      <c r="N246" s="626">
        <v>2</v>
      </c>
      <c r="O246" s="690">
        <v>0.5</v>
      </c>
      <c r="P246" s="627"/>
      <c r="Q246" s="642">
        <v>0</v>
      </c>
      <c r="R246" s="626"/>
      <c r="S246" s="642">
        <v>0</v>
      </c>
      <c r="T246" s="690"/>
      <c r="U246" s="672">
        <v>0</v>
      </c>
    </row>
    <row r="247" spans="1:21" ht="14.4" customHeight="1" x14ac:dyDescent="0.3">
      <c r="A247" s="625">
        <v>21</v>
      </c>
      <c r="B247" s="626" t="s">
        <v>551</v>
      </c>
      <c r="C247" s="626">
        <v>89301211</v>
      </c>
      <c r="D247" s="688" t="s">
        <v>4838</v>
      </c>
      <c r="E247" s="689" t="s">
        <v>2834</v>
      </c>
      <c r="F247" s="626" t="s">
        <v>2806</v>
      </c>
      <c r="G247" s="626" t="s">
        <v>3169</v>
      </c>
      <c r="H247" s="626" t="s">
        <v>1264</v>
      </c>
      <c r="I247" s="626" t="s">
        <v>2261</v>
      </c>
      <c r="J247" s="626" t="s">
        <v>1339</v>
      </c>
      <c r="K247" s="626" t="s">
        <v>1340</v>
      </c>
      <c r="L247" s="627">
        <v>41.89</v>
      </c>
      <c r="M247" s="627">
        <v>41.89</v>
      </c>
      <c r="N247" s="626">
        <v>1</v>
      </c>
      <c r="O247" s="690">
        <v>0.5</v>
      </c>
      <c r="P247" s="627">
        <v>41.89</v>
      </c>
      <c r="Q247" s="642">
        <v>1</v>
      </c>
      <c r="R247" s="626">
        <v>1</v>
      </c>
      <c r="S247" s="642">
        <v>1</v>
      </c>
      <c r="T247" s="690">
        <v>0.5</v>
      </c>
      <c r="U247" s="672">
        <v>1</v>
      </c>
    </row>
    <row r="248" spans="1:21" ht="14.4" customHeight="1" x14ac:dyDescent="0.3">
      <c r="A248" s="625">
        <v>21</v>
      </c>
      <c r="B248" s="626" t="s">
        <v>551</v>
      </c>
      <c r="C248" s="626">
        <v>89301211</v>
      </c>
      <c r="D248" s="688" t="s">
        <v>4838</v>
      </c>
      <c r="E248" s="689" t="s">
        <v>2834</v>
      </c>
      <c r="F248" s="626" t="s">
        <v>2806</v>
      </c>
      <c r="G248" s="626" t="s">
        <v>3170</v>
      </c>
      <c r="H248" s="626" t="s">
        <v>1264</v>
      </c>
      <c r="I248" s="626" t="s">
        <v>3171</v>
      </c>
      <c r="J248" s="626" t="s">
        <v>3172</v>
      </c>
      <c r="K248" s="626" t="s">
        <v>3173</v>
      </c>
      <c r="L248" s="627">
        <v>1027.5999999999999</v>
      </c>
      <c r="M248" s="627">
        <v>1027.5999999999999</v>
      </c>
      <c r="N248" s="626">
        <v>1</v>
      </c>
      <c r="O248" s="690">
        <v>1</v>
      </c>
      <c r="P248" s="627"/>
      <c r="Q248" s="642">
        <v>0</v>
      </c>
      <c r="R248" s="626"/>
      <c r="S248" s="642">
        <v>0</v>
      </c>
      <c r="T248" s="690"/>
      <c r="U248" s="672">
        <v>0</v>
      </c>
    </row>
    <row r="249" spans="1:21" ht="14.4" customHeight="1" x14ac:dyDescent="0.3">
      <c r="A249" s="625">
        <v>21</v>
      </c>
      <c r="B249" s="626" t="s">
        <v>551</v>
      </c>
      <c r="C249" s="626">
        <v>89301211</v>
      </c>
      <c r="D249" s="688" t="s">
        <v>4838</v>
      </c>
      <c r="E249" s="689" t="s">
        <v>2834</v>
      </c>
      <c r="F249" s="626" t="s">
        <v>2806</v>
      </c>
      <c r="G249" s="626" t="s">
        <v>3174</v>
      </c>
      <c r="H249" s="626" t="s">
        <v>1264</v>
      </c>
      <c r="I249" s="626" t="s">
        <v>2574</v>
      </c>
      <c r="J249" s="626" t="s">
        <v>1379</v>
      </c>
      <c r="K249" s="626" t="s">
        <v>1103</v>
      </c>
      <c r="L249" s="627">
        <v>0</v>
      </c>
      <c r="M249" s="627">
        <v>0</v>
      </c>
      <c r="N249" s="626">
        <v>1</v>
      </c>
      <c r="O249" s="690">
        <v>0.5</v>
      </c>
      <c r="P249" s="627"/>
      <c r="Q249" s="642"/>
      <c r="R249" s="626"/>
      <c r="S249" s="642">
        <v>0</v>
      </c>
      <c r="T249" s="690"/>
      <c r="U249" s="672">
        <v>0</v>
      </c>
    </row>
    <row r="250" spans="1:21" ht="14.4" customHeight="1" x14ac:dyDescent="0.3">
      <c r="A250" s="625">
        <v>21</v>
      </c>
      <c r="B250" s="626" t="s">
        <v>551</v>
      </c>
      <c r="C250" s="626">
        <v>89301211</v>
      </c>
      <c r="D250" s="688" t="s">
        <v>4838</v>
      </c>
      <c r="E250" s="689" t="s">
        <v>2834</v>
      </c>
      <c r="F250" s="626" t="s">
        <v>2806</v>
      </c>
      <c r="G250" s="626" t="s">
        <v>2860</v>
      </c>
      <c r="H250" s="626" t="s">
        <v>1264</v>
      </c>
      <c r="I250" s="626" t="s">
        <v>2554</v>
      </c>
      <c r="J250" s="626" t="s">
        <v>1293</v>
      </c>
      <c r="K250" s="626" t="s">
        <v>2555</v>
      </c>
      <c r="L250" s="627">
        <v>216.16</v>
      </c>
      <c r="M250" s="627">
        <v>216.16</v>
      </c>
      <c r="N250" s="626">
        <v>1</v>
      </c>
      <c r="O250" s="690">
        <v>0.5</v>
      </c>
      <c r="P250" s="627">
        <v>216.16</v>
      </c>
      <c r="Q250" s="642">
        <v>1</v>
      </c>
      <c r="R250" s="626">
        <v>1</v>
      </c>
      <c r="S250" s="642">
        <v>1</v>
      </c>
      <c r="T250" s="690">
        <v>0.5</v>
      </c>
      <c r="U250" s="672">
        <v>1</v>
      </c>
    </row>
    <row r="251" spans="1:21" ht="14.4" customHeight="1" x14ac:dyDescent="0.3">
      <c r="A251" s="625">
        <v>21</v>
      </c>
      <c r="B251" s="626" t="s">
        <v>551</v>
      </c>
      <c r="C251" s="626">
        <v>89301211</v>
      </c>
      <c r="D251" s="688" t="s">
        <v>4838</v>
      </c>
      <c r="E251" s="689" t="s">
        <v>2834</v>
      </c>
      <c r="F251" s="626" t="s">
        <v>2806</v>
      </c>
      <c r="G251" s="626" t="s">
        <v>2860</v>
      </c>
      <c r="H251" s="626" t="s">
        <v>1264</v>
      </c>
      <c r="I251" s="626" t="s">
        <v>3175</v>
      </c>
      <c r="J251" s="626" t="s">
        <v>1293</v>
      </c>
      <c r="K251" s="626" t="s">
        <v>3176</v>
      </c>
      <c r="L251" s="627">
        <v>432.32</v>
      </c>
      <c r="M251" s="627">
        <v>432.32</v>
      </c>
      <c r="N251" s="626">
        <v>1</v>
      </c>
      <c r="O251" s="690">
        <v>0.5</v>
      </c>
      <c r="P251" s="627">
        <v>432.32</v>
      </c>
      <c r="Q251" s="642">
        <v>1</v>
      </c>
      <c r="R251" s="626">
        <v>1</v>
      </c>
      <c r="S251" s="642">
        <v>1</v>
      </c>
      <c r="T251" s="690">
        <v>0.5</v>
      </c>
      <c r="U251" s="672">
        <v>1</v>
      </c>
    </row>
    <row r="252" spans="1:21" ht="14.4" customHeight="1" x14ac:dyDescent="0.3">
      <c r="A252" s="625">
        <v>21</v>
      </c>
      <c r="B252" s="626" t="s">
        <v>551</v>
      </c>
      <c r="C252" s="626">
        <v>89301211</v>
      </c>
      <c r="D252" s="688" t="s">
        <v>4838</v>
      </c>
      <c r="E252" s="689" t="s">
        <v>2834</v>
      </c>
      <c r="F252" s="626" t="s">
        <v>2806</v>
      </c>
      <c r="G252" s="626" t="s">
        <v>2953</v>
      </c>
      <c r="H252" s="626" t="s">
        <v>550</v>
      </c>
      <c r="I252" s="626" t="s">
        <v>3164</v>
      </c>
      <c r="J252" s="626" t="s">
        <v>950</v>
      </c>
      <c r="K252" s="626" t="s">
        <v>1459</v>
      </c>
      <c r="L252" s="627">
        <v>0</v>
      </c>
      <c r="M252" s="627">
        <v>0</v>
      </c>
      <c r="N252" s="626">
        <v>1</v>
      </c>
      <c r="O252" s="690">
        <v>0.5</v>
      </c>
      <c r="P252" s="627">
        <v>0</v>
      </c>
      <c r="Q252" s="642"/>
      <c r="R252" s="626">
        <v>1</v>
      </c>
      <c r="S252" s="642">
        <v>1</v>
      </c>
      <c r="T252" s="690">
        <v>0.5</v>
      </c>
      <c r="U252" s="672">
        <v>1</v>
      </c>
    </row>
    <row r="253" spans="1:21" ht="14.4" customHeight="1" x14ac:dyDescent="0.3">
      <c r="A253" s="625">
        <v>21</v>
      </c>
      <c r="B253" s="626" t="s">
        <v>551</v>
      </c>
      <c r="C253" s="626">
        <v>89301211</v>
      </c>
      <c r="D253" s="688" t="s">
        <v>4838</v>
      </c>
      <c r="E253" s="689" t="s">
        <v>2834</v>
      </c>
      <c r="F253" s="626" t="s">
        <v>2806</v>
      </c>
      <c r="G253" s="626" t="s">
        <v>2953</v>
      </c>
      <c r="H253" s="626" t="s">
        <v>550</v>
      </c>
      <c r="I253" s="626" t="s">
        <v>2955</v>
      </c>
      <c r="J253" s="626" t="s">
        <v>950</v>
      </c>
      <c r="K253" s="626" t="s">
        <v>2956</v>
      </c>
      <c r="L253" s="627">
        <v>0</v>
      </c>
      <c r="M253" s="627">
        <v>0</v>
      </c>
      <c r="N253" s="626">
        <v>3</v>
      </c>
      <c r="O253" s="690">
        <v>2</v>
      </c>
      <c r="P253" s="627">
        <v>0</v>
      </c>
      <c r="Q253" s="642"/>
      <c r="R253" s="626">
        <v>2</v>
      </c>
      <c r="S253" s="642">
        <v>0.66666666666666663</v>
      </c>
      <c r="T253" s="690">
        <v>1.5</v>
      </c>
      <c r="U253" s="672">
        <v>0.75</v>
      </c>
    </row>
    <row r="254" spans="1:21" ht="14.4" customHeight="1" x14ac:dyDescent="0.3">
      <c r="A254" s="625">
        <v>21</v>
      </c>
      <c r="B254" s="626" t="s">
        <v>551</v>
      </c>
      <c r="C254" s="626">
        <v>89301211</v>
      </c>
      <c r="D254" s="688" t="s">
        <v>4838</v>
      </c>
      <c r="E254" s="689" t="s">
        <v>2834</v>
      </c>
      <c r="F254" s="626" t="s">
        <v>2806</v>
      </c>
      <c r="G254" s="626" t="s">
        <v>2878</v>
      </c>
      <c r="H254" s="626" t="s">
        <v>550</v>
      </c>
      <c r="I254" s="626" t="s">
        <v>3177</v>
      </c>
      <c r="J254" s="626" t="s">
        <v>1200</v>
      </c>
      <c r="K254" s="626" t="s">
        <v>1201</v>
      </c>
      <c r="L254" s="627">
        <v>84.78</v>
      </c>
      <c r="M254" s="627">
        <v>169.56</v>
      </c>
      <c r="N254" s="626">
        <v>2</v>
      </c>
      <c r="O254" s="690">
        <v>0.5</v>
      </c>
      <c r="P254" s="627">
        <v>169.56</v>
      </c>
      <c r="Q254" s="642">
        <v>1</v>
      </c>
      <c r="R254" s="626">
        <v>2</v>
      </c>
      <c r="S254" s="642">
        <v>1</v>
      </c>
      <c r="T254" s="690">
        <v>0.5</v>
      </c>
      <c r="U254" s="672">
        <v>1</v>
      </c>
    </row>
    <row r="255" spans="1:21" ht="14.4" customHeight="1" x14ac:dyDescent="0.3">
      <c r="A255" s="625">
        <v>21</v>
      </c>
      <c r="B255" s="626" t="s">
        <v>551</v>
      </c>
      <c r="C255" s="626">
        <v>89301211</v>
      </c>
      <c r="D255" s="688" t="s">
        <v>4838</v>
      </c>
      <c r="E255" s="689" t="s">
        <v>2834</v>
      </c>
      <c r="F255" s="626" t="s">
        <v>2806</v>
      </c>
      <c r="G255" s="626" t="s">
        <v>2965</v>
      </c>
      <c r="H255" s="626" t="s">
        <v>550</v>
      </c>
      <c r="I255" s="626" t="s">
        <v>2966</v>
      </c>
      <c r="J255" s="626" t="s">
        <v>2967</v>
      </c>
      <c r="K255" s="626" t="s">
        <v>2968</v>
      </c>
      <c r="L255" s="627">
        <v>53.67</v>
      </c>
      <c r="M255" s="627">
        <v>322.02</v>
      </c>
      <c r="N255" s="626">
        <v>6</v>
      </c>
      <c r="O255" s="690">
        <v>3</v>
      </c>
      <c r="P255" s="627">
        <v>161.01</v>
      </c>
      <c r="Q255" s="642">
        <v>0.5</v>
      </c>
      <c r="R255" s="626">
        <v>3</v>
      </c>
      <c r="S255" s="642">
        <v>0.5</v>
      </c>
      <c r="T255" s="690">
        <v>1.5</v>
      </c>
      <c r="U255" s="672">
        <v>0.5</v>
      </c>
    </row>
    <row r="256" spans="1:21" ht="14.4" customHeight="1" x14ac:dyDescent="0.3">
      <c r="A256" s="625">
        <v>21</v>
      </c>
      <c r="B256" s="626" t="s">
        <v>551</v>
      </c>
      <c r="C256" s="626">
        <v>89301211</v>
      </c>
      <c r="D256" s="688" t="s">
        <v>4838</v>
      </c>
      <c r="E256" s="689" t="s">
        <v>2834</v>
      </c>
      <c r="F256" s="626" t="s">
        <v>2806</v>
      </c>
      <c r="G256" s="626" t="s">
        <v>3178</v>
      </c>
      <c r="H256" s="626" t="s">
        <v>1264</v>
      </c>
      <c r="I256" s="626" t="s">
        <v>3179</v>
      </c>
      <c r="J256" s="626" t="s">
        <v>3180</v>
      </c>
      <c r="K256" s="626" t="s">
        <v>3181</v>
      </c>
      <c r="L256" s="627">
        <v>2279.48</v>
      </c>
      <c r="M256" s="627">
        <v>6838.4400000000005</v>
      </c>
      <c r="N256" s="626">
        <v>3</v>
      </c>
      <c r="O256" s="690">
        <v>0.5</v>
      </c>
      <c r="P256" s="627">
        <v>6838.4400000000005</v>
      </c>
      <c r="Q256" s="642">
        <v>1</v>
      </c>
      <c r="R256" s="626">
        <v>3</v>
      </c>
      <c r="S256" s="642">
        <v>1</v>
      </c>
      <c r="T256" s="690">
        <v>0.5</v>
      </c>
      <c r="U256" s="672">
        <v>1</v>
      </c>
    </row>
    <row r="257" spans="1:21" ht="14.4" customHeight="1" x14ac:dyDescent="0.3">
      <c r="A257" s="625">
        <v>21</v>
      </c>
      <c r="B257" s="626" t="s">
        <v>551</v>
      </c>
      <c r="C257" s="626">
        <v>89301211</v>
      </c>
      <c r="D257" s="688" t="s">
        <v>4838</v>
      </c>
      <c r="E257" s="689" t="s">
        <v>2834</v>
      </c>
      <c r="F257" s="626" t="s">
        <v>2806</v>
      </c>
      <c r="G257" s="626" t="s">
        <v>2882</v>
      </c>
      <c r="H257" s="626" t="s">
        <v>550</v>
      </c>
      <c r="I257" s="626" t="s">
        <v>2494</v>
      </c>
      <c r="J257" s="626" t="s">
        <v>2495</v>
      </c>
      <c r="K257" s="626" t="s">
        <v>2496</v>
      </c>
      <c r="L257" s="627">
        <v>2787.72</v>
      </c>
      <c r="M257" s="627">
        <v>2787.72</v>
      </c>
      <c r="N257" s="626">
        <v>1</v>
      </c>
      <c r="O257" s="690">
        <v>1</v>
      </c>
      <c r="P257" s="627">
        <v>2787.72</v>
      </c>
      <c r="Q257" s="642">
        <v>1</v>
      </c>
      <c r="R257" s="626">
        <v>1</v>
      </c>
      <c r="S257" s="642">
        <v>1</v>
      </c>
      <c r="T257" s="690">
        <v>1</v>
      </c>
      <c r="U257" s="672">
        <v>1</v>
      </c>
    </row>
    <row r="258" spans="1:21" ht="14.4" customHeight="1" x14ac:dyDescent="0.3">
      <c r="A258" s="625">
        <v>21</v>
      </c>
      <c r="B258" s="626" t="s">
        <v>551</v>
      </c>
      <c r="C258" s="626">
        <v>89301211</v>
      </c>
      <c r="D258" s="688" t="s">
        <v>4838</v>
      </c>
      <c r="E258" s="689" t="s">
        <v>2834</v>
      </c>
      <c r="F258" s="626" t="s">
        <v>2806</v>
      </c>
      <c r="G258" s="626" t="s">
        <v>2882</v>
      </c>
      <c r="H258" s="626" t="s">
        <v>550</v>
      </c>
      <c r="I258" s="626" t="s">
        <v>2497</v>
      </c>
      <c r="J258" s="626" t="s">
        <v>2498</v>
      </c>
      <c r="K258" s="626" t="s">
        <v>2499</v>
      </c>
      <c r="L258" s="627">
        <v>2332.38</v>
      </c>
      <c r="M258" s="627">
        <v>9329.52</v>
      </c>
      <c r="N258" s="626">
        <v>4</v>
      </c>
      <c r="O258" s="690">
        <v>3</v>
      </c>
      <c r="P258" s="627"/>
      <c r="Q258" s="642">
        <v>0</v>
      </c>
      <c r="R258" s="626"/>
      <c r="S258" s="642">
        <v>0</v>
      </c>
      <c r="T258" s="690"/>
      <c r="U258" s="672">
        <v>0</v>
      </c>
    </row>
    <row r="259" spans="1:21" ht="14.4" customHeight="1" x14ac:dyDescent="0.3">
      <c r="A259" s="625">
        <v>21</v>
      </c>
      <c r="B259" s="626" t="s">
        <v>551</v>
      </c>
      <c r="C259" s="626">
        <v>89301211</v>
      </c>
      <c r="D259" s="688" t="s">
        <v>4838</v>
      </c>
      <c r="E259" s="689" t="s">
        <v>2834</v>
      </c>
      <c r="F259" s="626" t="s">
        <v>2806</v>
      </c>
      <c r="G259" s="626" t="s">
        <v>2882</v>
      </c>
      <c r="H259" s="626" t="s">
        <v>550</v>
      </c>
      <c r="I259" s="626" t="s">
        <v>2500</v>
      </c>
      <c r="J259" s="626" t="s">
        <v>2501</v>
      </c>
      <c r="K259" s="626" t="s">
        <v>2502</v>
      </c>
      <c r="L259" s="627">
        <v>880.88</v>
      </c>
      <c r="M259" s="627">
        <v>2642.64</v>
      </c>
      <c r="N259" s="626">
        <v>3</v>
      </c>
      <c r="O259" s="690">
        <v>2</v>
      </c>
      <c r="P259" s="627">
        <v>2642.64</v>
      </c>
      <c r="Q259" s="642">
        <v>1</v>
      </c>
      <c r="R259" s="626">
        <v>3</v>
      </c>
      <c r="S259" s="642">
        <v>1</v>
      </c>
      <c r="T259" s="690">
        <v>2</v>
      </c>
      <c r="U259" s="672">
        <v>1</v>
      </c>
    </row>
    <row r="260" spans="1:21" ht="14.4" customHeight="1" x14ac:dyDescent="0.3">
      <c r="A260" s="625">
        <v>21</v>
      </c>
      <c r="B260" s="626" t="s">
        <v>551</v>
      </c>
      <c r="C260" s="626">
        <v>89301211</v>
      </c>
      <c r="D260" s="688" t="s">
        <v>4838</v>
      </c>
      <c r="E260" s="689" t="s">
        <v>2834</v>
      </c>
      <c r="F260" s="626" t="s">
        <v>2806</v>
      </c>
      <c r="G260" s="626" t="s">
        <v>2882</v>
      </c>
      <c r="H260" s="626" t="s">
        <v>550</v>
      </c>
      <c r="I260" s="626" t="s">
        <v>2503</v>
      </c>
      <c r="J260" s="626" t="s">
        <v>2504</v>
      </c>
      <c r="K260" s="626" t="s">
        <v>2505</v>
      </c>
      <c r="L260" s="627">
        <v>1629.03</v>
      </c>
      <c r="M260" s="627">
        <v>8145.15</v>
      </c>
      <c r="N260" s="626">
        <v>5</v>
      </c>
      <c r="O260" s="690">
        <v>3</v>
      </c>
      <c r="P260" s="627">
        <v>8145.15</v>
      </c>
      <c r="Q260" s="642">
        <v>1</v>
      </c>
      <c r="R260" s="626">
        <v>5</v>
      </c>
      <c r="S260" s="642">
        <v>1</v>
      </c>
      <c r="T260" s="690">
        <v>3</v>
      </c>
      <c r="U260" s="672">
        <v>1</v>
      </c>
    </row>
    <row r="261" spans="1:21" ht="14.4" customHeight="1" x14ac:dyDescent="0.3">
      <c r="A261" s="625">
        <v>21</v>
      </c>
      <c r="B261" s="626" t="s">
        <v>551</v>
      </c>
      <c r="C261" s="626">
        <v>89301211</v>
      </c>
      <c r="D261" s="688" t="s">
        <v>4838</v>
      </c>
      <c r="E261" s="689" t="s">
        <v>2834</v>
      </c>
      <c r="F261" s="626" t="s">
        <v>2806</v>
      </c>
      <c r="G261" s="626" t="s">
        <v>2974</v>
      </c>
      <c r="H261" s="626" t="s">
        <v>550</v>
      </c>
      <c r="I261" s="626" t="s">
        <v>3080</v>
      </c>
      <c r="J261" s="626" t="s">
        <v>2981</v>
      </c>
      <c r="K261" s="626" t="s">
        <v>2979</v>
      </c>
      <c r="L261" s="627">
        <v>58.23</v>
      </c>
      <c r="M261" s="627">
        <v>174.69</v>
      </c>
      <c r="N261" s="626">
        <v>3</v>
      </c>
      <c r="O261" s="690">
        <v>1.5</v>
      </c>
      <c r="P261" s="627">
        <v>116.46</v>
      </c>
      <c r="Q261" s="642">
        <v>0.66666666666666663</v>
      </c>
      <c r="R261" s="626">
        <v>2</v>
      </c>
      <c r="S261" s="642">
        <v>0.66666666666666663</v>
      </c>
      <c r="T261" s="690">
        <v>1</v>
      </c>
      <c r="U261" s="672">
        <v>0.66666666666666663</v>
      </c>
    </row>
    <row r="262" spans="1:21" ht="14.4" customHeight="1" x14ac:dyDescent="0.3">
      <c r="A262" s="625">
        <v>21</v>
      </c>
      <c r="B262" s="626" t="s">
        <v>551</v>
      </c>
      <c r="C262" s="626">
        <v>89301211</v>
      </c>
      <c r="D262" s="688" t="s">
        <v>4838</v>
      </c>
      <c r="E262" s="689" t="s">
        <v>2834</v>
      </c>
      <c r="F262" s="626" t="s">
        <v>2806</v>
      </c>
      <c r="G262" s="626" t="s">
        <v>2982</v>
      </c>
      <c r="H262" s="626" t="s">
        <v>550</v>
      </c>
      <c r="I262" s="626" t="s">
        <v>2983</v>
      </c>
      <c r="J262" s="626" t="s">
        <v>713</v>
      </c>
      <c r="K262" s="626" t="s">
        <v>2984</v>
      </c>
      <c r="L262" s="627">
        <v>99</v>
      </c>
      <c r="M262" s="627">
        <v>99</v>
      </c>
      <c r="N262" s="626">
        <v>1</v>
      </c>
      <c r="O262" s="690">
        <v>0.5</v>
      </c>
      <c r="P262" s="627">
        <v>99</v>
      </c>
      <c r="Q262" s="642">
        <v>1</v>
      </c>
      <c r="R262" s="626">
        <v>1</v>
      </c>
      <c r="S262" s="642">
        <v>1</v>
      </c>
      <c r="T262" s="690">
        <v>0.5</v>
      </c>
      <c r="U262" s="672">
        <v>1</v>
      </c>
    </row>
    <row r="263" spans="1:21" ht="14.4" customHeight="1" x14ac:dyDescent="0.3">
      <c r="A263" s="625">
        <v>21</v>
      </c>
      <c r="B263" s="626" t="s">
        <v>551</v>
      </c>
      <c r="C263" s="626">
        <v>89301211</v>
      </c>
      <c r="D263" s="688" t="s">
        <v>4838</v>
      </c>
      <c r="E263" s="689" t="s">
        <v>2834</v>
      </c>
      <c r="F263" s="626" t="s">
        <v>2806</v>
      </c>
      <c r="G263" s="626" t="s">
        <v>3182</v>
      </c>
      <c r="H263" s="626" t="s">
        <v>1264</v>
      </c>
      <c r="I263" s="626" t="s">
        <v>2723</v>
      </c>
      <c r="J263" s="626" t="s">
        <v>2529</v>
      </c>
      <c r="K263" s="626" t="s">
        <v>2724</v>
      </c>
      <c r="L263" s="627">
        <v>561.54</v>
      </c>
      <c r="M263" s="627">
        <v>561.54</v>
      </c>
      <c r="N263" s="626">
        <v>1</v>
      </c>
      <c r="O263" s="690">
        <v>0.5</v>
      </c>
      <c r="P263" s="627">
        <v>561.54</v>
      </c>
      <c r="Q263" s="642">
        <v>1</v>
      </c>
      <c r="R263" s="626">
        <v>1</v>
      </c>
      <c r="S263" s="642">
        <v>1</v>
      </c>
      <c r="T263" s="690">
        <v>0.5</v>
      </c>
      <c r="U263" s="672">
        <v>1</v>
      </c>
    </row>
    <row r="264" spans="1:21" ht="14.4" customHeight="1" x14ac:dyDescent="0.3">
      <c r="A264" s="625">
        <v>21</v>
      </c>
      <c r="B264" s="626" t="s">
        <v>551</v>
      </c>
      <c r="C264" s="626">
        <v>89301211</v>
      </c>
      <c r="D264" s="688" t="s">
        <v>4838</v>
      </c>
      <c r="E264" s="689" t="s">
        <v>2834</v>
      </c>
      <c r="F264" s="626" t="s">
        <v>2806</v>
      </c>
      <c r="G264" s="626" t="s">
        <v>3182</v>
      </c>
      <c r="H264" s="626" t="s">
        <v>1264</v>
      </c>
      <c r="I264" s="626" t="s">
        <v>2725</v>
      </c>
      <c r="J264" s="626" t="s">
        <v>1867</v>
      </c>
      <c r="K264" s="626" t="s">
        <v>1868</v>
      </c>
      <c r="L264" s="627">
        <v>887.05</v>
      </c>
      <c r="M264" s="627">
        <v>1774.1</v>
      </c>
      <c r="N264" s="626">
        <v>2</v>
      </c>
      <c r="O264" s="690">
        <v>1.5</v>
      </c>
      <c r="P264" s="627">
        <v>887.05</v>
      </c>
      <c r="Q264" s="642">
        <v>0.5</v>
      </c>
      <c r="R264" s="626">
        <v>1</v>
      </c>
      <c r="S264" s="642">
        <v>0.5</v>
      </c>
      <c r="T264" s="690">
        <v>0.5</v>
      </c>
      <c r="U264" s="672">
        <v>0.33333333333333331</v>
      </c>
    </row>
    <row r="265" spans="1:21" ht="14.4" customHeight="1" x14ac:dyDescent="0.3">
      <c r="A265" s="625">
        <v>21</v>
      </c>
      <c r="B265" s="626" t="s">
        <v>551</v>
      </c>
      <c r="C265" s="626">
        <v>89301211</v>
      </c>
      <c r="D265" s="688" t="s">
        <v>4838</v>
      </c>
      <c r="E265" s="689" t="s">
        <v>2834</v>
      </c>
      <c r="F265" s="626" t="s">
        <v>2806</v>
      </c>
      <c r="G265" s="626" t="s">
        <v>2985</v>
      </c>
      <c r="H265" s="626" t="s">
        <v>550</v>
      </c>
      <c r="I265" s="626" t="s">
        <v>3183</v>
      </c>
      <c r="J265" s="626" t="s">
        <v>807</v>
      </c>
      <c r="K265" s="626" t="s">
        <v>808</v>
      </c>
      <c r="L265" s="627">
        <v>760.15</v>
      </c>
      <c r="M265" s="627">
        <v>760.15</v>
      </c>
      <c r="N265" s="626">
        <v>1</v>
      </c>
      <c r="O265" s="690">
        <v>1</v>
      </c>
      <c r="P265" s="627">
        <v>760.15</v>
      </c>
      <c r="Q265" s="642">
        <v>1</v>
      </c>
      <c r="R265" s="626">
        <v>1</v>
      </c>
      <c r="S265" s="642">
        <v>1</v>
      </c>
      <c r="T265" s="690">
        <v>1</v>
      </c>
      <c r="U265" s="672">
        <v>1</v>
      </c>
    </row>
    <row r="266" spans="1:21" ht="14.4" customHeight="1" x14ac:dyDescent="0.3">
      <c r="A266" s="625">
        <v>21</v>
      </c>
      <c r="B266" s="626" t="s">
        <v>551</v>
      </c>
      <c r="C266" s="626">
        <v>89301211</v>
      </c>
      <c r="D266" s="688" t="s">
        <v>4838</v>
      </c>
      <c r="E266" s="689" t="s">
        <v>2834</v>
      </c>
      <c r="F266" s="626" t="s">
        <v>2806</v>
      </c>
      <c r="G266" s="626" t="s">
        <v>2985</v>
      </c>
      <c r="H266" s="626" t="s">
        <v>550</v>
      </c>
      <c r="I266" s="626" t="s">
        <v>2986</v>
      </c>
      <c r="J266" s="626" t="s">
        <v>807</v>
      </c>
      <c r="K266" s="626" t="s">
        <v>2987</v>
      </c>
      <c r="L266" s="627">
        <v>1520.3</v>
      </c>
      <c r="M266" s="627">
        <v>1520.3</v>
      </c>
      <c r="N266" s="626">
        <v>1</v>
      </c>
      <c r="O266" s="690">
        <v>1</v>
      </c>
      <c r="P266" s="627"/>
      <c r="Q266" s="642">
        <v>0</v>
      </c>
      <c r="R266" s="626"/>
      <c r="S266" s="642">
        <v>0</v>
      </c>
      <c r="T266" s="690"/>
      <c r="U266" s="672">
        <v>0</v>
      </c>
    </row>
    <row r="267" spans="1:21" ht="14.4" customHeight="1" x14ac:dyDescent="0.3">
      <c r="A267" s="625">
        <v>21</v>
      </c>
      <c r="B267" s="626" t="s">
        <v>551</v>
      </c>
      <c r="C267" s="626">
        <v>89301211</v>
      </c>
      <c r="D267" s="688" t="s">
        <v>4838</v>
      </c>
      <c r="E267" s="689" t="s">
        <v>2834</v>
      </c>
      <c r="F267" s="626" t="s">
        <v>2806</v>
      </c>
      <c r="G267" s="626" t="s">
        <v>2985</v>
      </c>
      <c r="H267" s="626" t="s">
        <v>550</v>
      </c>
      <c r="I267" s="626" t="s">
        <v>3184</v>
      </c>
      <c r="J267" s="626" t="s">
        <v>807</v>
      </c>
      <c r="K267" s="626" t="s">
        <v>3185</v>
      </c>
      <c r="L267" s="627">
        <v>0</v>
      </c>
      <c r="M267" s="627">
        <v>0</v>
      </c>
      <c r="N267" s="626">
        <v>1</v>
      </c>
      <c r="O267" s="690">
        <v>1</v>
      </c>
      <c r="P267" s="627">
        <v>0</v>
      </c>
      <c r="Q267" s="642"/>
      <c r="R267" s="626">
        <v>1</v>
      </c>
      <c r="S267" s="642">
        <v>1</v>
      </c>
      <c r="T267" s="690">
        <v>1</v>
      </c>
      <c r="U267" s="672">
        <v>1</v>
      </c>
    </row>
    <row r="268" spans="1:21" ht="14.4" customHeight="1" x14ac:dyDescent="0.3">
      <c r="A268" s="625">
        <v>21</v>
      </c>
      <c r="B268" s="626" t="s">
        <v>551</v>
      </c>
      <c r="C268" s="626">
        <v>89301211</v>
      </c>
      <c r="D268" s="688" t="s">
        <v>4838</v>
      </c>
      <c r="E268" s="689" t="s">
        <v>2834</v>
      </c>
      <c r="F268" s="626" t="s">
        <v>2806</v>
      </c>
      <c r="G268" s="626" t="s">
        <v>2988</v>
      </c>
      <c r="H268" s="626" t="s">
        <v>550</v>
      </c>
      <c r="I268" s="626" t="s">
        <v>3144</v>
      </c>
      <c r="J268" s="626" t="s">
        <v>1193</v>
      </c>
      <c r="K268" s="626" t="s">
        <v>1194</v>
      </c>
      <c r="L268" s="627">
        <v>20.239999999999998</v>
      </c>
      <c r="M268" s="627">
        <v>101.19999999999999</v>
      </c>
      <c r="N268" s="626">
        <v>5</v>
      </c>
      <c r="O268" s="690">
        <v>2.5</v>
      </c>
      <c r="P268" s="627">
        <v>20.239999999999998</v>
      </c>
      <c r="Q268" s="642">
        <v>0.2</v>
      </c>
      <c r="R268" s="626">
        <v>1</v>
      </c>
      <c r="S268" s="642">
        <v>0.2</v>
      </c>
      <c r="T268" s="690">
        <v>0.5</v>
      </c>
      <c r="U268" s="672">
        <v>0.2</v>
      </c>
    </row>
    <row r="269" spans="1:21" ht="14.4" customHeight="1" x14ac:dyDescent="0.3">
      <c r="A269" s="625">
        <v>21</v>
      </c>
      <c r="B269" s="626" t="s">
        <v>551</v>
      </c>
      <c r="C269" s="626">
        <v>89301211</v>
      </c>
      <c r="D269" s="688" t="s">
        <v>4838</v>
      </c>
      <c r="E269" s="689" t="s">
        <v>2834</v>
      </c>
      <c r="F269" s="626" t="s">
        <v>2806</v>
      </c>
      <c r="G269" s="626" t="s">
        <v>2988</v>
      </c>
      <c r="H269" s="626" t="s">
        <v>550</v>
      </c>
      <c r="I269" s="626" t="s">
        <v>2989</v>
      </c>
      <c r="J269" s="626" t="s">
        <v>856</v>
      </c>
      <c r="K269" s="626" t="s">
        <v>1863</v>
      </c>
      <c r="L269" s="627">
        <v>0</v>
      </c>
      <c r="M269" s="627">
        <v>0</v>
      </c>
      <c r="N269" s="626">
        <v>1</v>
      </c>
      <c r="O269" s="690">
        <v>0.5</v>
      </c>
      <c r="P269" s="627">
        <v>0</v>
      </c>
      <c r="Q269" s="642"/>
      <c r="R269" s="626">
        <v>1</v>
      </c>
      <c r="S269" s="642">
        <v>1</v>
      </c>
      <c r="T269" s="690">
        <v>0.5</v>
      </c>
      <c r="U269" s="672">
        <v>1</v>
      </c>
    </row>
    <row r="270" spans="1:21" ht="14.4" customHeight="1" x14ac:dyDescent="0.3">
      <c r="A270" s="625">
        <v>21</v>
      </c>
      <c r="B270" s="626" t="s">
        <v>551</v>
      </c>
      <c r="C270" s="626">
        <v>89301211</v>
      </c>
      <c r="D270" s="688" t="s">
        <v>4838</v>
      </c>
      <c r="E270" s="689" t="s">
        <v>2834</v>
      </c>
      <c r="F270" s="626" t="s">
        <v>2806</v>
      </c>
      <c r="G270" s="626" t="s">
        <v>3186</v>
      </c>
      <c r="H270" s="626" t="s">
        <v>550</v>
      </c>
      <c r="I270" s="626" t="s">
        <v>3187</v>
      </c>
      <c r="J270" s="626" t="s">
        <v>763</v>
      </c>
      <c r="K270" s="626" t="s">
        <v>3188</v>
      </c>
      <c r="L270" s="627">
        <v>26.17</v>
      </c>
      <c r="M270" s="627">
        <v>26.17</v>
      </c>
      <c r="N270" s="626">
        <v>1</v>
      </c>
      <c r="O270" s="690">
        <v>0.5</v>
      </c>
      <c r="P270" s="627">
        <v>26.17</v>
      </c>
      <c r="Q270" s="642">
        <v>1</v>
      </c>
      <c r="R270" s="626">
        <v>1</v>
      </c>
      <c r="S270" s="642">
        <v>1</v>
      </c>
      <c r="T270" s="690">
        <v>0.5</v>
      </c>
      <c r="U270" s="672">
        <v>1</v>
      </c>
    </row>
    <row r="271" spans="1:21" ht="14.4" customHeight="1" x14ac:dyDescent="0.3">
      <c r="A271" s="625">
        <v>21</v>
      </c>
      <c r="B271" s="626" t="s">
        <v>551</v>
      </c>
      <c r="C271" s="626">
        <v>89301211</v>
      </c>
      <c r="D271" s="688" t="s">
        <v>4838</v>
      </c>
      <c r="E271" s="689" t="s">
        <v>2834</v>
      </c>
      <c r="F271" s="626" t="s">
        <v>2806</v>
      </c>
      <c r="G271" s="626" t="s">
        <v>2883</v>
      </c>
      <c r="H271" s="626" t="s">
        <v>550</v>
      </c>
      <c r="I271" s="626" t="s">
        <v>2884</v>
      </c>
      <c r="J271" s="626" t="s">
        <v>1182</v>
      </c>
      <c r="K271" s="626" t="s">
        <v>678</v>
      </c>
      <c r="L271" s="627">
        <v>0</v>
      </c>
      <c r="M271" s="627">
        <v>0</v>
      </c>
      <c r="N271" s="626">
        <v>5</v>
      </c>
      <c r="O271" s="690">
        <v>1.5</v>
      </c>
      <c r="P271" s="627">
        <v>0</v>
      </c>
      <c r="Q271" s="642"/>
      <c r="R271" s="626">
        <v>2</v>
      </c>
      <c r="S271" s="642">
        <v>0.4</v>
      </c>
      <c r="T271" s="690">
        <v>0.5</v>
      </c>
      <c r="U271" s="672">
        <v>0.33333333333333331</v>
      </c>
    </row>
    <row r="272" spans="1:21" ht="14.4" customHeight="1" x14ac:dyDescent="0.3">
      <c r="A272" s="625">
        <v>21</v>
      </c>
      <c r="B272" s="626" t="s">
        <v>551</v>
      </c>
      <c r="C272" s="626">
        <v>89301211</v>
      </c>
      <c r="D272" s="688" t="s">
        <v>4838</v>
      </c>
      <c r="E272" s="689" t="s">
        <v>2834</v>
      </c>
      <c r="F272" s="626" t="s">
        <v>2806</v>
      </c>
      <c r="G272" s="626" t="s">
        <v>3189</v>
      </c>
      <c r="H272" s="626" t="s">
        <v>550</v>
      </c>
      <c r="I272" s="626" t="s">
        <v>3190</v>
      </c>
      <c r="J272" s="626" t="s">
        <v>911</v>
      </c>
      <c r="K272" s="626" t="s">
        <v>3191</v>
      </c>
      <c r="L272" s="627">
        <v>0</v>
      </c>
      <c r="M272" s="627">
        <v>0</v>
      </c>
      <c r="N272" s="626">
        <v>2</v>
      </c>
      <c r="O272" s="690">
        <v>0.5</v>
      </c>
      <c r="P272" s="627">
        <v>0</v>
      </c>
      <c r="Q272" s="642"/>
      <c r="R272" s="626">
        <v>2</v>
      </c>
      <c r="S272" s="642">
        <v>1</v>
      </c>
      <c r="T272" s="690">
        <v>0.5</v>
      </c>
      <c r="U272" s="672">
        <v>1</v>
      </c>
    </row>
    <row r="273" spans="1:21" ht="14.4" customHeight="1" x14ac:dyDescent="0.3">
      <c r="A273" s="625">
        <v>21</v>
      </c>
      <c r="B273" s="626" t="s">
        <v>551</v>
      </c>
      <c r="C273" s="626">
        <v>89301211</v>
      </c>
      <c r="D273" s="688" t="s">
        <v>4838</v>
      </c>
      <c r="E273" s="689" t="s">
        <v>2834</v>
      </c>
      <c r="F273" s="626" t="s">
        <v>2806</v>
      </c>
      <c r="G273" s="626" t="s">
        <v>3192</v>
      </c>
      <c r="H273" s="626" t="s">
        <v>550</v>
      </c>
      <c r="I273" s="626" t="s">
        <v>3193</v>
      </c>
      <c r="J273" s="626" t="s">
        <v>3194</v>
      </c>
      <c r="K273" s="626" t="s">
        <v>3195</v>
      </c>
      <c r="L273" s="627">
        <v>5889.88</v>
      </c>
      <c r="M273" s="627">
        <v>5889.88</v>
      </c>
      <c r="N273" s="626">
        <v>1</v>
      </c>
      <c r="O273" s="690">
        <v>0.5</v>
      </c>
      <c r="P273" s="627">
        <v>5889.88</v>
      </c>
      <c r="Q273" s="642">
        <v>1</v>
      </c>
      <c r="R273" s="626">
        <v>1</v>
      </c>
      <c r="S273" s="642">
        <v>1</v>
      </c>
      <c r="T273" s="690">
        <v>0.5</v>
      </c>
      <c r="U273" s="672">
        <v>1</v>
      </c>
    </row>
    <row r="274" spans="1:21" ht="14.4" customHeight="1" x14ac:dyDescent="0.3">
      <c r="A274" s="625">
        <v>21</v>
      </c>
      <c r="B274" s="626" t="s">
        <v>551</v>
      </c>
      <c r="C274" s="626">
        <v>89301211</v>
      </c>
      <c r="D274" s="688" t="s">
        <v>4838</v>
      </c>
      <c r="E274" s="689" t="s">
        <v>2834</v>
      </c>
      <c r="F274" s="626" t="s">
        <v>2806</v>
      </c>
      <c r="G274" s="626" t="s">
        <v>3196</v>
      </c>
      <c r="H274" s="626" t="s">
        <v>1264</v>
      </c>
      <c r="I274" s="626" t="s">
        <v>3197</v>
      </c>
      <c r="J274" s="626" t="s">
        <v>3198</v>
      </c>
      <c r="K274" s="626" t="s">
        <v>3199</v>
      </c>
      <c r="L274" s="627">
        <v>376.75</v>
      </c>
      <c r="M274" s="627">
        <v>376.75</v>
      </c>
      <c r="N274" s="626">
        <v>1</v>
      </c>
      <c r="O274" s="690">
        <v>0.5</v>
      </c>
      <c r="P274" s="627"/>
      <c r="Q274" s="642">
        <v>0</v>
      </c>
      <c r="R274" s="626"/>
      <c r="S274" s="642">
        <v>0</v>
      </c>
      <c r="T274" s="690"/>
      <c r="U274" s="672">
        <v>0</v>
      </c>
    </row>
    <row r="275" spans="1:21" ht="14.4" customHeight="1" x14ac:dyDescent="0.3">
      <c r="A275" s="625">
        <v>21</v>
      </c>
      <c r="B275" s="626" t="s">
        <v>551</v>
      </c>
      <c r="C275" s="626">
        <v>89301211</v>
      </c>
      <c r="D275" s="688" t="s">
        <v>4838</v>
      </c>
      <c r="E275" s="689" t="s">
        <v>2834</v>
      </c>
      <c r="F275" s="626" t="s">
        <v>2806</v>
      </c>
      <c r="G275" s="626" t="s">
        <v>3200</v>
      </c>
      <c r="H275" s="626" t="s">
        <v>1264</v>
      </c>
      <c r="I275" s="626" t="s">
        <v>2192</v>
      </c>
      <c r="J275" s="626" t="s">
        <v>2190</v>
      </c>
      <c r="K275" s="626" t="s">
        <v>2193</v>
      </c>
      <c r="L275" s="627">
        <v>380.96</v>
      </c>
      <c r="M275" s="627">
        <v>380.96</v>
      </c>
      <c r="N275" s="626">
        <v>1</v>
      </c>
      <c r="O275" s="690">
        <v>0.5</v>
      </c>
      <c r="P275" s="627">
        <v>380.96</v>
      </c>
      <c r="Q275" s="642">
        <v>1</v>
      </c>
      <c r="R275" s="626">
        <v>1</v>
      </c>
      <c r="S275" s="642">
        <v>1</v>
      </c>
      <c r="T275" s="690">
        <v>0.5</v>
      </c>
      <c r="U275" s="672">
        <v>1</v>
      </c>
    </row>
    <row r="276" spans="1:21" ht="14.4" customHeight="1" x14ac:dyDescent="0.3">
      <c r="A276" s="625">
        <v>21</v>
      </c>
      <c r="B276" s="626" t="s">
        <v>551</v>
      </c>
      <c r="C276" s="626">
        <v>89301211</v>
      </c>
      <c r="D276" s="688" t="s">
        <v>4838</v>
      </c>
      <c r="E276" s="689" t="s">
        <v>2834</v>
      </c>
      <c r="F276" s="626" t="s">
        <v>2806</v>
      </c>
      <c r="G276" s="626" t="s">
        <v>3094</v>
      </c>
      <c r="H276" s="626" t="s">
        <v>1264</v>
      </c>
      <c r="I276" s="626" t="s">
        <v>2577</v>
      </c>
      <c r="J276" s="626" t="s">
        <v>1426</v>
      </c>
      <c r="K276" s="626" t="s">
        <v>593</v>
      </c>
      <c r="L276" s="627">
        <v>137.74</v>
      </c>
      <c r="M276" s="627">
        <v>137.74</v>
      </c>
      <c r="N276" s="626">
        <v>1</v>
      </c>
      <c r="O276" s="690">
        <v>1</v>
      </c>
      <c r="P276" s="627"/>
      <c r="Q276" s="642">
        <v>0</v>
      </c>
      <c r="R276" s="626"/>
      <c r="S276" s="642">
        <v>0</v>
      </c>
      <c r="T276" s="690"/>
      <c r="U276" s="672">
        <v>0</v>
      </c>
    </row>
    <row r="277" spans="1:21" ht="14.4" customHeight="1" x14ac:dyDescent="0.3">
      <c r="A277" s="625">
        <v>21</v>
      </c>
      <c r="B277" s="626" t="s">
        <v>551</v>
      </c>
      <c r="C277" s="626">
        <v>89301211</v>
      </c>
      <c r="D277" s="688" t="s">
        <v>4838</v>
      </c>
      <c r="E277" s="689" t="s">
        <v>2834</v>
      </c>
      <c r="F277" s="626" t="s">
        <v>2806</v>
      </c>
      <c r="G277" s="626" t="s">
        <v>2893</v>
      </c>
      <c r="H277" s="626" t="s">
        <v>550</v>
      </c>
      <c r="I277" s="626" t="s">
        <v>2894</v>
      </c>
      <c r="J277" s="626" t="s">
        <v>799</v>
      </c>
      <c r="K277" s="626" t="s">
        <v>800</v>
      </c>
      <c r="L277" s="627">
        <v>0</v>
      </c>
      <c r="M277" s="627">
        <v>0</v>
      </c>
      <c r="N277" s="626">
        <v>1</v>
      </c>
      <c r="O277" s="690">
        <v>1</v>
      </c>
      <c r="P277" s="627">
        <v>0</v>
      </c>
      <c r="Q277" s="642"/>
      <c r="R277" s="626">
        <v>1</v>
      </c>
      <c r="S277" s="642">
        <v>1</v>
      </c>
      <c r="T277" s="690">
        <v>1</v>
      </c>
      <c r="U277" s="672">
        <v>1</v>
      </c>
    </row>
    <row r="278" spans="1:21" ht="14.4" customHeight="1" x14ac:dyDescent="0.3">
      <c r="A278" s="625">
        <v>21</v>
      </c>
      <c r="B278" s="626" t="s">
        <v>551</v>
      </c>
      <c r="C278" s="626">
        <v>89301211</v>
      </c>
      <c r="D278" s="688" t="s">
        <v>4838</v>
      </c>
      <c r="E278" s="689" t="s">
        <v>2834</v>
      </c>
      <c r="F278" s="626" t="s">
        <v>2806</v>
      </c>
      <c r="G278" s="626" t="s">
        <v>3099</v>
      </c>
      <c r="H278" s="626" t="s">
        <v>550</v>
      </c>
      <c r="I278" s="626" t="s">
        <v>3201</v>
      </c>
      <c r="J278" s="626" t="s">
        <v>3101</v>
      </c>
      <c r="K278" s="626" t="s">
        <v>3202</v>
      </c>
      <c r="L278" s="627">
        <v>0</v>
      </c>
      <c r="M278" s="627">
        <v>0</v>
      </c>
      <c r="N278" s="626">
        <v>2</v>
      </c>
      <c r="O278" s="690">
        <v>1</v>
      </c>
      <c r="P278" s="627"/>
      <c r="Q278" s="642"/>
      <c r="R278" s="626"/>
      <c r="S278" s="642">
        <v>0</v>
      </c>
      <c r="T278" s="690"/>
      <c r="U278" s="672">
        <v>0</v>
      </c>
    </row>
    <row r="279" spans="1:21" ht="14.4" customHeight="1" x14ac:dyDescent="0.3">
      <c r="A279" s="625">
        <v>21</v>
      </c>
      <c r="B279" s="626" t="s">
        <v>551</v>
      </c>
      <c r="C279" s="626">
        <v>89301211</v>
      </c>
      <c r="D279" s="688" t="s">
        <v>4838</v>
      </c>
      <c r="E279" s="689" t="s">
        <v>2834</v>
      </c>
      <c r="F279" s="626" t="s">
        <v>2806</v>
      </c>
      <c r="G279" s="626" t="s">
        <v>3203</v>
      </c>
      <c r="H279" s="626" t="s">
        <v>550</v>
      </c>
      <c r="I279" s="626" t="s">
        <v>3204</v>
      </c>
      <c r="J279" s="626" t="s">
        <v>3205</v>
      </c>
      <c r="K279" s="626" t="s">
        <v>2626</v>
      </c>
      <c r="L279" s="627">
        <v>64.13</v>
      </c>
      <c r="M279" s="627">
        <v>64.13</v>
      </c>
      <c r="N279" s="626">
        <v>1</v>
      </c>
      <c r="O279" s="690">
        <v>0.5</v>
      </c>
      <c r="P279" s="627"/>
      <c r="Q279" s="642">
        <v>0</v>
      </c>
      <c r="R279" s="626"/>
      <c r="S279" s="642">
        <v>0</v>
      </c>
      <c r="T279" s="690"/>
      <c r="U279" s="672">
        <v>0</v>
      </c>
    </row>
    <row r="280" spans="1:21" ht="14.4" customHeight="1" x14ac:dyDescent="0.3">
      <c r="A280" s="625">
        <v>21</v>
      </c>
      <c r="B280" s="626" t="s">
        <v>551</v>
      </c>
      <c r="C280" s="626">
        <v>89301211</v>
      </c>
      <c r="D280" s="688" t="s">
        <v>4838</v>
      </c>
      <c r="E280" s="689" t="s">
        <v>2834</v>
      </c>
      <c r="F280" s="626" t="s">
        <v>2806</v>
      </c>
      <c r="G280" s="626" t="s">
        <v>3103</v>
      </c>
      <c r="H280" s="626" t="s">
        <v>550</v>
      </c>
      <c r="I280" s="626" t="s">
        <v>3104</v>
      </c>
      <c r="J280" s="626" t="s">
        <v>1189</v>
      </c>
      <c r="K280" s="626" t="s">
        <v>1190</v>
      </c>
      <c r="L280" s="627">
        <v>1172.22</v>
      </c>
      <c r="M280" s="627">
        <v>2344.44</v>
      </c>
      <c r="N280" s="626">
        <v>2</v>
      </c>
      <c r="O280" s="690">
        <v>0.5</v>
      </c>
      <c r="P280" s="627">
        <v>2344.44</v>
      </c>
      <c r="Q280" s="642">
        <v>1</v>
      </c>
      <c r="R280" s="626">
        <v>2</v>
      </c>
      <c r="S280" s="642">
        <v>1</v>
      </c>
      <c r="T280" s="690">
        <v>0.5</v>
      </c>
      <c r="U280" s="672">
        <v>1</v>
      </c>
    </row>
    <row r="281" spans="1:21" ht="14.4" customHeight="1" x14ac:dyDescent="0.3">
      <c r="A281" s="625">
        <v>21</v>
      </c>
      <c r="B281" s="626" t="s">
        <v>551</v>
      </c>
      <c r="C281" s="626">
        <v>89301211</v>
      </c>
      <c r="D281" s="688" t="s">
        <v>4838</v>
      </c>
      <c r="E281" s="689" t="s">
        <v>2834</v>
      </c>
      <c r="F281" s="626" t="s">
        <v>2806</v>
      </c>
      <c r="G281" s="626" t="s">
        <v>3007</v>
      </c>
      <c r="H281" s="626" t="s">
        <v>550</v>
      </c>
      <c r="I281" s="626" t="s">
        <v>3008</v>
      </c>
      <c r="J281" s="626" t="s">
        <v>3009</v>
      </c>
      <c r="K281" s="626" t="s">
        <v>3010</v>
      </c>
      <c r="L281" s="627">
        <v>56.01</v>
      </c>
      <c r="M281" s="627">
        <v>728.13</v>
      </c>
      <c r="N281" s="626">
        <v>13</v>
      </c>
      <c r="O281" s="690">
        <v>4.5</v>
      </c>
      <c r="P281" s="627"/>
      <c r="Q281" s="642">
        <v>0</v>
      </c>
      <c r="R281" s="626"/>
      <c r="S281" s="642">
        <v>0</v>
      </c>
      <c r="T281" s="690"/>
      <c r="U281" s="672">
        <v>0</v>
      </c>
    </row>
    <row r="282" spans="1:21" ht="14.4" customHeight="1" x14ac:dyDescent="0.3">
      <c r="A282" s="625">
        <v>21</v>
      </c>
      <c r="B282" s="626" t="s">
        <v>551</v>
      </c>
      <c r="C282" s="626">
        <v>89301211</v>
      </c>
      <c r="D282" s="688" t="s">
        <v>4838</v>
      </c>
      <c r="E282" s="689" t="s">
        <v>2834</v>
      </c>
      <c r="F282" s="626" t="s">
        <v>2806</v>
      </c>
      <c r="G282" s="626" t="s">
        <v>3206</v>
      </c>
      <c r="H282" s="626" t="s">
        <v>1264</v>
      </c>
      <c r="I282" s="626" t="s">
        <v>2738</v>
      </c>
      <c r="J282" s="626" t="s">
        <v>675</v>
      </c>
      <c r="K282" s="626" t="s">
        <v>1874</v>
      </c>
      <c r="L282" s="627">
        <v>418.37</v>
      </c>
      <c r="M282" s="627">
        <v>418.37</v>
      </c>
      <c r="N282" s="626">
        <v>1</v>
      </c>
      <c r="O282" s="690">
        <v>0.5</v>
      </c>
      <c r="P282" s="627">
        <v>418.37</v>
      </c>
      <c r="Q282" s="642">
        <v>1</v>
      </c>
      <c r="R282" s="626">
        <v>1</v>
      </c>
      <c r="S282" s="642">
        <v>1</v>
      </c>
      <c r="T282" s="690">
        <v>0.5</v>
      </c>
      <c r="U282" s="672">
        <v>1</v>
      </c>
    </row>
    <row r="283" spans="1:21" ht="14.4" customHeight="1" x14ac:dyDescent="0.3">
      <c r="A283" s="625">
        <v>21</v>
      </c>
      <c r="B283" s="626" t="s">
        <v>551</v>
      </c>
      <c r="C283" s="626">
        <v>89301211</v>
      </c>
      <c r="D283" s="688" t="s">
        <v>4838</v>
      </c>
      <c r="E283" s="689" t="s">
        <v>2834</v>
      </c>
      <c r="F283" s="626" t="s">
        <v>2806</v>
      </c>
      <c r="G283" s="626" t="s">
        <v>3016</v>
      </c>
      <c r="H283" s="626" t="s">
        <v>550</v>
      </c>
      <c r="I283" s="626" t="s">
        <v>3207</v>
      </c>
      <c r="J283" s="626" t="s">
        <v>3208</v>
      </c>
      <c r="K283" s="626" t="s">
        <v>3209</v>
      </c>
      <c r="L283" s="627">
        <v>238.97</v>
      </c>
      <c r="M283" s="627">
        <v>238.97</v>
      </c>
      <c r="N283" s="626">
        <v>1</v>
      </c>
      <c r="O283" s="690">
        <v>0.5</v>
      </c>
      <c r="P283" s="627">
        <v>238.97</v>
      </c>
      <c r="Q283" s="642">
        <v>1</v>
      </c>
      <c r="R283" s="626">
        <v>1</v>
      </c>
      <c r="S283" s="642">
        <v>1</v>
      </c>
      <c r="T283" s="690">
        <v>0.5</v>
      </c>
      <c r="U283" s="672">
        <v>1</v>
      </c>
    </row>
    <row r="284" spans="1:21" ht="14.4" customHeight="1" x14ac:dyDescent="0.3">
      <c r="A284" s="625">
        <v>21</v>
      </c>
      <c r="B284" s="626" t="s">
        <v>551</v>
      </c>
      <c r="C284" s="626">
        <v>89301211</v>
      </c>
      <c r="D284" s="688" t="s">
        <v>4838</v>
      </c>
      <c r="E284" s="689" t="s">
        <v>2834</v>
      </c>
      <c r="F284" s="626" t="s">
        <v>2806</v>
      </c>
      <c r="G284" s="626" t="s">
        <v>3016</v>
      </c>
      <c r="H284" s="626" t="s">
        <v>550</v>
      </c>
      <c r="I284" s="626" t="s">
        <v>3210</v>
      </c>
      <c r="J284" s="626" t="s">
        <v>3211</v>
      </c>
      <c r="K284" s="626" t="s">
        <v>991</v>
      </c>
      <c r="L284" s="627">
        <v>707.38</v>
      </c>
      <c r="M284" s="627">
        <v>707.38</v>
      </c>
      <c r="N284" s="626">
        <v>1</v>
      </c>
      <c r="O284" s="690">
        <v>0.5</v>
      </c>
      <c r="P284" s="627">
        <v>707.38</v>
      </c>
      <c r="Q284" s="642">
        <v>1</v>
      </c>
      <c r="R284" s="626">
        <v>1</v>
      </c>
      <c r="S284" s="642">
        <v>1</v>
      </c>
      <c r="T284" s="690">
        <v>0.5</v>
      </c>
      <c r="U284" s="672">
        <v>1</v>
      </c>
    </row>
    <row r="285" spans="1:21" ht="14.4" customHeight="1" x14ac:dyDescent="0.3">
      <c r="A285" s="625">
        <v>21</v>
      </c>
      <c r="B285" s="626" t="s">
        <v>551</v>
      </c>
      <c r="C285" s="626">
        <v>89301211</v>
      </c>
      <c r="D285" s="688" t="s">
        <v>4838</v>
      </c>
      <c r="E285" s="689" t="s">
        <v>2834</v>
      </c>
      <c r="F285" s="626" t="s">
        <v>2806</v>
      </c>
      <c r="G285" s="626" t="s">
        <v>3019</v>
      </c>
      <c r="H285" s="626" t="s">
        <v>550</v>
      </c>
      <c r="I285" s="626" t="s">
        <v>3020</v>
      </c>
      <c r="J285" s="626" t="s">
        <v>833</v>
      </c>
      <c r="K285" s="626" t="s">
        <v>3021</v>
      </c>
      <c r="L285" s="627">
        <v>400.53</v>
      </c>
      <c r="M285" s="627">
        <v>801.06</v>
      </c>
      <c r="N285" s="626">
        <v>2</v>
      </c>
      <c r="O285" s="690">
        <v>0.5</v>
      </c>
      <c r="P285" s="627"/>
      <c r="Q285" s="642">
        <v>0</v>
      </c>
      <c r="R285" s="626"/>
      <c r="S285" s="642">
        <v>0</v>
      </c>
      <c r="T285" s="690"/>
      <c r="U285" s="672">
        <v>0</v>
      </c>
    </row>
    <row r="286" spans="1:21" ht="14.4" customHeight="1" x14ac:dyDescent="0.3">
      <c r="A286" s="625">
        <v>21</v>
      </c>
      <c r="B286" s="626" t="s">
        <v>551</v>
      </c>
      <c r="C286" s="626">
        <v>89301211</v>
      </c>
      <c r="D286" s="688" t="s">
        <v>4838</v>
      </c>
      <c r="E286" s="689" t="s">
        <v>2834</v>
      </c>
      <c r="F286" s="626" t="s">
        <v>2806</v>
      </c>
      <c r="G286" s="626" t="s">
        <v>3022</v>
      </c>
      <c r="H286" s="626" t="s">
        <v>1264</v>
      </c>
      <c r="I286" s="626" t="s">
        <v>2617</v>
      </c>
      <c r="J286" s="626" t="s">
        <v>1314</v>
      </c>
      <c r="K286" s="626" t="s">
        <v>1839</v>
      </c>
      <c r="L286" s="627">
        <v>937.93</v>
      </c>
      <c r="M286" s="627">
        <v>3751.72</v>
      </c>
      <c r="N286" s="626">
        <v>4</v>
      </c>
      <c r="O286" s="690">
        <v>2</v>
      </c>
      <c r="P286" s="627">
        <v>3751.72</v>
      </c>
      <c r="Q286" s="642">
        <v>1</v>
      </c>
      <c r="R286" s="626">
        <v>4</v>
      </c>
      <c r="S286" s="642">
        <v>1</v>
      </c>
      <c r="T286" s="690">
        <v>2</v>
      </c>
      <c r="U286" s="672">
        <v>1</v>
      </c>
    </row>
    <row r="287" spans="1:21" ht="14.4" customHeight="1" x14ac:dyDescent="0.3">
      <c r="A287" s="625">
        <v>21</v>
      </c>
      <c r="B287" s="626" t="s">
        <v>551</v>
      </c>
      <c r="C287" s="626">
        <v>89301211</v>
      </c>
      <c r="D287" s="688" t="s">
        <v>4838</v>
      </c>
      <c r="E287" s="689" t="s">
        <v>2834</v>
      </c>
      <c r="F287" s="626" t="s">
        <v>2806</v>
      </c>
      <c r="G287" s="626" t="s">
        <v>2895</v>
      </c>
      <c r="H287" s="626" t="s">
        <v>1264</v>
      </c>
      <c r="I287" s="626" t="s">
        <v>2481</v>
      </c>
      <c r="J287" s="626" t="s">
        <v>1274</v>
      </c>
      <c r="K287" s="626" t="s">
        <v>2482</v>
      </c>
      <c r="L287" s="627">
        <v>96.63</v>
      </c>
      <c r="M287" s="627">
        <v>96.63</v>
      </c>
      <c r="N287" s="626">
        <v>1</v>
      </c>
      <c r="O287" s="690">
        <v>0.5</v>
      </c>
      <c r="P287" s="627">
        <v>96.63</v>
      </c>
      <c r="Q287" s="642">
        <v>1</v>
      </c>
      <c r="R287" s="626">
        <v>1</v>
      </c>
      <c r="S287" s="642">
        <v>1</v>
      </c>
      <c r="T287" s="690">
        <v>0.5</v>
      </c>
      <c r="U287" s="672">
        <v>1</v>
      </c>
    </row>
    <row r="288" spans="1:21" ht="14.4" customHeight="1" x14ac:dyDescent="0.3">
      <c r="A288" s="625">
        <v>21</v>
      </c>
      <c r="B288" s="626" t="s">
        <v>551</v>
      </c>
      <c r="C288" s="626">
        <v>89301211</v>
      </c>
      <c r="D288" s="688" t="s">
        <v>4838</v>
      </c>
      <c r="E288" s="689" t="s">
        <v>2834</v>
      </c>
      <c r="F288" s="626" t="s">
        <v>2806</v>
      </c>
      <c r="G288" s="626" t="s">
        <v>2895</v>
      </c>
      <c r="H288" s="626" t="s">
        <v>1264</v>
      </c>
      <c r="I288" s="626" t="s">
        <v>3212</v>
      </c>
      <c r="J288" s="626" t="s">
        <v>1274</v>
      </c>
      <c r="K288" s="626" t="s">
        <v>3213</v>
      </c>
      <c r="L288" s="627">
        <v>193.26</v>
      </c>
      <c r="M288" s="627">
        <v>1352.82</v>
      </c>
      <c r="N288" s="626">
        <v>7</v>
      </c>
      <c r="O288" s="690">
        <v>4.5</v>
      </c>
      <c r="P288" s="627"/>
      <c r="Q288" s="642">
        <v>0</v>
      </c>
      <c r="R288" s="626"/>
      <c r="S288" s="642">
        <v>0</v>
      </c>
      <c r="T288" s="690"/>
      <c r="U288" s="672">
        <v>0</v>
      </c>
    </row>
    <row r="289" spans="1:21" ht="14.4" customHeight="1" x14ac:dyDescent="0.3">
      <c r="A289" s="625">
        <v>21</v>
      </c>
      <c r="B289" s="626" t="s">
        <v>551</v>
      </c>
      <c r="C289" s="626">
        <v>89301211</v>
      </c>
      <c r="D289" s="688" t="s">
        <v>4838</v>
      </c>
      <c r="E289" s="689" t="s">
        <v>2834</v>
      </c>
      <c r="F289" s="626" t="s">
        <v>2806</v>
      </c>
      <c r="G289" s="626" t="s">
        <v>3023</v>
      </c>
      <c r="H289" s="626" t="s">
        <v>1264</v>
      </c>
      <c r="I289" s="626" t="s">
        <v>2692</v>
      </c>
      <c r="J289" s="626" t="s">
        <v>1926</v>
      </c>
      <c r="K289" s="626" t="s">
        <v>2693</v>
      </c>
      <c r="L289" s="627">
        <v>69.86</v>
      </c>
      <c r="M289" s="627">
        <v>139.72</v>
      </c>
      <c r="N289" s="626">
        <v>2</v>
      </c>
      <c r="O289" s="690">
        <v>1</v>
      </c>
      <c r="P289" s="627"/>
      <c r="Q289" s="642">
        <v>0</v>
      </c>
      <c r="R289" s="626"/>
      <c r="S289" s="642">
        <v>0</v>
      </c>
      <c r="T289" s="690"/>
      <c r="U289" s="672">
        <v>0</v>
      </c>
    </row>
    <row r="290" spans="1:21" ht="14.4" customHeight="1" x14ac:dyDescent="0.3">
      <c r="A290" s="625">
        <v>21</v>
      </c>
      <c r="B290" s="626" t="s">
        <v>551</v>
      </c>
      <c r="C290" s="626">
        <v>89301211</v>
      </c>
      <c r="D290" s="688" t="s">
        <v>4838</v>
      </c>
      <c r="E290" s="689" t="s">
        <v>2834</v>
      </c>
      <c r="F290" s="626" t="s">
        <v>2806</v>
      </c>
      <c r="G290" s="626" t="s">
        <v>2869</v>
      </c>
      <c r="H290" s="626" t="s">
        <v>550</v>
      </c>
      <c r="I290" s="626" t="s">
        <v>3214</v>
      </c>
      <c r="J290" s="626" t="s">
        <v>3215</v>
      </c>
      <c r="K290" s="626" t="s">
        <v>3216</v>
      </c>
      <c r="L290" s="627">
        <v>0</v>
      </c>
      <c r="M290" s="627">
        <v>0</v>
      </c>
      <c r="N290" s="626">
        <v>1</v>
      </c>
      <c r="O290" s="690">
        <v>0.5</v>
      </c>
      <c r="P290" s="627">
        <v>0</v>
      </c>
      <c r="Q290" s="642"/>
      <c r="R290" s="626">
        <v>1</v>
      </c>
      <c r="S290" s="642">
        <v>1</v>
      </c>
      <c r="T290" s="690">
        <v>0.5</v>
      </c>
      <c r="U290" s="672">
        <v>1</v>
      </c>
    </row>
    <row r="291" spans="1:21" ht="14.4" customHeight="1" x14ac:dyDescent="0.3">
      <c r="A291" s="625">
        <v>21</v>
      </c>
      <c r="B291" s="626" t="s">
        <v>551</v>
      </c>
      <c r="C291" s="626">
        <v>89301211</v>
      </c>
      <c r="D291" s="688" t="s">
        <v>4838</v>
      </c>
      <c r="E291" s="689" t="s">
        <v>2834</v>
      </c>
      <c r="F291" s="626" t="s">
        <v>2806</v>
      </c>
      <c r="G291" s="626" t="s">
        <v>2869</v>
      </c>
      <c r="H291" s="626" t="s">
        <v>550</v>
      </c>
      <c r="I291" s="626" t="s">
        <v>3024</v>
      </c>
      <c r="J291" s="626" t="s">
        <v>3025</v>
      </c>
      <c r="K291" s="626" t="s">
        <v>881</v>
      </c>
      <c r="L291" s="627">
        <v>190.48</v>
      </c>
      <c r="M291" s="627">
        <v>571.43999999999994</v>
      </c>
      <c r="N291" s="626">
        <v>3</v>
      </c>
      <c r="O291" s="690">
        <v>1.5</v>
      </c>
      <c r="P291" s="627">
        <v>380.96</v>
      </c>
      <c r="Q291" s="642">
        <v>0.66666666666666674</v>
      </c>
      <c r="R291" s="626">
        <v>2</v>
      </c>
      <c r="S291" s="642">
        <v>0.66666666666666663</v>
      </c>
      <c r="T291" s="690">
        <v>1</v>
      </c>
      <c r="U291" s="672">
        <v>0.66666666666666663</v>
      </c>
    </row>
    <row r="292" spans="1:21" ht="14.4" customHeight="1" x14ac:dyDescent="0.3">
      <c r="A292" s="625">
        <v>21</v>
      </c>
      <c r="B292" s="626" t="s">
        <v>551</v>
      </c>
      <c r="C292" s="626">
        <v>89301211</v>
      </c>
      <c r="D292" s="688" t="s">
        <v>4838</v>
      </c>
      <c r="E292" s="689" t="s">
        <v>2834</v>
      </c>
      <c r="F292" s="626" t="s">
        <v>2806</v>
      </c>
      <c r="G292" s="626" t="s">
        <v>2869</v>
      </c>
      <c r="H292" s="626" t="s">
        <v>550</v>
      </c>
      <c r="I292" s="626" t="s">
        <v>2180</v>
      </c>
      <c r="J292" s="626" t="s">
        <v>880</v>
      </c>
      <c r="K292" s="626" t="s">
        <v>881</v>
      </c>
      <c r="L292" s="627">
        <v>190.48</v>
      </c>
      <c r="M292" s="627">
        <v>761.92</v>
      </c>
      <c r="N292" s="626">
        <v>4</v>
      </c>
      <c r="O292" s="690">
        <v>2</v>
      </c>
      <c r="P292" s="627">
        <v>571.43999999999994</v>
      </c>
      <c r="Q292" s="642">
        <v>0.75</v>
      </c>
      <c r="R292" s="626">
        <v>3</v>
      </c>
      <c r="S292" s="642">
        <v>0.75</v>
      </c>
      <c r="T292" s="690">
        <v>1.5</v>
      </c>
      <c r="U292" s="672">
        <v>0.75</v>
      </c>
    </row>
    <row r="293" spans="1:21" ht="14.4" customHeight="1" x14ac:dyDescent="0.3">
      <c r="A293" s="625">
        <v>21</v>
      </c>
      <c r="B293" s="626" t="s">
        <v>551</v>
      </c>
      <c r="C293" s="626">
        <v>89301211</v>
      </c>
      <c r="D293" s="688" t="s">
        <v>4838</v>
      </c>
      <c r="E293" s="689" t="s">
        <v>2834</v>
      </c>
      <c r="F293" s="626" t="s">
        <v>2806</v>
      </c>
      <c r="G293" s="626" t="s">
        <v>2869</v>
      </c>
      <c r="H293" s="626" t="s">
        <v>550</v>
      </c>
      <c r="I293" s="626" t="s">
        <v>2181</v>
      </c>
      <c r="J293" s="626" t="s">
        <v>880</v>
      </c>
      <c r="K293" s="626" t="s">
        <v>882</v>
      </c>
      <c r="L293" s="627">
        <v>612.26</v>
      </c>
      <c r="M293" s="627">
        <v>3061.3</v>
      </c>
      <c r="N293" s="626">
        <v>5</v>
      </c>
      <c r="O293" s="690">
        <v>3</v>
      </c>
      <c r="P293" s="627">
        <v>1836.78</v>
      </c>
      <c r="Q293" s="642">
        <v>0.6</v>
      </c>
      <c r="R293" s="626">
        <v>3</v>
      </c>
      <c r="S293" s="642">
        <v>0.6</v>
      </c>
      <c r="T293" s="690">
        <v>2</v>
      </c>
      <c r="U293" s="672">
        <v>0.66666666666666663</v>
      </c>
    </row>
    <row r="294" spans="1:21" ht="14.4" customHeight="1" x14ac:dyDescent="0.3">
      <c r="A294" s="625">
        <v>21</v>
      </c>
      <c r="B294" s="626" t="s">
        <v>551</v>
      </c>
      <c r="C294" s="626">
        <v>89301211</v>
      </c>
      <c r="D294" s="688" t="s">
        <v>4838</v>
      </c>
      <c r="E294" s="689" t="s">
        <v>2834</v>
      </c>
      <c r="F294" s="626" t="s">
        <v>2806</v>
      </c>
      <c r="G294" s="626" t="s">
        <v>2872</v>
      </c>
      <c r="H294" s="626" t="s">
        <v>1264</v>
      </c>
      <c r="I294" s="626" t="s">
        <v>2196</v>
      </c>
      <c r="J294" s="626" t="s">
        <v>1418</v>
      </c>
      <c r="K294" s="626" t="s">
        <v>2197</v>
      </c>
      <c r="L294" s="627">
        <v>1347.28</v>
      </c>
      <c r="M294" s="627">
        <v>4041.84</v>
      </c>
      <c r="N294" s="626">
        <v>3</v>
      </c>
      <c r="O294" s="690">
        <v>2.5</v>
      </c>
      <c r="P294" s="627">
        <v>1347.28</v>
      </c>
      <c r="Q294" s="642">
        <v>0.33333333333333331</v>
      </c>
      <c r="R294" s="626">
        <v>1</v>
      </c>
      <c r="S294" s="642">
        <v>0.33333333333333331</v>
      </c>
      <c r="T294" s="690">
        <v>1</v>
      </c>
      <c r="U294" s="672">
        <v>0.4</v>
      </c>
    </row>
    <row r="295" spans="1:21" ht="14.4" customHeight="1" x14ac:dyDescent="0.3">
      <c r="A295" s="625">
        <v>21</v>
      </c>
      <c r="B295" s="626" t="s">
        <v>551</v>
      </c>
      <c r="C295" s="626">
        <v>89301211</v>
      </c>
      <c r="D295" s="688" t="s">
        <v>4838</v>
      </c>
      <c r="E295" s="689" t="s">
        <v>2834</v>
      </c>
      <c r="F295" s="626" t="s">
        <v>2806</v>
      </c>
      <c r="G295" s="626" t="s">
        <v>2872</v>
      </c>
      <c r="H295" s="626" t="s">
        <v>1264</v>
      </c>
      <c r="I295" s="626" t="s">
        <v>2196</v>
      </c>
      <c r="J295" s="626" t="s">
        <v>1418</v>
      </c>
      <c r="K295" s="626" t="s">
        <v>2197</v>
      </c>
      <c r="L295" s="627">
        <v>1359.61</v>
      </c>
      <c r="M295" s="627">
        <v>1359.61</v>
      </c>
      <c r="N295" s="626">
        <v>1</v>
      </c>
      <c r="O295" s="690">
        <v>1</v>
      </c>
      <c r="P295" s="627">
        <v>1359.61</v>
      </c>
      <c r="Q295" s="642">
        <v>1</v>
      </c>
      <c r="R295" s="626">
        <v>1</v>
      </c>
      <c r="S295" s="642">
        <v>1</v>
      </c>
      <c r="T295" s="690">
        <v>1</v>
      </c>
      <c r="U295" s="672">
        <v>1</v>
      </c>
    </row>
    <row r="296" spans="1:21" ht="14.4" customHeight="1" x14ac:dyDescent="0.3">
      <c r="A296" s="625">
        <v>21</v>
      </c>
      <c r="B296" s="626" t="s">
        <v>551</v>
      </c>
      <c r="C296" s="626">
        <v>89301211</v>
      </c>
      <c r="D296" s="688" t="s">
        <v>4838</v>
      </c>
      <c r="E296" s="689" t="s">
        <v>2834</v>
      </c>
      <c r="F296" s="626" t="s">
        <v>2806</v>
      </c>
      <c r="G296" s="626" t="s">
        <v>2872</v>
      </c>
      <c r="H296" s="626" t="s">
        <v>1264</v>
      </c>
      <c r="I296" s="626" t="s">
        <v>2873</v>
      </c>
      <c r="J296" s="626" t="s">
        <v>2874</v>
      </c>
      <c r="K296" s="626" t="s">
        <v>2875</v>
      </c>
      <c r="L296" s="627">
        <v>1347.28</v>
      </c>
      <c r="M296" s="627">
        <v>2694.56</v>
      </c>
      <c r="N296" s="626">
        <v>2</v>
      </c>
      <c r="O296" s="690">
        <v>1.5</v>
      </c>
      <c r="P296" s="627">
        <v>2694.56</v>
      </c>
      <c r="Q296" s="642">
        <v>1</v>
      </c>
      <c r="R296" s="626">
        <v>2</v>
      </c>
      <c r="S296" s="642">
        <v>1</v>
      </c>
      <c r="T296" s="690">
        <v>1.5</v>
      </c>
      <c r="U296" s="672">
        <v>1</v>
      </c>
    </row>
    <row r="297" spans="1:21" ht="14.4" customHeight="1" x14ac:dyDescent="0.3">
      <c r="A297" s="625">
        <v>21</v>
      </c>
      <c r="B297" s="626" t="s">
        <v>551</v>
      </c>
      <c r="C297" s="626">
        <v>89301211</v>
      </c>
      <c r="D297" s="688" t="s">
        <v>4838</v>
      </c>
      <c r="E297" s="689" t="s">
        <v>2834</v>
      </c>
      <c r="F297" s="626" t="s">
        <v>2806</v>
      </c>
      <c r="G297" s="626" t="s">
        <v>2872</v>
      </c>
      <c r="H297" s="626" t="s">
        <v>1264</v>
      </c>
      <c r="I297" s="626" t="s">
        <v>2873</v>
      </c>
      <c r="J297" s="626" t="s">
        <v>2874</v>
      </c>
      <c r="K297" s="626" t="s">
        <v>2875</v>
      </c>
      <c r="L297" s="627">
        <v>1359.61</v>
      </c>
      <c r="M297" s="627">
        <v>8157.66</v>
      </c>
      <c r="N297" s="626">
        <v>6</v>
      </c>
      <c r="O297" s="690">
        <v>3</v>
      </c>
      <c r="P297" s="627">
        <v>4078.83</v>
      </c>
      <c r="Q297" s="642">
        <v>0.5</v>
      </c>
      <c r="R297" s="626">
        <v>3</v>
      </c>
      <c r="S297" s="642">
        <v>0.5</v>
      </c>
      <c r="T297" s="690">
        <v>1</v>
      </c>
      <c r="U297" s="672">
        <v>0.33333333333333331</v>
      </c>
    </row>
    <row r="298" spans="1:21" ht="14.4" customHeight="1" x14ac:dyDescent="0.3">
      <c r="A298" s="625">
        <v>21</v>
      </c>
      <c r="B298" s="626" t="s">
        <v>551</v>
      </c>
      <c r="C298" s="626">
        <v>89301211</v>
      </c>
      <c r="D298" s="688" t="s">
        <v>4838</v>
      </c>
      <c r="E298" s="689" t="s">
        <v>2834</v>
      </c>
      <c r="F298" s="626" t="s">
        <v>2806</v>
      </c>
      <c r="G298" s="626" t="s">
        <v>2845</v>
      </c>
      <c r="H298" s="626" t="s">
        <v>550</v>
      </c>
      <c r="I298" s="626" t="s">
        <v>3150</v>
      </c>
      <c r="J298" s="626" t="s">
        <v>809</v>
      </c>
      <c r="K298" s="626" t="s">
        <v>3151</v>
      </c>
      <c r="L298" s="627">
        <v>1520.3</v>
      </c>
      <c r="M298" s="627">
        <v>3040.6</v>
      </c>
      <c r="N298" s="626">
        <v>2</v>
      </c>
      <c r="O298" s="690">
        <v>1</v>
      </c>
      <c r="P298" s="627">
        <v>3040.6</v>
      </c>
      <c r="Q298" s="642">
        <v>1</v>
      </c>
      <c r="R298" s="626">
        <v>2</v>
      </c>
      <c r="S298" s="642">
        <v>1</v>
      </c>
      <c r="T298" s="690">
        <v>1</v>
      </c>
      <c r="U298" s="672">
        <v>1</v>
      </c>
    </row>
    <row r="299" spans="1:21" ht="14.4" customHeight="1" x14ac:dyDescent="0.3">
      <c r="A299" s="625">
        <v>21</v>
      </c>
      <c r="B299" s="626" t="s">
        <v>551</v>
      </c>
      <c r="C299" s="626">
        <v>89301211</v>
      </c>
      <c r="D299" s="688" t="s">
        <v>4838</v>
      </c>
      <c r="E299" s="689" t="s">
        <v>2834</v>
      </c>
      <c r="F299" s="626" t="s">
        <v>2806</v>
      </c>
      <c r="G299" s="626" t="s">
        <v>2845</v>
      </c>
      <c r="H299" s="626" t="s">
        <v>550</v>
      </c>
      <c r="I299" s="626" t="s">
        <v>2846</v>
      </c>
      <c r="J299" s="626" t="s">
        <v>811</v>
      </c>
      <c r="K299" s="626" t="s">
        <v>2847</v>
      </c>
      <c r="L299" s="627">
        <v>1139.93</v>
      </c>
      <c r="M299" s="627">
        <v>1139.93</v>
      </c>
      <c r="N299" s="626">
        <v>1</v>
      </c>
      <c r="O299" s="690">
        <v>1</v>
      </c>
      <c r="P299" s="627"/>
      <c r="Q299" s="642">
        <v>0</v>
      </c>
      <c r="R299" s="626"/>
      <c r="S299" s="642">
        <v>0</v>
      </c>
      <c r="T299" s="690"/>
      <c r="U299" s="672">
        <v>0</v>
      </c>
    </row>
    <row r="300" spans="1:21" ht="14.4" customHeight="1" x14ac:dyDescent="0.3">
      <c r="A300" s="625">
        <v>21</v>
      </c>
      <c r="B300" s="626" t="s">
        <v>551</v>
      </c>
      <c r="C300" s="626">
        <v>89301211</v>
      </c>
      <c r="D300" s="688" t="s">
        <v>4838</v>
      </c>
      <c r="E300" s="689" t="s">
        <v>2834</v>
      </c>
      <c r="F300" s="626" t="s">
        <v>2806</v>
      </c>
      <c r="G300" s="626" t="s">
        <v>2845</v>
      </c>
      <c r="H300" s="626" t="s">
        <v>550</v>
      </c>
      <c r="I300" s="626" t="s">
        <v>3217</v>
      </c>
      <c r="J300" s="626" t="s">
        <v>813</v>
      </c>
      <c r="K300" s="626" t="s">
        <v>3218</v>
      </c>
      <c r="L300" s="627">
        <v>855.56</v>
      </c>
      <c r="M300" s="627">
        <v>855.56</v>
      </c>
      <c r="N300" s="626">
        <v>1</v>
      </c>
      <c r="O300" s="690">
        <v>1</v>
      </c>
      <c r="P300" s="627">
        <v>855.56</v>
      </c>
      <c r="Q300" s="642">
        <v>1</v>
      </c>
      <c r="R300" s="626">
        <v>1</v>
      </c>
      <c r="S300" s="642">
        <v>1</v>
      </c>
      <c r="T300" s="690">
        <v>1</v>
      </c>
      <c r="U300" s="672">
        <v>1</v>
      </c>
    </row>
    <row r="301" spans="1:21" ht="14.4" customHeight="1" x14ac:dyDescent="0.3">
      <c r="A301" s="625">
        <v>21</v>
      </c>
      <c r="B301" s="626" t="s">
        <v>551</v>
      </c>
      <c r="C301" s="626">
        <v>89301211</v>
      </c>
      <c r="D301" s="688" t="s">
        <v>4838</v>
      </c>
      <c r="E301" s="689" t="s">
        <v>2834</v>
      </c>
      <c r="F301" s="626" t="s">
        <v>2806</v>
      </c>
      <c r="G301" s="626" t="s">
        <v>2845</v>
      </c>
      <c r="H301" s="626" t="s">
        <v>550</v>
      </c>
      <c r="I301" s="626" t="s">
        <v>3026</v>
      </c>
      <c r="J301" s="626" t="s">
        <v>815</v>
      </c>
      <c r="K301" s="626" t="s">
        <v>816</v>
      </c>
      <c r="L301" s="627">
        <v>760.15</v>
      </c>
      <c r="M301" s="627">
        <v>760.15</v>
      </c>
      <c r="N301" s="626">
        <v>1</v>
      </c>
      <c r="O301" s="690">
        <v>1</v>
      </c>
      <c r="P301" s="627"/>
      <c r="Q301" s="642">
        <v>0</v>
      </c>
      <c r="R301" s="626"/>
      <c r="S301" s="642">
        <v>0</v>
      </c>
      <c r="T301" s="690"/>
      <c r="U301" s="672">
        <v>0</v>
      </c>
    </row>
    <row r="302" spans="1:21" ht="14.4" customHeight="1" x14ac:dyDescent="0.3">
      <c r="A302" s="625">
        <v>21</v>
      </c>
      <c r="B302" s="626" t="s">
        <v>551</v>
      </c>
      <c r="C302" s="626">
        <v>89301211</v>
      </c>
      <c r="D302" s="688" t="s">
        <v>4838</v>
      </c>
      <c r="E302" s="689" t="s">
        <v>2834</v>
      </c>
      <c r="F302" s="626" t="s">
        <v>2806</v>
      </c>
      <c r="G302" s="626" t="s">
        <v>3219</v>
      </c>
      <c r="H302" s="626" t="s">
        <v>550</v>
      </c>
      <c r="I302" s="626" t="s">
        <v>3220</v>
      </c>
      <c r="J302" s="626" t="s">
        <v>3221</v>
      </c>
      <c r="K302" s="626" t="s">
        <v>3222</v>
      </c>
      <c r="L302" s="627">
        <v>1044.3599999999999</v>
      </c>
      <c r="M302" s="627">
        <v>1044.3599999999999</v>
      </c>
      <c r="N302" s="626">
        <v>1</v>
      </c>
      <c r="O302" s="690">
        <v>0.5</v>
      </c>
      <c r="P302" s="627"/>
      <c r="Q302" s="642">
        <v>0</v>
      </c>
      <c r="R302" s="626"/>
      <c r="S302" s="642">
        <v>0</v>
      </c>
      <c r="T302" s="690"/>
      <c r="U302" s="672">
        <v>0</v>
      </c>
    </row>
    <row r="303" spans="1:21" ht="14.4" customHeight="1" x14ac:dyDescent="0.3">
      <c r="A303" s="625">
        <v>21</v>
      </c>
      <c r="B303" s="626" t="s">
        <v>551</v>
      </c>
      <c r="C303" s="626">
        <v>89301211</v>
      </c>
      <c r="D303" s="688" t="s">
        <v>4838</v>
      </c>
      <c r="E303" s="689" t="s">
        <v>2834</v>
      </c>
      <c r="F303" s="626" t="s">
        <v>2806</v>
      </c>
      <c r="G303" s="626" t="s">
        <v>3223</v>
      </c>
      <c r="H303" s="626" t="s">
        <v>550</v>
      </c>
      <c r="I303" s="626" t="s">
        <v>3224</v>
      </c>
      <c r="J303" s="626" t="s">
        <v>3225</v>
      </c>
      <c r="K303" s="626" t="s">
        <v>3226</v>
      </c>
      <c r="L303" s="627">
        <v>0</v>
      </c>
      <c r="M303" s="627">
        <v>0</v>
      </c>
      <c r="N303" s="626">
        <v>1</v>
      </c>
      <c r="O303" s="690">
        <v>0.5</v>
      </c>
      <c r="P303" s="627"/>
      <c r="Q303" s="642"/>
      <c r="R303" s="626"/>
      <c r="S303" s="642">
        <v>0</v>
      </c>
      <c r="T303" s="690"/>
      <c r="U303" s="672">
        <v>0</v>
      </c>
    </row>
    <row r="304" spans="1:21" ht="14.4" customHeight="1" x14ac:dyDescent="0.3">
      <c r="A304" s="625">
        <v>21</v>
      </c>
      <c r="B304" s="626" t="s">
        <v>551</v>
      </c>
      <c r="C304" s="626">
        <v>89301211</v>
      </c>
      <c r="D304" s="688" t="s">
        <v>4838</v>
      </c>
      <c r="E304" s="689" t="s">
        <v>2834</v>
      </c>
      <c r="F304" s="626" t="s">
        <v>2806</v>
      </c>
      <c r="G304" s="626" t="s">
        <v>3227</v>
      </c>
      <c r="H304" s="626" t="s">
        <v>550</v>
      </c>
      <c r="I304" s="626" t="s">
        <v>3228</v>
      </c>
      <c r="J304" s="626" t="s">
        <v>3229</v>
      </c>
      <c r="K304" s="626" t="s">
        <v>1938</v>
      </c>
      <c r="L304" s="627">
        <v>268.10000000000002</v>
      </c>
      <c r="M304" s="627">
        <v>536.20000000000005</v>
      </c>
      <c r="N304" s="626">
        <v>2</v>
      </c>
      <c r="O304" s="690">
        <v>1</v>
      </c>
      <c r="P304" s="627"/>
      <c r="Q304" s="642">
        <v>0</v>
      </c>
      <c r="R304" s="626"/>
      <c r="S304" s="642">
        <v>0</v>
      </c>
      <c r="T304" s="690"/>
      <c r="U304" s="672">
        <v>0</v>
      </c>
    </row>
    <row r="305" spans="1:21" ht="14.4" customHeight="1" x14ac:dyDescent="0.3">
      <c r="A305" s="625">
        <v>21</v>
      </c>
      <c r="B305" s="626" t="s">
        <v>551</v>
      </c>
      <c r="C305" s="626">
        <v>89301211</v>
      </c>
      <c r="D305" s="688" t="s">
        <v>4838</v>
      </c>
      <c r="E305" s="689" t="s">
        <v>2834</v>
      </c>
      <c r="F305" s="626" t="s">
        <v>2806</v>
      </c>
      <c r="G305" s="626" t="s">
        <v>3030</v>
      </c>
      <c r="H305" s="626" t="s">
        <v>550</v>
      </c>
      <c r="I305" s="626" t="s">
        <v>3031</v>
      </c>
      <c r="J305" s="626" t="s">
        <v>942</v>
      </c>
      <c r="K305" s="626" t="s">
        <v>943</v>
      </c>
      <c r="L305" s="627">
        <v>56.69</v>
      </c>
      <c r="M305" s="627">
        <v>226.76</v>
      </c>
      <c r="N305" s="626">
        <v>4</v>
      </c>
      <c r="O305" s="690">
        <v>2.5</v>
      </c>
      <c r="P305" s="627">
        <v>113.38</v>
      </c>
      <c r="Q305" s="642">
        <v>0.5</v>
      </c>
      <c r="R305" s="626">
        <v>2</v>
      </c>
      <c r="S305" s="642">
        <v>0.5</v>
      </c>
      <c r="T305" s="690">
        <v>1</v>
      </c>
      <c r="U305" s="672">
        <v>0.4</v>
      </c>
    </row>
    <row r="306" spans="1:21" ht="14.4" customHeight="1" x14ac:dyDescent="0.3">
      <c r="A306" s="625">
        <v>21</v>
      </c>
      <c r="B306" s="626" t="s">
        <v>551</v>
      </c>
      <c r="C306" s="626">
        <v>89301211</v>
      </c>
      <c r="D306" s="688" t="s">
        <v>4838</v>
      </c>
      <c r="E306" s="689" t="s">
        <v>2834</v>
      </c>
      <c r="F306" s="626" t="s">
        <v>2806</v>
      </c>
      <c r="G306" s="626" t="s">
        <v>2896</v>
      </c>
      <c r="H306" s="626" t="s">
        <v>550</v>
      </c>
      <c r="I306" s="626" t="s">
        <v>3109</v>
      </c>
      <c r="J306" s="626" t="s">
        <v>3110</v>
      </c>
      <c r="K306" s="626" t="s">
        <v>3111</v>
      </c>
      <c r="L306" s="627">
        <v>22.88</v>
      </c>
      <c r="M306" s="627">
        <v>22.88</v>
      </c>
      <c r="N306" s="626">
        <v>1</v>
      </c>
      <c r="O306" s="690">
        <v>0.5</v>
      </c>
      <c r="P306" s="627">
        <v>22.88</v>
      </c>
      <c r="Q306" s="642">
        <v>1</v>
      </c>
      <c r="R306" s="626">
        <v>1</v>
      </c>
      <c r="S306" s="642">
        <v>1</v>
      </c>
      <c r="T306" s="690">
        <v>0.5</v>
      </c>
      <c r="U306" s="672">
        <v>1</v>
      </c>
    </row>
    <row r="307" spans="1:21" ht="14.4" customHeight="1" x14ac:dyDescent="0.3">
      <c r="A307" s="625">
        <v>21</v>
      </c>
      <c r="B307" s="626" t="s">
        <v>551</v>
      </c>
      <c r="C307" s="626">
        <v>89301211</v>
      </c>
      <c r="D307" s="688" t="s">
        <v>4838</v>
      </c>
      <c r="E307" s="689" t="s">
        <v>2834</v>
      </c>
      <c r="F307" s="626" t="s">
        <v>2806</v>
      </c>
      <c r="G307" s="626" t="s">
        <v>2896</v>
      </c>
      <c r="H307" s="626" t="s">
        <v>550</v>
      </c>
      <c r="I307" s="626" t="s">
        <v>3109</v>
      </c>
      <c r="J307" s="626" t="s">
        <v>3110</v>
      </c>
      <c r="K307" s="626" t="s">
        <v>3111</v>
      </c>
      <c r="L307" s="627">
        <v>25.42</v>
      </c>
      <c r="M307" s="627">
        <v>25.42</v>
      </c>
      <c r="N307" s="626">
        <v>1</v>
      </c>
      <c r="O307" s="690">
        <v>0.5</v>
      </c>
      <c r="P307" s="627"/>
      <c r="Q307" s="642">
        <v>0</v>
      </c>
      <c r="R307" s="626"/>
      <c r="S307" s="642">
        <v>0</v>
      </c>
      <c r="T307" s="690"/>
      <c r="U307" s="672">
        <v>0</v>
      </c>
    </row>
    <row r="308" spans="1:21" ht="14.4" customHeight="1" x14ac:dyDescent="0.3">
      <c r="A308" s="625">
        <v>21</v>
      </c>
      <c r="B308" s="626" t="s">
        <v>551</v>
      </c>
      <c r="C308" s="626">
        <v>89301211</v>
      </c>
      <c r="D308" s="688" t="s">
        <v>4838</v>
      </c>
      <c r="E308" s="689" t="s">
        <v>2834</v>
      </c>
      <c r="F308" s="626" t="s">
        <v>2806</v>
      </c>
      <c r="G308" s="626" t="s">
        <v>2896</v>
      </c>
      <c r="H308" s="626" t="s">
        <v>550</v>
      </c>
      <c r="I308" s="626" t="s">
        <v>2897</v>
      </c>
      <c r="J308" s="626" t="s">
        <v>2898</v>
      </c>
      <c r="K308" s="626" t="s">
        <v>870</v>
      </c>
      <c r="L308" s="627">
        <v>101.69</v>
      </c>
      <c r="M308" s="627">
        <v>101.69</v>
      </c>
      <c r="N308" s="626">
        <v>1</v>
      </c>
      <c r="O308" s="690">
        <v>0.5</v>
      </c>
      <c r="P308" s="627"/>
      <c r="Q308" s="642">
        <v>0</v>
      </c>
      <c r="R308" s="626"/>
      <c r="S308" s="642">
        <v>0</v>
      </c>
      <c r="T308" s="690"/>
      <c r="U308" s="672">
        <v>0</v>
      </c>
    </row>
    <row r="309" spans="1:21" ht="14.4" customHeight="1" x14ac:dyDescent="0.3">
      <c r="A309" s="625">
        <v>21</v>
      </c>
      <c r="B309" s="626" t="s">
        <v>551</v>
      </c>
      <c r="C309" s="626">
        <v>89301211</v>
      </c>
      <c r="D309" s="688" t="s">
        <v>4838</v>
      </c>
      <c r="E309" s="689" t="s">
        <v>2834</v>
      </c>
      <c r="F309" s="626" t="s">
        <v>2806</v>
      </c>
      <c r="G309" s="626" t="s">
        <v>3230</v>
      </c>
      <c r="H309" s="626" t="s">
        <v>1264</v>
      </c>
      <c r="I309" s="626" t="s">
        <v>2727</v>
      </c>
      <c r="J309" s="626" t="s">
        <v>1301</v>
      </c>
      <c r="K309" s="626" t="s">
        <v>2728</v>
      </c>
      <c r="L309" s="627">
        <v>1344.66</v>
      </c>
      <c r="M309" s="627">
        <v>1344.66</v>
      </c>
      <c r="N309" s="626">
        <v>1</v>
      </c>
      <c r="O309" s="690">
        <v>0.5</v>
      </c>
      <c r="P309" s="627">
        <v>1344.66</v>
      </c>
      <c r="Q309" s="642">
        <v>1</v>
      </c>
      <c r="R309" s="626">
        <v>1</v>
      </c>
      <c r="S309" s="642">
        <v>1</v>
      </c>
      <c r="T309" s="690">
        <v>0.5</v>
      </c>
      <c r="U309" s="672">
        <v>1</v>
      </c>
    </row>
    <row r="310" spans="1:21" ht="14.4" customHeight="1" x14ac:dyDescent="0.3">
      <c r="A310" s="625">
        <v>21</v>
      </c>
      <c r="B310" s="626" t="s">
        <v>551</v>
      </c>
      <c r="C310" s="626">
        <v>89301211</v>
      </c>
      <c r="D310" s="688" t="s">
        <v>4838</v>
      </c>
      <c r="E310" s="689" t="s">
        <v>2834</v>
      </c>
      <c r="F310" s="626" t="s">
        <v>2806</v>
      </c>
      <c r="G310" s="626" t="s">
        <v>3040</v>
      </c>
      <c r="H310" s="626" t="s">
        <v>1264</v>
      </c>
      <c r="I310" s="626" t="s">
        <v>2603</v>
      </c>
      <c r="J310" s="626" t="s">
        <v>2604</v>
      </c>
      <c r="K310" s="626" t="s">
        <v>2174</v>
      </c>
      <c r="L310" s="627">
        <v>32.630000000000003</v>
      </c>
      <c r="M310" s="627">
        <v>32.630000000000003</v>
      </c>
      <c r="N310" s="626">
        <v>1</v>
      </c>
      <c r="O310" s="690">
        <v>0.5</v>
      </c>
      <c r="P310" s="627"/>
      <c r="Q310" s="642">
        <v>0</v>
      </c>
      <c r="R310" s="626"/>
      <c r="S310" s="642">
        <v>0</v>
      </c>
      <c r="T310" s="690"/>
      <c r="U310" s="672">
        <v>0</v>
      </c>
    </row>
    <row r="311" spans="1:21" ht="14.4" customHeight="1" x14ac:dyDescent="0.3">
      <c r="A311" s="625">
        <v>21</v>
      </c>
      <c r="B311" s="626" t="s">
        <v>551</v>
      </c>
      <c r="C311" s="626">
        <v>89301211</v>
      </c>
      <c r="D311" s="688" t="s">
        <v>4838</v>
      </c>
      <c r="E311" s="689" t="s">
        <v>2834</v>
      </c>
      <c r="F311" s="626" t="s">
        <v>2806</v>
      </c>
      <c r="G311" s="626" t="s">
        <v>3112</v>
      </c>
      <c r="H311" s="626" t="s">
        <v>550</v>
      </c>
      <c r="I311" s="626" t="s">
        <v>3231</v>
      </c>
      <c r="J311" s="626" t="s">
        <v>1745</v>
      </c>
      <c r="K311" s="626" t="s">
        <v>1720</v>
      </c>
      <c r="L311" s="627">
        <v>0</v>
      </c>
      <c r="M311" s="627">
        <v>0</v>
      </c>
      <c r="N311" s="626">
        <v>2</v>
      </c>
      <c r="O311" s="690">
        <v>0.5</v>
      </c>
      <c r="P311" s="627"/>
      <c r="Q311" s="642"/>
      <c r="R311" s="626"/>
      <c r="S311" s="642">
        <v>0</v>
      </c>
      <c r="T311" s="690"/>
      <c r="U311" s="672">
        <v>0</v>
      </c>
    </row>
    <row r="312" spans="1:21" ht="14.4" customHeight="1" x14ac:dyDescent="0.3">
      <c r="A312" s="625">
        <v>21</v>
      </c>
      <c r="B312" s="626" t="s">
        <v>551</v>
      </c>
      <c r="C312" s="626">
        <v>89301211</v>
      </c>
      <c r="D312" s="688" t="s">
        <v>4838</v>
      </c>
      <c r="E312" s="689" t="s">
        <v>2834</v>
      </c>
      <c r="F312" s="626" t="s">
        <v>2806</v>
      </c>
      <c r="G312" s="626" t="s">
        <v>3116</v>
      </c>
      <c r="H312" s="626" t="s">
        <v>550</v>
      </c>
      <c r="I312" s="626" t="s">
        <v>3117</v>
      </c>
      <c r="J312" s="626" t="s">
        <v>823</v>
      </c>
      <c r="K312" s="626" t="s">
        <v>3118</v>
      </c>
      <c r="L312" s="627">
        <v>127.5</v>
      </c>
      <c r="M312" s="627">
        <v>255</v>
      </c>
      <c r="N312" s="626">
        <v>2</v>
      </c>
      <c r="O312" s="690">
        <v>1</v>
      </c>
      <c r="P312" s="627"/>
      <c r="Q312" s="642">
        <v>0</v>
      </c>
      <c r="R312" s="626"/>
      <c r="S312" s="642">
        <v>0</v>
      </c>
      <c r="T312" s="690"/>
      <c r="U312" s="672">
        <v>0</v>
      </c>
    </row>
    <row r="313" spans="1:21" ht="14.4" customHeight="1" x14ac:dyDescent="0.3">
      <c r="A313" s="625">
        <v>21</v>
      </c>
      <c r="B313" s="626" t="s">
        <v>551</v>
      </c>
      <c r="C313" s="626">
        <v>89301211</v>
      </c>
      <c r="D313" s="688" t="s">
        <v>4838</v>
      </c>
      <c r="E313" s="689" t="s">
        <v>2834</v>
      </c>
      <c r="F313" s="626" t="s">
        <v>2806</v>
      </c>
      <c r="G313" s="626" t="s">
        <v>2850</v>
      </c>
      <c r="H313" s="626" t="s">
        <v>550</v>
      </c>
      <c r="I313" s="626" t="s">
        <v>2851</v>
      </c>
      <c r="J313" s="626" t="s">
        <v>2852</v>
      </c>
      <c r="K313" s="626" t="s">
        <v>2853</v>
      </c>
      <c r="L313" s="627">
        <v>0</v>
      </c>
      <c r="M313" s="627">
        <v>0</v>
      </c>
      <c r="N313" s="626">
        <v>4</v>
      </c>
      <c r="O313" s="690">
        <v>1</v>
      </c>
      <c r="P313" s="627">
        <v>0</v>
      </c>
      <c r="Q313" s="642"/>
      <c r="R313" s="626">
        <v>4</v>
      </c>
      <c r="S313" s="642">
        <v>1</v>
      </c>
      <c r="T313" s="690">
        <v>1</v>
      </c>
      <c r="U313" s="672">
        <v>1</v>
      </c>
    </row>
    <row r="314" spans="1:21" ht="14.4" customHeight="1" x14ac:dyDescent="0.3">
      <c r="A314" s="625">
        <v>21</v>
      </c>
      <c r="B314" s="626" t="s">
        <v>551</v>
      </c>
      <c r="C314" s="626">
        <v>89301211</v>
      </c>
      <c r="D314" s="688" t="s">
        <v>4838</v>
      </c>
      <c r="E314" s="689" t="s">
        <v>2834</v>
      </c>
      <c r="F314" s="626" t="s">
        <v>2806</v>
      </c>
      <c r="G314" s="626" t="s">
        <v>3041</v>
      </c>
      <c r="H314" s="626" t="s">
        <v>550</v>
      </c>
      <c r="I314" s="626" t="s">
        <v>3042</v>
      </c>
      <c r="J314" s="626" t="s">
        <v>781</v>
      </c>
      <c r="K314" s="626" t="s">
        <v>3043</v>
      </c>
      <c r="L314" s="627">
        <v>219.94</v>
      </c>
      <c r="M314" s="627">
        <v>659.81999999999994</v>
      </c>
      <c r="N314" s="626">
        <v>3</v>
      </c>
      <c r="O314" s="690">
        <v>2</v>
      </c>
      <c r="P314" s="627">
        <v>219.94</v>
      </c>
      <c r="Q314" s="642">
        <v>0.33333333333333337</v>
      </c>
      <c r="R314" s="626">
        <v>1</v>
      </c>
      <c r="S314" s="642">
        <v>0.33333333333333331</v>
      </c>
      <c r="T314" s="690">
        <v>0.5</v>
      </c>
      <c r="U314" s="672">
        <v>0.25</v>
      </c>
    </row>
    <row r="315" spans="1:21" ht="14.4" customHeight="1" x14ac:dyDescent="0.3">
      <c r="A315" s="625">
        <v>21</v>
      </c>
      <c r="B315" s="626" t="s">
        <v>551</v>
      </c>
      <c r="C315" s="626">
        <v>89301211</v>
      </c>
      <c r="D315" s="688" t="s">
        <v>4838</v>
      </c>
      <c r="E315" s="689" t="s">
        <v>2834</v>
      </c>
      <c r="F315" s="626" t="s">
        <v>2806</v>
      </c>
      <c r="G315" s="626" t="s">
        <v>2899</v>
      </c>
      <c r="H315" s="626" t="s">
        <v>550</v>
      </c>
      <c r="I315" s="626" t="s">
        <v>3232</v>
      </c>
      <c r="J315" s="626" t="s">
        <v>2901</v>
      </c>
      <c r="K315" s="626" t="s">
        <v>3233</v>
      </c>
      <c r="L315" s="627">
        <v>275.73</v>
      </c>
      <c r="M315" s="627">
        <v>275.73</v>
      </c>
      <c r="N315" s="626">
        <v>1</v>
      </c>
      <c r="O315" s="690">
        <v>0.5</v>
      </c>
      <c r="P315" s="627">
        <v>275.73</v>
      </c>
      <c r="Q315" s="642">
        <v>1</v>
      </c>
      <c r="R315" s="626">
        <v>1</v>
      </c>
      <c r="S315" s="642">
        <v>1</v>
      </c>
      <c r="T315" s="690">
        <v>0.5</v>
      </c>
      <c r="U315" s="672">
        <v>1</v>
      </c>
    </row>
    <row r="316" spans="1:21" ht="14.4" customHeight="1" x14ac:dyDescent="0.3">
      <c r="A316" s="625">
        <v>21</v>
      </c>
      <c r="B316" s="626" t="s">
        <v>551</v>
      </c>
      <c r="C316" s="626">
        <v>89301211</v>
      </c>
      <c r="D316" s="688" t="s">
        <v>4838</v>
      </c>
      <c r="E316" s="689" t="s">
        <v>2834</v>
      </c>
      <c r="F316" s="626" t="s">
        <v>2806</v>
      </c>
      <c r="G316" s="626" t="s">
        <v>2899</v>
      </c>
      <c r="H316" s="626" t="s">
        <v>550</v>
      </c>
      <c r="I316" s="626" t="s">
        <v>2900</v>
      </c>
      <c r="J316" s="626" t="s">
        <v>2901</v>
      </c>
      <c r="K316" s="626" t="s">
        <v>2902</v>
      </c>
      <c r="L316" s="627">
        <v>38.99</v>
      </c>
      <c r="M316" s="627">
        <v>38.99</v>
      </c>
      <c r="N316" s="626">
        <v>1</v>
      </c>
      <c r="O316" s="690">
        <v>1</v>
      </c>
      <c r="P316" s="627"/>
      <c r="Q316" s="642">
        <v>0</v>
      </c>
      <c r="R316" s="626"/>
      <c r="S316" s="642">
        <v>0</v>
      </c>
      <c r="T316" s="690"/>
      <c r="U316" s="672">
        <v>0</v>
      </c>
    </row>
    <row r="317" spans="1:21" ht="14.4" customHeight="1" x14ac:dyDescent="0.3">
      <c r="A317" s="625">
        <v>21</v>
      </c>
      <c r="B317" s="626" t="s">
        <v>551</v>
      </c>
      <c r="C317" s="626">
        <v>89301211</v>
      </c>
      <c r="D317" s="688" t="s">
        <v>4838</v>
      </c>
      <c r="E317" s="689" t="s">
        <v>2834</v>
      </c>
      <c r="F317" s="626" t="s">
        <v>2806</v>
      </c>
      <c r="G317" s="626" t="s">
        <v>3119</v>
      </c>
      <c r="H317" s="626" t="s">
        <v>1264</v>
      </c>
      <c r="I317" s="626" t="s">
        <v>3122</v>
      </c>
      <c r="J317" s="626" t="s">
        <v>3123</v>
      </c>
      <c r="K317" s="626" t="s">
        <v>618</v>
      </c>
      <c r="L317" s="627">
        <v>90.72</v>
      </c>
      <c r="M317" s="627">
        <v>90.72</v>
      </c>
      <c r="N317" s="626">
        <v>1</v>
      </c>
      <c r="O317" s="690">
        <v>1</v>
      </c>
      <c r="P317" s="627"/>
      <c r="Q317" s="642">
        <v>0</v>
      </c>
      <c r="R317" s="626"/>
      <c r="S317" s="642">
        <v>0</v>
      </c>
      <c r="T317" s="690"/>
      <c r="U317" s="672">
        <v>0</v>
      </c>
    </row>
    <row r="318" spans="1:21" ht="14.4" customHeight="1" x14ac:dyDescent="0.3">
      <c r="A318" s="625">
        <v>21</v>
      </c>
      <c r="B318" s="626" t="s">
        <v>551</v>
      </c>
      <c r="C318" s="626">
        <v>89301211</v>
      </c>
      <c r="D318" s="688" t="s">
        <v>4838</v>
      </c>
      <c r="E318" s="689" t="s">
        <v>2834</v>
      </c>
      <c r="F318" s="626" t="s">
        <v>2806</v>
      </c>
      <c r="G318" s="626" t="s">
        <v>3049</v>
      </c>
      <c r="H318" s="626" t="s">
        <v>550</v>
      </c>
      <c r="I318" s="626" t="s">
        <v>3124</v>
      </c>
      <c r="J318" s="626" t="s">
        <v>794</v>
      </c>
      <c r="K318" s="626" t="s">
        <v>3125</v>
      </c>
      <c r="L318" s="627">
        <v>57.85</v>
      </c>
      <c r="M318" s="627">
        <v>115.7</v>
      </c>
      <c r="N318" s="626">
        <v>2</v>
      </c>
      <c r="O318" s="690">
        <v>0.5</v>
      </c>
      <c r="P318" s="627"/>
      <c r="Q318" s="642">
        <v>0</v>
      </c>
      <c r="R318" s="626"/>
      <c r="S318" s="642">
        <v>0</v>
      </c>
      <c r="T318" s="690"/>
      <c r="U318" s="672">
        <v>0</v>
      </c>
    </row>
    <row r="319" spans="1:21" ht="14.4" customHeight="1" x14ac:dyDescent="0.3">
      <c r="A319" s="625">
        <v>21</v>
      </c>
      <c r="B319" s="626" t="s">
        <v>551</v>
      </c>
      <c r="C319" s="626">
        <v>89301211</v>
      </c>
      <c r="D319" s="688" t="s">
        <v>4838</v>
      </c>
      <c r="E319" s="689" t="s">
        <v>2834</v>
      </c>
      <c r="F319" s="626" t="s">
        <v>2806</v>
      </c>
      <c r="G319" s="626" t="s">
        <v>3234</v>
      </c>
      <c r="H319" s="626" t="s">
        <v>550</v>
      </c>
      <c r="I319" s="626" t="s">
        <v>3235</v>
      </c>
      <c r="J319" s="626" t="s">
        <v>3236</v>
      </c>
      <c r="K319" s="626" t="s">
        <v>2174</v>
      </c>
      <c r="L319" s="627">
        <v>85.49</v>
      </c>
      <c r="M319" s="627">
        <v>85.49</v>
      </c>
      <c r="N319" s="626">
        <v>1</v>
      </c>
      <c r="O319" s="690">
        <v>0.5</v>
      </c>
      <c r="P319" s="627">
        <v>85.49</v>
      </c>
      <c r="Q319" s="642">
        <v>1</v>
      </c>
      <c r="R319" s="626">
        <v>1</v>
      </c>
      <c r="S319" s="642">
        <v>1</v>
      </c>
      <c r="T319" s="690">
        <v>0.5</v>
      </c>
      <c r="U319" s="672">
        <v>1</v>
      </c>
    </row>
    <row r="320" spans="1:21" ht="14.4" customHeight="1" x14ac:dyDescent="0.3">
      <c r="A320" s="625">
        <v>21</v>
      </c>
      <c r="B320" s="626" t="s">
        <v>551</v>
      </c>
      <c r="C320" s="626">
        <v>89301211</v>
      </c>
      <c r="D320" s="688" t="s">
        <v>4838</v>
      </c>
      <c r="E320" s="689" t="s">
        <v>2834</v>
      </c>
      <c r="F320" s="626" t="s">
        <v>2806</v>
      </c>
      <c r="G320" s="626" t="s">
        <v>3052</v>
      </c>
      <c r="H320" s="626" t="s">
        <v>1264</v>
      </c>
      <c r="I320" s="626" t="s">
        <v>2522</v>
      </c>
      <c r="J320" s="626" t="s">
        <v>1317</v>
      </c>
      <c r="K320" s="626" t="s">
        <v>1397</v>
      </c>
      <c r="L320" s="627">
        <v>314.35000000000002</v>
      </c>
      <c r="M320" s="627">
        <v>628.70000000000005</v>
      </c>
      <c r="N320" s="626">
        <v>2</v>
      </c>
      <c r="O320" s="690">
        <v>1</v>
      </c>
      <c r="P320" s="627">
        <v>314.35000000000002</v>
      </c>
      <c r="Q320" s="642">
        <v>0.5</v>
      </c>
      <c r="R320" s="626">
        <v>1</v>
      </c>
      <c r="S320" s="642">
        <v>0.5</v>
      </c>
      <c r="T320" s="690">
        <v>0.5</v>
      </c>
      <c r="U320" s="672">
        <v>0.5</v>
      </c>
    </row>
    <row r="321" spans="1:21" ht="14.4" customHeight="1" x14ac:dyDescent="0.3">
      <c r="A321" s="625">
        <v>21</v>
      </c>
      <c r="B321" s="626" t="s">
        <v>551</v>
      </c>
      <c r="C321" s="626">
        <v>89301211</v>
      </c>
      <c r="D321" s="688" t="s">
        <v>4838</v>
      </c>
      <c r="E321" s="689" t="s">
        <v>2834</v>
      </c>
      <c r="F321" s="626" t="s">
        <v>2806</v>
      </c>
      <c r="G321" s="626" t="s">
        <v>3053</v>
      </c>
      <c r="H321" s="626" t="s">
        <v>550</v>
      </c>
      <c r="I321" s="626" t="s">
        <v>3237</v>
      </c>
      <c r="J321" s="626" t="s">
        <v>3159</v>
      </c>
      <c r="K321" s="626" t="s">
        <v>680</v>
      </c>
      <c r="L321" s="627">
        <v>154.33000000000001</v>
      </c>
      <c r="M321" s="627">
        <v>462.99</v>
      </c>
      <c r="N321" s="626">
        <v>3</v>
      </c>
      <c r="O321" s="690">
        <v>1.5</v>
      </c>
      <c r="P321" s="627">
        <v>462.99</v>
      </c>
      <c r="Q321" s="642">
        <v>1</v>
      </c>
      <c r="R321" s="626">
        <v>3</v>
      </c>
      <c r="S321" s="642">
        <v>1</v>
      </c>
      <c r="T321" s="690">
        <v>1.5</v>
      </c>
      <c r="U321" s="672">
        <v>1</v>
      </c>
    </row>
    <row r="322" spans="1:21" ht="14.4" customHeight="1" x14ac:dyDescent="0.3">
      <c r="A322" s="625">
        <v>21</v>
      </c>
      <c r="B322" s="626" t="s">
        <v>551</v>
      </c>
      <c r="C322" s="626">
        <v>89301211</v>
      </c>
      <c r="D322" s="688" t="s">
        <v>4838</v>
      </c>
      <c r="E322" s="689" t="s">
        <v>2834</v>
      </c>
      <c r="F322" s="626" t="s">
        <v>2806</v>
      </c>
      <c r="G322" s="626" t="s">
        <v>3053</v>
      </c>
      <c r="H322" s="626" t="s">
        <v>550</v>
      </c>
      <c r="I322" s="626" t="s">
        <v>3054</v>
      </c>
      <c r="J322" s="626" t="s">
        <v>3055</v>
      </c>
      <c r="K322" s="626" t="s">
        <v>900</v>
      </c>
      <c r="L322" s="627">
        <v>47.72</v>
      </c>
      <c r="M322" s="627">
        <v>47.72</v>
      </c>
      <c r="N322" s="626">
        <v>1</v>
      </c>
      <c r="O322" s="690">
        <v>0.5</v>
      </c>
      <c r="P322" s="627">
        <v>47.72</v>
      </c>
      <c r="Q322" s="642">
        <v>1</v>
      </c>
      <c r="R322" s="626">
        <v>1</v>
      </c>
      <c r="S322" s="642">
        <v>1</v>
      </c>
      <c r="T322" s="690">
        <v>0.5</v>
      </c>
      <c r="U322" s="672">
        <v>1</v>
      </c>
    </row>
    <row r="323" spans="1:21" ht="14.4" customHeight="1" x14ac:dyDescent="0.3">
      <c r="A323" s="625">
        <v>21</v>
      </c>
      <c r="B323" s="626" t="s">
        <v>551</v>
      </c>
      <c r="C323" s="626">
        <v>89301211</v>
      </c>
      <c r="D323" s="688" t="s">
        <v>4838</v>
      </c>
      <c r="E323" s="689" t="s">
        <v>2834</v>
      </c>
      <c r="F323" s="626" t="s">
        <v>2806</v>
      </c>
      <c r="G323" s="626" t="s">
        <v>3053</v>
      </c>
      <c r="H323" s="626" t="s">
        <v>550</v>
      </c>
      <c r="I323" s="626" t="s">
        <v>3238</v>
      </c>
      <c r="J323" s="626" t="s">
        <v>3055</v>
      </c>
      <c r="K323" s="626" t="s">
        <v>1553</v>
      </c>
      <c r="L323" s="627">
        <v>429.45</v>
      </c>
      <c r="M323" s="627">
        <v>429.45</v>
      </c>
      <c r="N323" s="626">
        <v>1</v>
      </c>
      <c r="O323" s="690">
        <v>0.5</v>
      </c>
      <c r="P323" s="627"/>
      <c r="Q323" s="642">
        <v>0</v>
      </c>
      <c r="R323" s="626"/>
      <c r="S323" s="642">
        <v>0</v>
      </c>
      <c r="T323" s="690"/>
      <c r="U323" s="672">
        <v>0</v>
      </c>
    </row>
    <row r="324" spans="1:21" ht="14.4" customHeight="1" x14ac:dyDescent="0.3">
      <c r="A324" s="625">
        <v>21</v>
      </c>
      <c r="B324" s="626" t="s">
        <v>551</v>
      </c>
      <c r="C324" s="626">
        <v>89301211</v>
      </c>
      <c r="D324" s="688" t="s">
        <v>4838</v>
      </c>
      <c r="E324" s="689" t="s">
        <v>2834</v>
      </c>
      <c r="F324" s="626" t="s">
        <v>2806</v>
      </c>
      <c r="G324" s="626" t="s">
        <v>3239</v>
      </c>
      <c r="H324" s="626" t="s">
        <v>550</v>
      </c>
      <c r="I324" s="626" t="s">
        <v>3240</v>
      </c>
      <c r="J324" s="626" t="s">
        <v>1671</v>
      </c>
      <c r="K324" s="626" t="s">
        <v>3241</v>
      </c>
      <c r="L324" s="627">
        <v>162.13</v>
      </c>
      <c r="M324" s="627">
        <v>324.26</v>
      </c>
      <c r="N324" s="626">
        <v>2</v>
      </c>
      <c r="O324" s="690">
        <v>1</v>
      </c>
      <c r="P324" s="627">
        <v>162.13</v>
      </c>
      <c r="Q324" s="642">
        <v>0.5</v>
      </c>
      <c r="R324" s="626">
        <v>1</v>
      </c>
      <c r="S324" s="642">
        <v>0.5</v>
      </c>
      <c r="T324" s="690">
        <v>0.5</v>
      </c>
      <c r="U324" s="672">
        <v>0.5</v>
      </c>
    </row>
    <row r="325" spans="1:21" ht="14.4" customHeight="1" x14ac:dyDescent="0.3">
      <c r="A325" s="625">
        <v>21</v>
      </c>
      <c r="B325" s="626" t="s">
        <v>551</v>
      </c>
      <c r="C325" s="626">
        <v>89301211</v>
      </c>
      <c r="D325" s="688" t="s">
        <v>4838</v>
      </c>
      <c r="E325" s="689" t="s">
        <v>2834</v>
      </c>
      <c r="F325" s="626" t="s">
        <v>2806</v>
      </c>
      <c r="G325" s="626" t="s">
        <v>3242</v>
      </c>
      <c r="H325" s="626" t="s">
        <v>550</v>
      </c>
      <c r="I325" s="626" t="s">
        <v>3243</v>
      </c>
      <c r="J325" s="626" t="s">
        <v>1800</v>
      </c>
      <c r="K325" s="626" t="s">
        <v>680</v>
      </c>
      <c r="L325" s="627">
        <v>0</v>
      </c>
      <c r="M325" s="627">
        <v>0</v>
      </c>
      <c r="N325" s="626">
        <v>2</v>
      </c>
      <c r="O325" s="690">
        <v>0.5</v>
      </c>
      <c r="P325" s="627">
        <v>0</v>
      </c>
      <c r="Q325" s="642"/>
      <c r="R325" s="626">
        <v>2</v>
      </c>
      <c r="S325" s="642">
        <v>1</v>
      </c>
      <c r="T325" s="690">
        <v>0.5</v>
      </c>
      <c r="U325" s="672">
        <v>1</v>
      </c>
    </row>
    <row r="326" spans="1:21" ht="14.4" customHeight="1" x14ac:dyDescent="0.3">
      <c r="A326" s="625">
        <v>21</v>
      </c>
      <c r="B326" s="626" t="s">
        <v>551</v>
      </c>
      <c r="C326" s="626">
        <v>89301211</v>
      </c>
      <c r="D326" s="688" t="s">
        <v>4838</v>
      </c>
      <c r="E326" s="689" t="s">
        <v>2834</v>
      </c>
      <c r="F326" s="626" t="s">
        <v>2806</v>
      </c>
      <c r="G326" s="626" t="s">
        <v>3242</v>
      </c>
      <c r="H326" s="626" t="s">
        <v>550</v>
      </c>
      <c r="I326" s="626" t="s">
        <v>3244</v>
      </c>
      <c r="J326" s="626" t="s">
        <v>1800</v>
      </c>
      <c r="K326" s="626" t="s">
        <v>832</v>
      </c>
      <c r="L326" s="627">
        <v>142.22999999999999</v>
      </c>
      <c r="M326" s="627">
        <v>142.22999999999999</v>
      </c>
      <c r="N326" s="626">
        <v>1</v>
      </c>
      <c r="O326" s="690">
        <v>1</v>
      </c>
      <c r="P326" s="627">
        <v>142.22999999999999</v>
      </c>
      <c r="Q326" s="642">
        <v>1</v>
      </c>
      <c r="R326" s="626">
        <v>1</v>
      </c>
      <c r="S326" s="642">
        <v>1</v>
      </c>
      <c r="T326" s="690">
        <v>1</v>
      </c>
      <c r="U326" s="672">
        <v>1</v>
      </c>
    </row>
    <row r="327" spans="1:21" ht="14.4" customHeight="1" x14ac:dyDescent="0.3">
      <c r="A327" s="625">
        <v>21</v>
      </c>
      <c r="B327" s="626" t="s">
        <v>551</v>
      </c>
      <c r="C327" s="626">
        <v>89301211</v>
      </c>
      <c r="D327" s="688" t="s">
        <v>4838</v>
      </c>
      <c r="E327" s="689" t="s">
        <v>2834</v>
      </c>
      <c r="F327" s="626" t="s">
        <v>2808</v>
      </c>
      <c r="G327" s="626" t="s">
        <v>3245</v>
      </c>
      <c r="H327" s="626" t="s">
        <v>550</v>
      </c>
      <c r="I327" s="626" t="s">
        <v>3246</v>
      </c>
      <c r="J327" s="626" t="s">
        <v>3247</v>
      </c>
      <c r="K327" s="626" t="s">
        <v>3248</v>
      </c>
      <c r="L327" s="627">
        <v>1267.1199999999999</v>
      </c>
      <c r="M327" s="627">
        <v>2534.2399999999998</v>
      </c>
      <c r="N327" s="626">
        <v>2</v>
      </c>
      <c r="O327" s="690">
        <v>2</v>
      </c>
      <c r="P327" s="627">
        <v>2534.2399999999998</v>
      </c>
      <c r="Q327" s="642">
        <v>1</v>
      </c>
      <c r="R327" s="626">
        <v>2</v>
      </c>
      <c r="S327" s="642">
        <v>1</v>
      </c>
      <c r="T327" s="690">
        <v>2</v>
      </c>
      <c r="U327" s="672">
        <v>1</v>
      </c>
    </row>
    <row r="328" spans="1:21" ht="14.4" customHeight="1" x14ac:dyDescent="0.3">
      <c r="A328" s="625">
        <v>21</v>
      </c>
      <c r="B328" s="626" t="s">
        <v>551</v>
      </c>
      <c r="C328" s="626">
        <v>89301211</v>
      </c>
      <c r="D328" s="688" t="s">
        <v>4838</v>
      </c>
      <c r="E328" s="689" t="s">
        <v>2835</v>
      </c>
      <c r="F328" s="626" t="s">
        <v>2806</v>
      </c>
      <c r="G328" s="626" t="s">
        <v>2872</v>
      </c>
      <c r="H328" s="626" t="s">
        <v>1264</v>
      </c>
      <c r="I328" s="626" t="s">
        <v>2196</v>
      </c>
      <c r="J328" s="626" t="s">
        <v>1418</v>
      </c>
      <c r="K328" s="626" t="s">
        <v>2197</v>
      </c>
      <c r="L328" s="627">
        <v>1347.28</v>
      </c>
      <c r="M328" s="627">
        <v>4041.84</v>
      </c>
      <c r="N328" s="626">
        <v>3</v>
      </c>
      <c r="O328" s="690">
        <v>1</v>
      </c>
      <c r="P328" s="627"/>
      <c r="Q328" s="642">
        <v>0</v>
      </c>
      <c r="R328" s="626"/>
      <c r="S328" s="642">
        <v>0</v>
      </c>
      <c r="T328" s="690"/>
      <c r="U328" s="672">
        <v>0</v>
      </c>
    </row>
    <row r="329" spans="1:21" ht="14.4" customHeight="1" x14ac:dyDescent="0.3">
      <c r="A329" s="625">
        <v>21</v>
      </c>
      <c r="B329" s="626" t="s">
        <v>551</v>
      </c>
      <c r="C329" s="626">
        <v>89301211</v>
      </c>
      <c r="D329" s="688" t="s">
        <v>4838</v>
      </c>
      <c r="E329" s="689" t="s">
        <v>2835</v>
      </c>
      <c r="F329" s="626" t="s">
        <v>2806</v>
      </c>
      <c r="G329" s="626" t="s">
        <v>2872</v>
      </c>
      <c r="H329" s="626" t="s">
        <v>1264</v>
      </c>
      <c r="I329" s="626" t="s">
        <v>2196</v>
      </c>
      <c r="J329" s="626" t="s">
        <v>1418</v>
      </c>
      <c r="K329" s="626" t="s">
        <v>2197</v>
      </c>
      <c r="L329" s="627">
        <v>1359.61</v>
      </c>
      <c r="M329" s="627">
        <v>1359.61</v>
      </c>
      <c r="N329" s="626">
        <v>1</v>
      </c>
      <c r="O329" s="690">
        <v>1</v>
      </c>
      <c r="P329" s="627"/>
      <c r="Q329" s="642">
        <v>0</v>
      </c>
      <c r="R329" s="626"/>
      <c r="S329" s="642">
        <v>0</v>
      </c>
      <c r="T329" s="690"/>
      <c r="U329" s="672">
        <v>0</v>
      </c>
    </row>
    <row r="330" spans="1:21" ht="14.4" customHeight="1" x14ac:dyDescent="0.3">
      <c r="A330" s="625">
        <v>21</v>
      </c>
      <c r="B330" s="626" t="s">
        <v>551</v>
      </c>
      <c r="C330" s="626">
        <v>89301211</v>
      </c>
      <c r="D330" s="688" t="s">
        <v>4838</v>
      </c>
      <c r="E330" s="689" t="s">
        <v>2835</v>
      </c>
      <c r="F330" s="626" t="s">
        <v>2806</v>
      </c>
      <c r="G330" s="626" t="s">
        <v>2903</v>
      </c>
      <c r="H330" s="626" t="s">
        <v>550</v>
      </c>
      <c r="I330" s="626" t="s">
        <v>3131</v>
      </c>
      <c r="J330" s="626" t="s">
        <v>2905</v>
      </c>
      <c r="K330" s="626" t="s">
        <v>1104</v>
      </c>
      <c r="L330" s="627">
        <v>0</v>
      </c>
      <c r="M330" s="627">
        <v>0</v>
      </c>
      <c r="N330" s="626">
        <v>2</v>
      </c>
      <c r="O330" s="690">
        <v>1</v>
      </c>
      <c r="P330" s="627"/>
      <c r="Q330" s="642"/>
      <c r="R330" s="626"/>
      <c r="S330" s="642">
        <v>0</v>
      </c>
      <c r="T330" s="690"/>
      <c r="U330" s="672">
        <v>0</v>
      </c>
    </row>
    <row r="331" spans="1:21" ht="14.4" customHeight="1" x14ac:dyDescent="0.3">
      <c r="A331" s="625">
        <v>21</v>
      </c>
      <c r="B331" s="626" t="s">
        <v>551</v>
      </c>
      <c r="C331" s="626">
        <v>89301211</v>
      </c>
      <c r="D331" s="688" t="s">
        <v>4838</v>
      </c>
      <c r="E331" s="689" t="s">
        <v>2838</v>
      </c>
      <c r="F331" s="626" t="s">
        <v>2806</v>
      </c>
      <c r="G331" s="626" t="s">
        <v>2988</v>
      </c>
      <c r="H331" s="626" t="s">
        <v>550</v>
      </c>
      <c r="I331" s="626" t="s">
        <v>3144</v>
      </c>
      <c r="J331" s="626" t="s">
        <v>1193</v>
      </c>
      <c r="K331" s="626" t="s">
        <v>1194</v>
      </c>
      <c r="L331" s="627">
        <v>20.239999999999998</v>
      </c>
      <c r="M331" s="627">
        <v>20.239999999999998</v>
      </c>
      <c r="N331" s="626">
        <v>1</v>
      </c>
      <c r="O331" s="690">
        <v>1</v>
      </c>
      <c r="P331" s="627"/>
      <c r="Q331" s="642">
        <v>0</v>
      </c>
      <c r="R331" s="626"/>
      <c r="S331" s="642">
        <v>0</v>
      </c>
      <c r="T331" s="690"/>
      <c r="U331" s="672">
        <v>0</v>
      </c>
    </row>
    <row r="332" spans="1:21" ht="14.4" customHeight="1" x14ac:dyDescent="0.3">
      <c r="A332" s="625">
        <v>21</v>
      </c>
      <c r="B332" s="626" t="s">
        <v>551</v>
      </c>
      <c r="C332" s="626">
        <v>89301211</v>
      </c>
      <c r="D332" s="688" t="s">
        <v>4838</v>
      </c>
      <c r="E332" s="689" t="s">
        <v>2839</v>
      </c>
      <c r="F332" s="626" t="s">
        <v>2806</v>
      </c>
      <c r="G332" s="626" t="s">
        <v>3249</v>
      </c>
      <c r="H332" s="626" t="s">
        <v>550</v>
      </c>
      <c r="I332" s="626" t="s">
        <v>3250</v>
      </c>
      <c r="J332" s="626" t="s">
        <v>3251</v>
      </c>
      <c r="K332" s="626" t="s">
        <v>1211</v>
      </c>
      <c r="L332" s="627">
        <v>44.89</v>
      </c>
      <c r="M332" s="627">
        <v>44.89</v>
      </c>
      <c r="N332" s="626">
        <v>1</v>
      </c>
      <c r="O332" s="690">
        <v>0.5</v>
      </c>
      <c r="P332" s="627">
        <v>44.89</v>
      </c>
      <c r="Q332" s="642">
        <v>1</v>
      </c>
      <c r="R332" s="626">
        <v>1</v>
      </c>
      <c r="S332" s="642">
        <v>1</v>
      </c>
      <c r="T332" s="690">
        <v>0.5</v>
      </c>
      <c r="U332" s="672">
        <v>1</v>
      </c>
    </row>
    <row r="333" spans="1:21" ht="14.4" customHeight="1" x14ac:dyDescent="0.3">
      <c r="A333" s="625">
        <v>21</v>
      </c>
      <c r="B333" s="626" t="s">
        <v>551</v>
      </c>
      <c r="C333" s="626">
        <v>89301211</v>
      </c>
      <c r="D333" s="688" t="s">
        <v>4838</v>
      </c>
      <c r="E333" s="689" t="s">
        <v>2839</v>
      </c>
      <c r="F333" s="626" t="s">
        <v>2806</v>
      </c>
      <c r="G333" s="626" t="s">
        <v>2854</v>
      </c>
      <c r="H333" s="626" t="s">
        <v>1264</v>
      </c>
      <c r="I333" s="626" t="s">
        <v>2486</v>
      </c>
      <c r="J333" s="626" t="s">
        <v>1429</v>
      </c>
      <c r="K333" s="626" t="s">
        <v>1430</v>
      </c>
      <c r="L333" s="627">
        <v>89.6</v>
      </c>
      <c r="M333" s="627">
        <v>179.2</v>
      </c>
      <c r="N333" s="626">
        <v>2</v>
      </c>
      <c r="O333" s="690">
        <v>1.5</v>
      </c>
      <c r="P333" s="627"/>
      <c r="Q333" s="642">
        <v>0</v>
      </c>
      <c r="R333" s="626"/>
      <c r="S333" s="642">
        <v>0</v>
      </c>
      <c r="T333" s="690"/>
      <c r="U333" s="672">
        <v>0</v>
      </c>
    </row>
    <row r="334" spans="1:21" ht="14.4" customHeight="1" x14ac:dyDescent="0.3">
      <c r="A334" s="625">
        <v>21</v>
      </c>
      <c r="B334" s="626" t="s">
        <v>551</v>
      </c>
      <c r="C334" s="626">
        <v>89301211</v>
      </c>
      <c r="D334" s="688" t="s">
        <v>4838</v>
      </c>
      <c r="E334" s="689" t="s">
        <v>2839</v>
      </c>
      <c r="F334" s="626" t="s">
        <v>2806</v>
      </c>
      <c r="G334" s="626" t="s">
        <v>2854</v>
      </c>
      <c r="H334" s="626" t="s">
        <v>1264</v>
      </c>
      <c r="I334" s="626" t="s">
        <v>2486</v>
      </c>
      <c r="J334" s="626" t="s">
        <v>1429</v>
      </c>
      <c r="K334" s="626" t="s">
        <v>1430</v>
      </c>
      <c r="L334" s="627">
        <v>95.25</v>
      </c>
      <c r="M334" s="627">
        <v>476.25</v>
      </c>
      <c r="N334" s="626">
        <v>5</v>
      </c>
      <c r="O334" s="690">
        <v>3</v>
      </c>
      <c r="P334" s="627">
        <v>95.25</v>
      </c>
      <c r="Q334" s="642">
        <v>0.2</v>
      </c>
      <c r="R334" s="626">
        <v>1</v>
      </c>
      <c r="S334" s="642">
        <v>0.2</v>
      </c>
      <c r="T334" s="690">
        <v>0.5</v>
      </c>
      <c r="U334" s="672">
        <v>0.16666666666666666</v>
      </c>
    </row>
    <row r="335" spans="1:21" ht="14.4" customHeight="1" x14ac:dyDescent="0.3">
      <c r="A335" s="625">
        <v>21</v>
      </c>
      <c r="B335" s="626" t="s">
        <v>551</v>
      </c>
      <c r="C335" s="626">
        <v>89301211</v>
      </c>
      <c r="D335" s="688" t="s">
        <v>4838</v>
      </c>
      <c r="E335" s="689" t="s">
        <v>2839</v>
      </c>
      <c r="F335" s="626" t="s">
        <v>2806</v>
      </c>
      <c r="G335" s="626" t="s">
        <v>2854</v>
      </c>
      <c r="H335" s="626" t="s">
        <v>550</v>
      </c>
      <c r="I335" s="626" t="s">
        <v>2912</v>
      </c>
      <c r="J335" s="626" t="s">
        <v>751</v>
      </c>
      <c r="K335" s="626" t="s">
        <v>2913</v>
      </c>
      <c r="L335" s="627">
        <v>42.42</v>
      </c>
      <c r="M335" s="627">
        <v>42.42</v>
      </c>
      <c r="N335" s="626">
        <v>1</v>
      </c>
      <c r="O335" s="690">
        <v>0.5</v>
      </c>
      <c r="P335" s="627">
        <v>42.42</v>
      </c>
      <c r="Q335" s="642">
        <v>1</v>
      </c>
      <c r="R335" s="626">
        <v>1</v>
      </c>
      <c r="S335" s="642">
        <v>1</v>
      </c>
      <c r="T335" s="690">
        <v>0.5</v>
      </c>
      <c r="U335" s="672">
        <v>1</v>
      </c>
    </row>
    <row r="336" spans="1:21" ht="14.4" customHeight="1" x14ac:dyDescent="0.3">
      <c r="A336" s="625">
        <v>21</v>
      </c>
      <c r="B336" s="626" t="s">
        <v>551</v>
      </c>
      <c r="C336" s="626">
        <v>89301211</v>
      </c>
      <c r="D336" s="688" t="s">
        <v>4838</v>
      </c>
      <c r="E336" s="689" t="s">
        <v>2839</v>
      </c>
      <c r="F336" s="626" t="s">
        <v>2806</v>
      </c>
      <c r="G336" s="626" t="s">
        <v>2855</v>
      </c>
      <c r="H336" s="626" t="s">
        <v>1264</v>
      </c>
      <c r="I336" s="626" t="s">
        <v>2541</v>
      </c>
      <c r="J336" s="626" t="s">
        <v>2542</v>
      </c>
      <c r="K336" s="626" t="s">
        <v>2543</v>
      </c>
      <c r="L336" s="627">
        <v>6.98</v>
      </c>
      <c r="M336" s="627">
        <v>6.98</v>
      </c>
      <c r="N336" s="626">
        <v>1</v>
      </c>
      <c r="O336" s="690">
        <v>1</v>
      </c>
      <c r="P336" s="627"/>
      <c r="Q336" s="642">
        <v>0</v>
      </c>
      <c r="R336" s="626"/>
      <c r="S336" s="642">
        <v>0</v>
      </c>
      <c r="T336" s="690"/>
      <c r="U336" s="672">
        <v>0</v>
      </c>
    </row>
    <row r="337" spans="1:21" ht="14.4" customHeight="1" x14ac:dyDescent="0.3">
      <c r="A337" s="625">
        <v>21</v>
      </c>
      <c r="B337" s="626" t="s">
        <v>551</v>
      </c>
      <c r="C337" s="626">
        <v>89301211</v>
      </c>
      <c r="D337" s="688" t="s">
        <v>4838</v>
      </c>
      <c r="E337" s="689" t="s">
        <v>2839</v>
      </c>
      <c r="F337" s="626" t="s">
        <v>2806</v>
      </c>
      <c r="G337" s="626" t="s">
        <v>2933</v>
      </c>
      <c r="H337" s="626" t="s">
        <v>550</v>
      </c>
      <c r="I337" s="626" t="s">
        <v>2934</v>
      </c>
      <c r="J337" s="626" t="s">
        <v>2935</v>
      </c>
      <c r="K337" s="626" t="s">
        <v>2936</v>
      </c>
      <c r="L337" s="627">
        <v>1789.73</v>
      </c>
      <c r="M337" s="627">
        <v>16107.57</v>
      </c>
      <c r="N337" s="626">
        <v>9</v>
      </c>
      <c r="O337" s="690">
        <v>7.5</v>
      </c>
      <c r="P337" s="627">
        <v>5369.1900000000005</v>
      </c>
      <c r="Q337" s="642">
        <v>0.33333333333333337</v>
      </c>
      <c r="R337" s="626">
        <v>3</v>
      </c>
      <c r="S337" s="642">
        <v>0.33333333333333331</v>
      </c>
      <c r="T337" s="690">
        <v>2</v>
      </c>
      <c r="U337" s="672">
        <v>0.26666666666666666</v>
      </c>
    </row>
    <row r="338" spans="1:21" ht="14.4" customHeight="1" x14ac:dyDescent="0.3">
      <c r="A338" s="625">
        <v>21</v>
      </c>
      <c r="B338" s="626" t="s">
        <v>551</v>
      </c>
      <c r="C338" s="626">
        <v>89301211</v>
      </c>
      <c r="D338" s="688" t="s">
        <v>4838</v>
      </c>
      <c r="E338" s="689" t="s">
        <v>2839</v>
      </c>
      <c r="F338" s="626" t="s">
        <v>2806</v>
      </c>
      <c r="G338" s="626" t="s">
        <v>3252</v>
      </c>
      <c r="H338" s="626" t="s">
        <v>550</v>
      </c>
      <c r="I338" s="626" t="s">
        <v>3253</v>
      </c>
      <c r="J338" s="626" t="s">
        <v>1941</v>
      </c>
      <c r="K338" s="626" t="s">
        <v>949</v>
      </c>
      <c r="L338" s="627">
        <v>67.040000000000006</v>
      </c>
      <c r="M338" s="627">
        <v>67.040000000000006</v>
      </c>
      <c r="N338" s="626">
        <v>1</v>
      </c>
      <c r="O338" s="690">
        <v>1</v>
      </c>
      <c r="P338" s="627"/>
      <c r="Q338" s="642">
        <v>0</v>
      </c>
      <c r="R338" s="626"/>
      <c r="S338" s="642">
        <v>0</v>
      </c>
      <c r="T338" s="690"/>
      <c r="U338" s="672">
        <v>0</v>
      </c>
    </row>
    <row r="339" spans="1:21" ht="14.4" customHeight="1" x14ac:dyDescent="0.3">
      <c r="A339" s="625">
        <v>21</v>
      </c>
      <c r="B339" s="626" t="s">
        <v>551</v>
      </c>
      <c r="C339" s="626">
        <v>89301211</v>
      </c>
      <c r="D339" s="688" t="s">
        <v>4838</v>
      </c>
      <c r="E339" s="689" t="s">
        <v>2839</v>
      </c>
      <c r="F339" s="626" t="s">
        <v>2806</v>
      </c>
      <c r="G339" s="626" t="s">
        <v>3169</v>
      </c>
      <c r="H339" s="626" t="s">
        <v>1264</v>
      </c>
      <c r="I339" s="626" t="s">
        <v>2261</v>
      </c>
      <c r="J339" s="626" t="s">
        <v>1339</v>
      </c>
      <c r="K339" s="626" t="s">
        <v>1340</v>
      </c>
      <c r="L339" s="627">
        <v>41.89</v>
      </c>
      <c r="M339" s="627">
        <v>41.89</v>
      </c>
      <c r="N339" s="626">
        <v>1</v>
      </c>
      <c r="O339" s="690">
        <v>0.5</v>
      </c>
      <c r="P339" s="627"/>
      <c r="Q339" s="642">
        <v>0</v>
      </c>
      <c r="R339" s="626"/>
      <c r="S339" s="642">
        <v>0</v>
      </c>
      <c r="T339" s="690"/>
      <c r="U339" s="672">
        <v>0</v>
      </c>
    </row>
    <row r="340" spans="1:21" ht="14.4" customHeight="1" x14ac:dyDescent="0.3">
      <c r="A340" s="625">
        <v>21</v>
      </c>
      <c r="B340" s="626" t="s">
        <v>551</v>
      </c>
      <c r="C340" s="626">
        <v>89301211</v>
      </c>
      <c r="D340" s="688" t="s">
        <v>4838</v>
      </c>
      <c r="E340" s="689" t="s">
        <v>2839</v>
      </c>
      <c r="F340" s="626" t="s">
        <v>2806</v>
      </c>
      <c r="G340" s="626" t="s">
        <v>2856</v>
      </c>
      <c r="H340" s="626" t="s">
        <v>550</v>
      </c>
      <c r="I340" s="626" t="s">
        <v>2857</v>
      </c>
      <c r="J340" s="626" t="s">
        <v>2858</v>
      </c>
      <c r="K340" s="626" t="s">
        <v>2859</v>
      </c>
      <c r="L340" s="627">
        <v>0</v>
      </c>
      <c r="M340" s="627">
        <v>0</v>
      </c>
      <c r="N340" s="626">
        <v>1</v>
      </c>
      <c r="O340" s="690">
        <v>0.5</v>
      </c>
      <c r="P340" s="627">
        <v>0</v>
      </c>
      <c r="Q340" s="642"/>
      <c r="R340" s="626">
        <v>1</v>
      </c>
      <c r="S340" s="642">
        <v>1</v>
      </c>
      <c r="T340" s="690">
        <v>0.5</v>
      </c>
      <c r="U340" s="672">
        <v>1</v>
      </c>
    </row>
    <row r="341" spans="1:21" ht="14.4" customHeight="1" x14ac:dyDescent="0.3">
      <c r="A341" s="625">
        <v>21</v>
      </c>
      <c r="B341" s="626" t="s">
        <v>551</v>
      </c>
      <c r="C341" s="626">
        <v>89301211</v>
      </c>
      <c r="D341" s="688" t="s">
        <v>4838</v>
      </c>
      <c r="E341" s="689" t="s">
        <v>2839</v>
      </c>
      <c r="F341" s="626" t="s">
        <v>2806</v>
      </c>
      <c r="G341" s="626" t="s">
        <v>3174</v>
      </c>
      <c r="H341" s="626" t="s">
        <v>1264</v>
      </c>
      <c r="I341" s="626" t="s">
        <v>2748</v>
      </c>
      <c r="J341" s="626" t="s">
        <v>1379</v>
      </c>
      <c r="K341" s="626" t="s">
        <v>2749</v>
      </c>
      <c r="L341" s="627">
        <v>275.48</v>
      </c>
      <c r="M341" s="627">
        <v>275.48</v>
      </c>
      <c r="N341" s="626">
        <v>1</v>
      </c>
      <c r="O341" s="690">
        <v>1</v>
      </c>
      <c r="P341" s="627"/>
      <c r="Q341" s="642">
        <v>0</v>
      </c>
      <c r="R341" s="626"/>
      <c r="S341" s="642">
        <v>0</v>
      </c>
      <c r="T341" s="690"/>
      <c r="U341" s="672">
        <v>0</v>
      </c>
    </row>
    <row r="342" spans="1:21" ht="14.4" customHeight="1" x14ac:dyDescent="0.3">
      <c r="A342" s="625">
        <v>21</v>
      </c>
      <c r="B342" s="626" t="s">
        <v>551</v>
      </c>
      <c r="C342" s="626">
        <v>89301211</v>
      </c>
      <c r="D342" s="688" t="s">
        <v>4838</v>
      </c>
      <c r="E342" s="689" t="s">
        <v>2839</v>
      </c>
      <c r="F342" s="626" t="s">
        <v>2806</v>
      </c>
      <c r="G342" s="626" t="s">
        <v>2860</v>
      </c>
      <c r="H342" s="626" t="s">
        <v>1264</v>
      </c>
      <c r="I342" s="626" t="s">
        <v>2554</v>
      </c>
      <c r="J342" s="626" t="s">
        <v>1293</v>
      </c>
      <c r="K342" s="626" t="s">
        <v>2555</v>
      </c>
      <c r="L342" s="627">
        <v>216.16</v>
      </c>
      <c r="M342" s="627">
        <v>216.16</v>
      </c>
      <c r="N342" s="626">
        <v>1</v>
      </c>
      <c r="O342" s="690">
        <v>0.5</v>
      </c>
      <c r="P342" s="627"/>
      <c r="Q342" s="642">
        <v>0</v>
      </c>
      <c r="R342" s="626"/>
      <c r="S342" s="642">
        <v>0</v>
      </c>
      <c r="T342" s="690"/>
      <c r="U342" s="672">
        <v>0</v>
      </c>
    </row>
    <row r="343" spans="1:21" ht="14.4" customHeight="1" x14ac:dyDescent="0.3">
      <c r="A343" s="625">
        <v>21</v>
      </c>
      <c r="B343" s="626" t="s">
        <v>551</v>
      </c>
      <c r="C343" s="626">
        <v>89301211</v>
      </c>
      <c r="D343" s="688" t="s">
        <v>4838</v>
      </c>
      <c r="E343" s="689" t="s">
        <v>2839</v>
      </c>
      <c r="F343" s="626" t="s">
        <v>2806</v>
      </c>
      <c r="G343" s="626" t="s">
        <v>2953</v>
      </c>
      <c r="H343" s="626" t="s">
        <v>550</v>
      </c>
      <c r="I343" s="626" t="s">
        <v>2954</v>
      </c>
      <c r="J343" s="626" t="s">
        <v>950</v>
      </c>
      <c r="K343" s="626" t="s">
        <v>951</v>
      </c>
      <c r="L343" s="627">
        <v>400.21</v>
      </c>
      <c r="M343" s="627">
        <v>4002.0999999999995</v>
      </c>
      <c r="N343" s="626">
        <v>10</v>
      </c>
      <c r="O343" s="690">
        <v>4</v>
      </c>
      <c r="P343" s="627">
        <v>2001.0499999999997</v>
      </c>
      <c r="Q343" s="642">
        <v>0.5</v>
      </c>
      <c r="R343" s="626">
        <v>5</v>
      </c>
      <c r="S343" s="642">
        <v>0.5</v>
      </c>
      <c r="T343" s="690">
        <v>2.5</v>
      </c>
      <c r="U343" s="672">
        <v>0.625</v>
      </c>
    </row>
    <row r="344" spans="1:21" ht="14.4" customHeight="1" x14ac:dyDescent="0.3">
      <c r="A344" s="625">
        <v>21</v>
      </c>
      <c r="B344" s="626" t="s">
        <v>551</v>
      </c>
      <c r="C344" s="626">
        <v>89301211</v>
      </c>
      <c r="D344" s="688" t="s">
        <v>4838</v>
      </c>
      <c r="E344" s="689" t="s">
        <v>2839</v>
      </c>
      <c r="F344" s="626" t="s">
        <v>2806</v>
      </c>
      <c r="G344" s="626" t="s">
        <v>2953</v>
      </c>
      <c r="H344" s="626" t="s">
        <v>550</v>
      </c>
      <c r="I344" s="626" t="s">
        <v>3164</v>
      </c>
      <c r="J344" s="626" t="s">
        <v>950</v>
      </c>
      <c r="K344" s="626" t="s">
        <v>1459</v>
      </c>
      <c r="L344" s="627">
        <v>0</v>
      </c>
      <c r="M344" s="627">
        <v>0</v>
      </c>
      <c r="N344" s="626">
        <v>3</v>
      </c>
      <c r="O344" s="690">
        <v>2</v>
      </c>
      <c r="P344" s="627">
        <v>0</v>
      </c>
      <c r="Q344" s="642"/>
      <c r="R344" s="626">
        <v>2</v>
      </c>
      <c r="S344" s="642">
        <v>0.66666666666666663</v>
      </c>
      <c r="T344" s="690">
        <v>1.5</v>
      </c>
      <c r="U344" s="672">
        <v>0.75</v>
      </c>
    </row>
    <row r="345" spans="1:21" ht="14.4" customHeight="1" x14ac:dyDescent="0.3">
      <c r="A345" s="625">
        <v>21</v>
      </c>
      <c r="B345" s="626" t="s">
        <v>551</v>
      </c>
      <c r="C345" s="626">
        <v>89301211</v>
      </c>
      <c r="D345" s="688" t="s">
        <v>4838</v>
      </c>
      <c r="E345" s="689" t="s">
        <v>2839</v>
      </c>
      <c r="F345" s="626" t="s">
        <v>2806</v>
      </c>
      <c r="G345" s="626" t="s">
        <v>3254</v>
      </c>
      <c r="H345" s="626" t="s">
        <v>550</v>
      </c>
      <c r="I345" s="626" t="s">
        <v>3255</v>
      </c>
      <c r="J345" s="626" t="s">
        <v>3256</v>
      </c>
      <c r="K345" s="626" t="s">
        <v>3257</v>
      </c>
      <c r="L345" s="627">
        <v>29.49</v>
      </c>
      <c r="M345" s="627">
        <v>29.49</v>
      </c>
      <c r="N345" s="626">
        <v>1</v>
      </c>
      <c r="O345" s="690">
        <v>1</v>
      </c>
      <c r="P345" s="627"/>
      <c r="Q345" s="642">
        <v>0</v>
      </c>
      <c r="R345" s="626"/>
      <c r="S345" s="642">
        <v>0</v>
      </c>
      <c r="T345" s="690"/>
      <c r="U345" s="672">
        <v>0</v>
      </c>
    </row>
    <row r="346" spans="1:21" ht="14.4" customHeight="1" x14ac:dyDescent="0.3">
      <c r="A346" s="625">
        <v>21</v>
      </c>
      <c r="B346" s="626" t="s">
        <v>551</v>
      </c>
      <c r="C346" s="626">
        <v>89301211</v>
      </c>
      <c r="D346" s="688" t="s">
        <v>4838</v>
      </c>
      <c r="E346" s="689" t="s">
        <v>2839</v>
      </c>
      <c r="F346" s="626" t="s">
        <v>2806</v>
      </c>
      <c r="G346" s="626" t="s">
        <v>2961</v>
      </c>
      <c r="H346" s="626" t="s">
        <v>550</v>
      </c>
      <c r="I346" s="626" t="s">
        <v>3067</v>
      </c>
      <c r="J346" s="626" t="s">
        <v>902</v>
      </c>
      <c r="K346" s="626" t="s">
        <v>3068</v>
      </c>
      <c r="L346" s="627">
        <v>0</v>
      </c>
      <c r="M346" s="627">
        <v>0</v>
      </c>
      <c r="N346" s="626">
        <v>1</v>
      </c>
      <c r="O346" s="690">
        <v>0.5</v>
      </c>
      <c r="P346" s="627"/>
      <c r="Q346" s="642"/>
      <c r="R346" s="626"/>
      <c r="S346" s="642">
        <v>0</v>
      </c>
      <c r="T346" s="690"/>
      <c r="U346" s="672">
        <v>0</v>
      </c>
    </row>
    <row r="347" spans="1:21" ht="14.4" customHeight="1" x14ac:dyDescent="0.3">
      <c r="A347" s="625">
        <v>21</v>
      </c>
      <c r="B347" s="626" t="s">
        <v>551</v>
      </c>
      <c r="C347" s="626">
        <v>89301211</v>
      </c>
      <c r="D347" s="688" t="s">
        <v>4838</v>
      </c>
      <c r="E347" s="689" t="s">
        <v>2839</v>
      </c>
      <c r="F347" s="626" t="s">
        <v>2806</v>
      </c>
      <c r="G347" s="626" t="s">
        <v>2878</v>
      </c>
      <c r="H347" s="626" t="s">
        <v>550</v>
      </c>
      <c r="I347" s="626" t="s">
        <v>2964</v>
      </c>
      <c r="J347" s="626" t="s">
        <v>992</v>
      </c>
      <c r="K347" s="626" t="s">
        <v>1424</v>
      </c>
      <c r="L347" s="627">
        <v>56.52</v>
      </c>
      <c r="M347" s="627">
        <v>113.04</v>
      </c>
      <c r="N347" s="626">
        <v>2</v>
      </c>
      <c r="O347" s="690">
        <v>1</v>
      </c>
      <c r="P347" s="627"/>
      <c r="Q347" s="642">
        <v>0</v>
      </c>
      <c r="R347" s="626"/>
      <c r="S347" s="642">
        <v>0</v>
      </c>
      <c r="T347" s="690"/>
      <c r="U347" s="672">
        <v>0</v>
      </c>
    </row>
    <row r="348" spans="1:21" ht="14.4" customHeight="1" x14ac:dyDescent="0.3">
      <c r="A348" s="625">
        <v>21</v>
      </c>
      <c r="B348" s="626" t="s">
        <v>551</v>
      </c>
      <c r="C348" s="626">
        <v>89301211</v>
      </c>
      <c r="D348" s="688" t="s">
        <v>4838</v>
      </c>
      <c r="E348" s="689" t="s">
        <v>2839</v>
      </c>
      <c r="F348" s="626" t="s">
        <v>2806</v>
      </c>
      <c r="G348" s="626" t="s">
        <v>3258</v>
      </c>
      <c r="H348" s="626" t="s">
        <v>550</v>
      </c>
      <c r="I348" s="626" t="s">
        <v>3259</v>
      </c>
      <c r="J348" s="626" t="s">
        <v>1701</v>
      </c>
      <c r="K348" s="626" t="s">
        <v>3260</v>
      </c>
      <c r="L348" s="627">
        <v>120.46</v>
      </c>
      <c r="M348" s="627">
        <v>240.92</v>
      </c>
      <c r="N348" s="626">
        <v>2</v>
      </c>
      <c r="O348" s="690">
        <v>1</v>
      </c>
      <c r="P348" s="627"/>
      <c r="Q348" s="642">
        <v>0</v>
      </c>
      <c r="R348" s="626"/>
      <c r="S348" s="642">
        <v>0</v>
      </c>
      <c r="T348" s="690"/>
      <c r="U348" s="672">
        <v>0</v>
      </c>
    </row>
    <row r="349" spans="1:21" ht="14.4" customHeight="1" x14ac:dyDescent="0.3">
      <c r="A349" s="625">
        <v>21</v>
      </c>
      <c r="B349" s="626" t="s">
        <v>551</v>
      </c>
      <c r="C349" s="626">
        <v>89301211</v>
      </c>
      <c r="D349" s="688" t="s">
        <v>4838</v>
      </c>
      <c r="E349" s="689" t="s">
        <v>2839</v>
      </c>
      <c r="F349" s="626" t="s">
        <v>2806</v>
      </c>
      <c r="G349" s="626" t="s">
        <v>3261</v>
      </c>
      <c r="H349" s="626" t="s">
        <v>550</v>
      </c>
      <c r="I349" s="626" t="s">
        <v>3262</v>
      </c>
      <c r="J349" s="626" t="s">
        <v>3263</v>
      </c>
      <c r="K349" s="626" t="s">
        <v>3264</v>
      </c>
      <c r="L349" s="627">
        <v>0</v>
      </c>
      <c r="M349" s="627">
        <v>0</v>
      </c>
      <c r="N349" s="626">
        <v>2</v>
      </c>
      <c r="O349" s="690">
        <v>1.5</v>
      </c>
      <c r="P349" s="627"/>
      <c r="Q349" s="642"/>
      <c r="R349" s="626"/>
      <c r="S349" s="642">
        <v>0</v>
      </c>
      <c r="T349" s="690"/>
      <c r="U349" s="672">
        <v>0</v>
      </c>
    </row>
    <row r="350" spans="1:21" ht="14.4" customHeight="1" x14ac:dyDescent="0.3">
      <c r="A350" s="625">
        <v>21</v>
      </c>
      <c r="B350" s="626" t="s">
        <v>551</v>
      </c>
      <c r="C350" s="626">
        <v>89301211</v>
      </c>
      <c r="D350" s="688" t="s">
        <v>4838</v>
      </c>
      <c r="E350" s="689" t="s">
        <v>2839</v>
      </c>
      <c r="F350" s="626" t="s">
        <v>2806</v>
      </c>
      <c r="G350" s="626" t="s">
        <v>2882</v>
      </c>
      <c r="H350" s="626" t="s">
        <v>550</v>
      </c>
      <c r="I350" s="626" t="s">
        <v>2500</v>
      </c>
      <c r="J350" s="626" t="s">
        <v>2501</v>
      </c>
      <c r="K350" s="626" t="s">
        <v>2502</v>
      </c>
      <c r="L350" s="627">
        <v>880.88</v>
      </c>
      <c r="M350" s="627">
        <v>880.88</v>
      </c>
      <c r="N350" s="626">
        <v>1</v>
      </c>
      <c r="O350" s="690">
        <v>1</v>
      </c>
      <c r="P350" s="627"/>
      <c r="Q350" s="642">
        <v>0</v>
      </c>
      <c r="R350" s="626"/>
      <c r="S350" s="642">
        <v>0</v>
      </c>
      <c r="T350" s="690"/>
      <c r="U350" s="672">
        <v>0</v>
      </c>
    </row>
    <row r="351" spans="1:21" ht="14.4" customHeight="1" x14ac:dyDescent="0.3">
      <c r="A351" s="625">
        <v>21</v>
      </c>
      <c r="B351" s="626" t="s">
        <v>551</v>
      </c>
      <c r="C351" s="626">
        <v>89301211</v>
      </c>
      <c r="D351" s="688" t="s">
        <v>4838</v>
      </c>
      <c r="E351" s="689" t="s">
        <v>2839</v>
      </c>
      <c r="F351" s="626" t="s">
        <v>2806</v>
      </c>
      <c r="G351" s="626" t="s">
        <v>2882</v>
      </c>
      <c r="H351" s="626" t="s">
        <v>550</v>
      </c>
      <c r="I351" s="626" t="s">
        <v>2503</v>
      </c>
      <c r="J351" s="626" t="s">
        <v>2504</v>
      </c>
      <c r="K351" s="626" t="s">
        <v>2505</v>
      </c>
      <c r="L351" s="627">
        <v>1629.03</v>
      </c>
      <c r="M351" s="627">
        <v>4887.09</v>
      </c>
      <c r="N351" s="626">
        <v>3</v>
      </c>
      <c r="O351" s="690">
        <v>3</v>
      </c>
      <c r="P351" s="627">
        <v>4887.09</v>
      </c>
      <c r="Q351" s="642">
        <v>1</v>
      </c>
      <c r="R351" s="626">
        <v>3</v>
      </c>
      <c r="S351" s="642">
        <v>1</v>
      </c>
      <c r="T351" s="690">
        <v>3</v>
      </c>
      <c r="U351" s="672">
        <v>1</v>
      </c>
    </row>
    <row r="352" spans="1:21" ht="14.4" customHeight="1" x14ac:dyDescent="0.3">
      <c r="A352" s="625">
        <v>21</v>
      </c>
      <c r="B352" s="626" t="s">
        <v>551</v>
      </c>
      <c r="C352" s="626">
        <v>89301211</v>
      </c>
      <c r="D352" s="688" t="s">
        <v>4838</v>
      </c>
      <c r="E352" s="689" t="s">
        <v>2839</v>
      </c>
      <c r="F352" s="626" t="s">
        <v>2806</v>
      </c>
      <c r="G352" s="626" t="s">
        <v>2974</v>
      </c>
      <c r="H352" s="626" t="s">
        <v>550</v>
      </c>
      <c r="I352" s="626" t="s">
        <v>3075</v>
      </c>
      <c r="J352" s="626" t="s">
        <v>3076</v>
      </c>
      <c r="K352" s="626" t="s">
        <v>2977</v>
      </c>
      <c r="L352" s="627">
        <v>23.3</v>
      </c>
      <c r="M352" s="627">
        <v>69.900000000000006</v>
      </c>
      <c r="N352" s="626">
        <v>3</v>
      </c>
      <c r="O352" s="690">
        <v>1.5</v>
      </c>
      <c r="P352" s="627"/>
      <c r="Q352" s="642">
        <v>0</v>
      </c>
      <c r="R352" s="626"/>
      <c r="S352" s="642">
        <v>0</v>
      </c>
      <c r="T352" s="690"/>
      <c r="U352" s="672">
        <v>0</v>
      </c>
    </row>
    <row r="353" spans="1:21" ht="14.4" customHeight="1" x14ac:dyDescent="0.3">
      <c r="A353" s="625">
        <v>21</v>
      </c>
      <c r="B353" s="626" t="s">
        <v>551</v>
      </c>
      <c r="C353" s="626">
        <v>89301211</v>
      </c>
      <c r="D353" s="688" t="s">
        <v>4838</v>
      </c>
      <c r="E353" s="689" t="s">
        <v>2839</v>
      </c>
      <c r="F353" s="626" t="s">
        <v>2806</v>
      </c>
      <c r="G353" s="626" t="s">
        <v>2974</v>
      </c>
      <c r="H353" s="626" t="s">
        <v>550</v>
      </c>
      <c r="I353" s="626" t="s">
        <v>3077</v>
      </c>
      <c r="J353" s="626" t="s">
        <v>3078</v>
      </c>
      <c r="K353" s="626" t="s">
        <v>3079</v>
      </c>
      <c r="L353" s="627">
        <v>41.09</v>
      </c>
      <c r="M353" s="627">
        <v>82.18</v>
      </c>
      <c r="N353" s="626">
        <v>2</v>
      </c>
      <c r="O353" s="690">
        <v>0.5</v>
      </c>
      <c r="P353" s="627">
        <v>82.18</v>
      </c>
      <c r="Q353" s="642">
        <v>1</v>
      </c>
      <c r="R353" s="626">
        <v>2</v>
      </c>
      <c r="S353" s="642">
        <v>1</v>
      </c>
      <c r="T353" s="690">
        <v>0.5</v>
      </c>
      <c r="U353" s="672">
        <v>1</v>
      </c>
    </row>
    <row r="354" spans="1:21" ht="14.4" customHeight="1" x14ac:dyDescent="0.3">
      <c r="A354" s="625">
        <v>21</v>
      </c>
      <c r="B354" s="626" t="s">
        <v>551</v>
      </c>
      <c r="C354" s="626">
        <v>89301211</v>
      </c>
      <c r="D354" s="688" t="s">
        <v>4838</v>
      </c>
      <c r="E354" s="689" t="s">
        <v>2839</v>
      </c>
      <c r="F354" s="626" t="s">
        <v>2806</v>
      </c>
      <c r="G354" s="626" t="s">
        <v>2974</v>
      </c>
      <c r="H354" s="626" t="s">
        <v>550</v>
      </c>
      <c r="I354" s="626" t="s">
        <v>2975</v>
      </c>
      <c r="J354" s="626" t="s">
        <v>2976</v>
      </c>
      <c r="K354" s="626" t="s">
        <v>2977</v>
      </c>
      <c r="L354" s="627">
        <v>23.3</v>
      </c>
      <c r="M354" s="627">
        <v>23.3</v>
      </c>
      <c r="N354" s="626">
        <v>1</v>
      </c>
      <c r="O354" s="690">
        <v>1</v>
      </c>
      <c r="P354" s="627"/>
      <c r="Q354" s="642">
        <v>0</v>
      </c>
      <c r="R354" s="626"/>
      <c r="S354" s="642">
        <v>0</v>
      </c>
      <c r="T354" s="690"/>
      <c r="U354" s="672">
        <v>0</v>
      </c>
    </row>
    <row r="355" spans="1:21" ht="14.4" customHeight="1" x14ac:dyDescent="0.3">
      <c r="A355" s="625">
        <v>21</v>
      </c>
      <c r="B355" s="626" t="s">
        <v>551</v>
      </c>
      <c r="C355" s="626">
        <v>89301211</v>
      </c>
      <c r="D355" s="688" t="s">
        <v>4838</v>
      </c>
      <c r="E355" s="689" t="s">
        <v>2839</v>
      </c>
      <c r="F355" s="626" t="s">
        <v>2806</v>
      </c>
      <c r="G355" s="626" t="s">
        <v>2974</v>
      </c>
      <c r="H355" s="626" t="s">
        <v>550</v>
      </c>
      <c r="I355" s="626" t="s">
        <v>2980</v>
      </c>
      <c r="J355" s="626" t="s">
        <v>2981</v>
      </c>
      <c r="K355" s="626" t="s">
        <v>2977</v>
      </c>
      <c r="L355" s="627">
        <v>0</v>
      </c>
      <c r="M355" s="627">
        <v>0</v>
      </c>
      <c r="N355" s="626">
        <v>1</v>
      </c>
      <c r="O355" s="690">
        <v>0.5</v>
      </c>
      <c r="P355" s="627">
        <v>0</v>
      </c>
      <c r="Q355" s="642"/>
      <c r="R355" s="626">
        <v>1</v>
      </c>
      <c r="S355" s="642">
        <v>1</v>
      </c>
      <c r="T355" s="690">
        <v>0.5</v>
      </c>
      <c r="U355" s="672">
        <v>1</v>
      </c>
    </row>
    <row r="356" spans="1:21" ht="14.4" customHeight="1" x14ac:dyDescent="0.3">
      <c r="A356" s="625">
        <v>21</v>
      </c>
      <c r="B356" s="626" t="s">
        <v>551</v>
      </c>
      <c r="C356" s="626">
        <v>89301211</v>
      </c>
      <c r="D356" s="688" t="s">
        <v>4838</v>
      </c>
      <c r="E356" s="689" t="s">
        <v>2839</v>
      </c>
      <c r="F356" s="626" t="s">
        <v>2806</v>
      </c>
      <c r="G356" s="626" t="s">
        <v>3182</v>
      </c>
      <c r="H356" s="626" t="s">
        <v>1264</v>
      </c>
      <c r="I356" s="626" t="s">
        <v>2723</v>
      </c>
      <c r="J356" s="626" t="s">
        <v>2529</v>
      </c>
      <c r="K356" s="626" t="s">
        <v>2724</v>
      </c>
      <c r="L356" s="627">
        <v>561.54</v>
      </c>
      <c r="M356" s="627">
        <v>561.54</v>
      </c>
      <c r="N356" s="626">
        <v>1</v>
      </c>
      <c r="O356" s="690">
        <v>0.5</v>
      </c>
      <c r="P356" s="627">
        <v>561.54</v>
      </c>
      <c r="Q356" s="642">
        <v>1</v>
      </c>
      <c r="R356" s="626">
        <v>1</v>
      </c>
      <c r="S356" s="642">
        <v>1</v>
      </c>
      <c r="T356" s="690">
        <v>0.5</v>
      </c>
      <c r="U356" s="672">
        <v>1</v>
      </c>
    </row>
    <row r="357" spans="1:21" ht="14.4" customHeight="1" x14ac:dyDescent="0.3">
      <c r="A357" s="625">
        <v>21</v>
      </c>
      <c r="B357" s="626" t="s">
        <v>551</v>
      </c>
      <c r="C357" s="626">
        <v>89301211</v>
      </c>
      <c r="D357" s="688" t="s">
        <v>4838</v>
      </c>
      <c r="E357" s="689" t="s">
        <v>2839</v>
      </c>
      <c r="F357" s="626" t="s">
        <v>2806</v>
      </c>
      <c r="G357" s="626" t="s">
        <v>3182</v>
      </c>
      <c r="H357" s="626" t="s">
        <v>1264</v>
      </c>
      <c r="I357" s="626" t="s">
        <v>2531</v>
      </c>
      <c r="J357" s="626" t="s">
        <v>1867</v>
      </c>
      <c r="K357" s="626" t="s">
        <v>2532</v>
      </c>
      <c r="L357" s="627">
        <v>443.52</v>
      </c>
      <c r="M357" s="627">
        <v>887.04</v>
      </c>
      <c r="N357" s="626">
        <v>2</v>
      </c>
      <c r="O357" s="690">
        <v>1</v>
      </c>
      <c r="P357" s="627">
        <v>443.52</v>
      </c>
      <c r="Q357" s="642">
        <v>0.5</v>
      </c>
      <c r="R357" s="626">
        <v>1</v>
      </c>
      <c r="S357" s="642">
        <v>0.5</v>
      </c>
      <c r="T357" s="690">
        <v>0.5</v>
      </c>
      <c r="U357" s="672">
        <v>0.5</v>
      </c>
    </row>
    <row r="358" spans="1:21" ht="14.4" customHeight="1" x14ac:dyDescent="0.3">
      <c r="A358" s="625">
        <v>21</v>
      </c>
      <c r="B358" s="626" t="s">
        <v>551</v>
      </c>
      <c r="C358" s="626">
        <v>89301211</v>
      </c>
      <c r="D358" s="688" t="s">
        <v>4838</v>
      </c>
      <c r="E358" s="689" t="s">
        <v>2839</v>
      </c>
      <c r="F358" s="626" t="s">
        <v>2806</v>
      </c>
      <c r="G358" s="626" t="s">
        <v>3081</v>
      </c>
      <c r="H358" s="626" t="s">
        <v>550</v>
      </c>
      <c r="I358" s="626" t="s">
        <v>3082</v>
      </c>
      <c r="J358" s="626" t="s">
        <v>3083</v>
      </c>
      <c r="K358" s="626" t="s">
        <v>3084</v>
      </c>
      <c r="L358" s="627">
        <v>0</v>
      </c>
      <c r="M358" s="627">
        <v>0</v>
      </c>
      <c r="N358" s="626">
        <v>1</v>
      </c>
      <c r="O358" s="690">
        <v>1</v>
      </c>
      <c r="P358" s="627">
        <v>0</v>
      </c>
      <c r="Q358" s="642"/>
      <c r="R358" s="626">
        <v>1</v>
      </c>
      <c r="S358" s="642">
        <v>1</v>
      </c>
      <c r="T358" s="690">
        <v>1</v>
      </c>
      <c r="U358" s="672">
        <v>1</v>
      </c>
    </row>
    <row r="359" spans="1:21" ht="14.4" customHeight="1" x14ac:dyDescent="0.3">
      <c r="A359" s="625">
        <v>21</v>
      </c>
      <c r="B359" s="626" t="s">
        <v>551</v>
      </c>
      <c r="C359" s="626">
        <v>89301211</v>
      </c>
      <c r="D359" s="688" t="s">
        <v>4838</v>
      </c>
      <c r="E359" s="689" t="s">
        <v>2839</v>
      </c>
      <c r="F359" s="626" t="s">
        <v>2806</v>
      </c>
      <c r="G359" s="626" t="s">
        <v>3141</v>
      </c>
      <c r="H359" s="626" t="s">
        <v>550</v>
      </c>
      <c r="I359" s="626" t="s">
        <v>3142</v>
      </c>
      <c r="J359" s="626" t="s">
        <v>1016</v>
      </c>
      <c r="K359" s="626" t="s">
        <v>3143</v>
      </c>
      <c r="L359" s="627">
        <v>153.37</v>
      </c>
      <c r="M359" s="627">
        <v>306.74</v>
      </c>
      <c r="N359" s="626">
        <v>2</v>
      </c>
      <c r="O359" s="690">
        <v>1</v>
      </c>
      <c r="P359" s="627">
        <v>153.37</v>
      </c>
      <c r="Q359" s="642">
        <v>0.5</v>
      </c>
      <c r="R359" s="626">
        <v>1</v>
      </c>
      <c r="S359" s="642">
        <v>0.5</v>
      </c>
      <c r="T359" s="690">
        <v>0.5</v>
      </c>
      <c r="U359" s="672">
        <v>0.5</v>
      </c>
    </row>
    <row r="360" spans="1:21" ht="14.4" customHeight="1" x14ac:dyDescent="0.3">
      <c r="A360" s="625">
        <v>21</v>
      </c>
      <c r="B360" s="626" t="s">
        <v>551</v>
      </c>
      <c r="C360" s="626">
        <v>89301211</v>
      </c>
      <c r="D360" s="688" t="s">
        <v>4838</v>
      </c>
      <c r="E360" s="689" t="s">
        <v>2839</v>
      </c>
      <c r="F360" s="626" t="s">
        <v>2806</v>
      </c>
      <c r="G360" s="626" t="s">
        <v>2985</v>
      </c>
      <c r="H360" s="626" t="s">
        <v>550</v>
      </c>
      <c r="I360" s="626" t="s">
        <v>3183</v>
      </c>
      <c r="J360" s="626" t="s">
        <v>807</v>
      </c>
      <c r="K360" s="626" t="s">
        <v>808</v>
      </c>
      <c r="L360" s="627">
        <v>760.15</v>
      </c>
      <c r="M360" s="627">
        <v>760.15</v>
      </c>
      <c r="N360" s="626">
        <v>1</v>
      </c>
      <c r="O360" s="690">
        <v>1</v>
      </c>
      <c r="P360" s="627">
        <v>760.15</v>
      </c>
      <c r="Q360" s="642">
        <v>1</v>
      </c>
      <c r="R360" s="626">
        <v>1</v>
      </c>
      <c r="S360" s="642">
        <v>1</v>
      </c>
      <c r="T360" s="690">
        <v>1</v>
      </c>
      <c r="U360" s="672">
        <v>1</v>
      </c>
    </row>
    <row r="361" spans="1:21" ht="14.4" customHeight="1" x14ac:dyDescent="0.3">
      <c r="A361" s="625">
        <v>21</v>
      </c>
      <c r="B361" s="626" t="s">
        <v>551</v>
      </c>
      <c r="C361" s="626">
        <v>89301211</v>
      </c>
      <c r="D361" s="688" t="s">
        <v>4838</v>
      </c>
      <c r="E361" s="689" t="s">
        <v>2839</v>
      </c>
      <c r="F361" s="626" t="s">
        <v>2806</v>
      </c>
      <c r="G361" s="626" t="s">
        <v>2985</v>
      </c>
      <c r="H361" s="626" t="s">
        <v>550</v>
      </c>
      <c r="I361" s="626" t="s">
        <v>2986</v>
      </c>
      <c r="J361" s="626" t="s">
        <v>807</v>
      </c>
      <c r="K361" s="626" t="s">
        <v>2987</v>
      </c>
      <c r="L361" s="627">
        <v>1520.3</v>
      </c>
      <c r="M361" s="627">
        <v>4560.8999999999996</v>
      </c>
      <c r="N361" s="626">
        <v>3</v>
      </c>
      <c r="O361" s="690">
        <v>3</v>
      </c>
      <c r="P361" s="627">
        <v>3040.6</v>
      </c>
      <c r="Q361" s="642">
        <v>0.66666666666666674</v>
      </c>
      <c r="R361" s="626">
        <v>2</v>
      </c>
      <c r="S361" s="642">
        <v>0.66666666666666663</v>
      </c>
      <c r="T361" s="690">
        <v>2</v>
      </c>
      <c r="U361" s="672">
        <v>0.66666666666666663</v>
      </c>
    </row>
    <row r="362" spans="1:21" ht="14.4" customHeight="1" x14ac:dyDescent="0.3">
      <c r="A362" s="625">
        <v>21</v>
      </c>
      <c r="B362" s="626" t="s">
        <v>551</v>
      </c>
      <c r="C362" s="626">
        <v>89301211</v>
      </c>
      <c r="D362" s="688" t="s">
        <v>4838</v>
      </c>
      <c r="E362" s="689" t="s">
        <v>2839</v>
      </c>
      <c r="F362" s="626" t="s">
        <v>2806</v>
      </c>
      <c r="G362" s="626" t="s">
        <v>2985</v>
      </c>
      <c r="H362" s="626" t="s">
        <v>550</v>
      </c>
      <c r="I362" s="626" t="s">
        <v>3265</v>
      </c>
      <c r="J362" s="626" t="s">
        <v>871</v>
      </c>
      <c r="K362" s="626" t="s">
        <v>872</v>
      </c>
      <c r="L362" s="627">
        <v>1520.3</v>
      </c>
      <c r="M362" s="627">
        <v>1520.3</v>
      </c>
      <c r="N362" s="626">
        <v>1</v>
      </c>
      <c r="O362" s="690">
        <v>1</v>
      </c>
      <c r="P362" s="627">
        <v>1520.3</v>
      </c>
      <c r="Q362" s="642">
        <v>1</v>
      </c>
      <c r="R362" s="626">
        <v>1</v>
      </c>
      <c r="S362" s="642">
        <v>1</v>
      </c>
      <c r="T362" s="690">
        <v>1</v>
      </c>
      <c r="U362" s="672">
        <v>1</v>
      </c>
    </row>
    <row r="363" spans="1:21" ht="14.4" customHeight="1" x14ac:dyDescent="0.3">
      <c r="A363" s="625">
        <v>21</v>
      </c>
      <c r="B363" s="626" t="s">
        <v>551</v>
      </c>
      <c r="C363" s="626">
        <v>89301211</v>
      </c>
      <c r="D363" s="688" t="s">
        <v>4838</v>
      </c>
      <c r="E363" s="689" t="s">
        <v>2839</v>
      </c>
      <c r="F363" s="626" t="s">
        <v>2806</v>
      </c>
      <c r="G363" s="626" t="s">
        <v>2988</v>
      </c>
      <c r="H363" s="626" t="s">
        <v>550</v>
      </c>
      <c r="I363" s="626" t="s">
        <v>3144</v>
      </c>
      <c r="J363" s="626" t="s">
        <v>1193</v>
      </c>
      <c r="K363" s="626" t="s">
        <v>1194</v>
      </c>
      <c r="L363" s="627">
        <v>20.239999999999998</v>
      </c>
      <c r="M363" s="627">
        <v>202.39999999999998</v>
      </c>
      <c r="N363" s="626">
        <v>10</v>
      </c>
      <c r="O363" s="690">
        <v>5.5</v>
      </c>
      <c r="P363" s="627">
        <v>101.19999999999999</v>
      </c>
      <c r="Q363" s="642">
        <v>0.5</v>
      </c>
      <c r="R363" s="626">
        <v>5</v>
      </c>
      <c r="S363" s="642">
        <v>0.5</v>
      </c>
      <c r="T363" s="690">
        <v>2.5</v>
      </c>
      <c r="U363" s="672">
        <v>0.45454545454545453</v>
      </c>
    </row>
    <row r="364" spans="1:21" ht="14.4" customHeight="1" x14ac:dyDescent="0.3">
      <c r="A364" s="625">
        <v>21</v>
      </c>
      <c r="B364" s="626" t="s">
        <v>551</v>
      </c>
      <c r="C364" s="626">
        <v>89301211</v>
      </c>
      <c r="D364" s="688" t="s">
        <v>4838</v>
      </c>
      <c r="E364" s="689" t="s">
        <v>2839</v>
      </c>
      <c r="F364" s="626" t="s">
        <v>2806</v>
      </c>
      <c r="G364" s="626" t="s">
        <v>3266</v>
      </c>
      <c r="H364" s="626" t="s">
        <v>550</v>
      </c>
      <c r="I364" s="626" t="s">
        <v>3267</v>
      </c>
      <c r="J364" s="626" t="s">
        <v>1119</v>
      </c>
      <c r="K364" s="626" t="s">
        <v>3268</v>
      </c>
      <c r="L364" s="627">
        <v>34.43</v>
      </c>
      <c r="M364" s="627">
        <v>34.43</v>
      </c>
      <c r="N364" s="626">
        <v>1</v>
      </c>
      <c r="O364" s="690">
        <v>0.5</v>
      </c>
      <c r="P364" s="627"/>
      <c r="Q364" s="642">
        <v>0</v>
      </c>
      <c r="R364" s="626"/>
      <c r="S364" s="642">
        <v>0</v>
      </c>
      <c r="T364" s="690"/>
      <c r="U364" s="672">
        <v>0</v>
      </c>
    </row>
    <row r="365" spans="1:21" ht="14.4" customHeight="1" x14ac:dyDescent="0.3">
      <c r="A365" s="625">
        <v>21</v>
      </c>
      <c r="B365" s="626" t="s">
        <v>551</v>
      </c>
      <c r="C365" s="626">
        <v>89301211</v>
      </c>
      <c r="D365" s="688" t="s">
        <v>4838</v>
      </c>
      <c r="E365" s="689" t="s">
        <v>2839</v>
      </c>
      <c r="F365" s="626" t="s">
        <v>2806</v>
      </c>
      <c r="G365" s="626" t="s">
        <v>3089</v>
      </c>
      <c r="H365" s="626" t="s">
        <v>550</v>
      </c>
      <c r="I365" s="626" t="s">
        <v>3090</v>
      </c>
      <c r="J365" s="626" t="s">
        <v>1096</v>
      </c>
      <c r="K365" s="626" t="s">
        <v>3091</v>
      </c>
      <c r="L365" s="627">
        <v>63.67</v>
      </c>
      <c r="M365" s="627">
        <v>254.68</v>
      </c>
      <c r="N365" s="626">
        <v>4</v>
      </c>
      <c r="O365" s="690">
        <v>1</v>
      </c>
      <c r="P365" s="627">
        <v>127.34</v>
      </c>
      <c r="Q365" s="642">
        <v>0.5</v>
      </c>
      <c r="R365" s="626">
        <v>2</v>
      </c>
      <c r="S365" s="642">
        <v>0.5</v>
      </c>
      <c r="T365" s="690">
        <v>0.5</v>
      </c>
      <c r="U365" s="672">
        <v>0.5</v>
      </c>
    </row>
    <row r="366" spans="1:21" ht="14.4" customHeight="1" x14ac:dyDescent="0.3">
      <c r="A366" s="625">
        <v>21</v>
      </c>
      <c r="B366" s="626" t="s">
        <v>551</v>
      </c>
      <c r="C366" s="626">
        <v>89301211</v>
      </c>
      <c r="D366" s="688" t="s">
        <v>4838</v>
      </c>
      <c r="E366" s="689" t="s">
        <v>2839</v>
      </c>
      <c r="F366" s="626" t="s">
        <v>2806</v>
      </c>
      <c r="G366" s="626" t="s">
        <v>3186</v>
      </c>
      <c r="H366" s="626" t="s">
        <v>550</v>
      </c>
      <c r="I366" s="626" t="s">
        <v>3187</v>
      </c>
      <c r="J366" s="626" t="s">
        <v>763</v>
      </c>
      <c r="K366" s="626" t="s">
        <v>3188</v>
      </c>
      <c r="L366" s="627">
        <v>26.17</v>
      </c>
      <c r="M366" s="627">
        <v>78.510000000000005</v>
      </c>
      <c r="N366" s="626">
        <v>3</v>
      </c>
      <c r="O366" s="690">
        <v>2.5</v>
      </c>
      <c r="P366" s="627">
        <v>26.17</v>
      </c>
      <c r="Q366" s="642">
        <v>0.33333333333333331</v>
      </c>
      <c r="R366" s="626">
        <v>1</v>
      </c>
      <c r="S366" s="642">
        <v>0.33333333333333331</v>
      </c>
      <c r="T366" s="690">
        <v>1</v>
      </c>
      <c r="U366" s="672">
        <v>0.4</v>
      </c>
    </row>
    <row r="367" spans="1:21" ht="14.4" customHeight="1" x14ac:dyDescent="0.3">
      <c r="A367" s="625">
        <v>21</v>
      </c>
      <c r="B367" s="626" t="s">
        <v>551</v>
      </c>
      <c r="C367" s="626">
        <v>89301211</v>
      </c>
      <c r="D367" s="688" t="s">
        <v>4838</v>
      </c>
      <c r="E367" s="689" t="s">
        <v>2839</v>
      </c>
      <c r="F367" s="626" t="s">
        <v>2806</v>
      </c>
      <c r="G367" s="626" t="s">
        <v>2883</v>
      </c>
      <c r="H367" s="626" t="s">
        <v>550</v>
      </c>
      <c r="I367" s="626" t="s">
        <v>2884</v>
      </c>
      <c r="J367" s="626" t="s">
        <v>1182</v>
      </c>
      <c r="K367" s="626" t="s">
        <v>678</v>
      </c>
      <c r="L367" s="627">
        <v>0</v>
      </c>
      <c r="M367" s="627">
        <v>0</v>
      </c>
      <c r="N367" s="626">
        <v>11</v>
      </c>
      <c r="O367" s="690">
        <v>2</v>
      </c>
      <c r="P367" s="627">
        <v>0</v>
      </c>
      <c r="Q367" s="642"/>
      <c r="R367" s="626">
        <v>8</v>
      </c>
      <c r="S367" s="642">
        <v>0.72727272727272729</v>
      </c>
      <c r="T367" s="690">
        <v>1.5</v>
      </c>
      <c r="U367" s="672">
        <v>0.75</v>
      </c>
    </row>
    <row r="368" spans="1:21" ht="14.4" customHeight="1" x14ac:dyDescent="0.3">
      <c r="A368" s="625">
        <v>21</v>
      </c>
      <c r="B368" s="626" t="s">
        <v>551</v>
      </c>
      <c r="C368" s="626">
        <v>89301211</v>
      </c>
      <c r="D368" s="688" t="s">
        <v>4838</v>
      </c>
      <c r="E368" s="689" t="s">
        <v>2839</v>
      </c>
      <c r="F368" s="626" t="s">
        <v>2806</v>
      </c>
      <c r="G368" s="626" t="s">
        <v>3269</v>
      </c>
      <c r="H368" s="626" t="s">
        <v>1264</v>
      </c>
      <c r="I368" s="626" t="s">
        <v>2690</v>
      </c>
      <c r="J368" s="626" t="s">
        <v>1930</v>
      </c>
      <c r="K368" s="626" t="s">
        <v>2691</v>
      </c>
      <c r="L368" s="627">
        <v>77.010000000000005</v>
      </c>
      <c r="M368" s="627">
        <v>77.010000000000005</v>
      </c>
      <c r="N368" s="626">
        <v>1</v>
      </c>
      <c r="O368" s="690">
        <v>1</v>
      </c>
      <c r="P368" s="627">
        <v>77.010000000000005</v>
      </c>
      <c r="Q368" s="642">
        <v>1</v>
      </c>
      <c r="R368" s="626">
        <v>1</v>
      </c>
      <c r="S368" s="642">
        <v>1</v>
      </c>
      <c r="T368" s="690">
        <v>1</v>
      </c>
      <c r="U368" s="672">
        <v>1</v>
      </c>
    </row>
    <row r="369" spans="1:21" ht="14.4" customHeight="1" x14ac:dyDescent="0.3">
      <c r="A369" s="625">
        <v>21</v>
      </c>
      <c r="B369" s="626" t="s">
        <v>551</v>
      </c>
      <c r="C369" s="626">
        <v>89301211</v>
      </c>
      <c r="D369" s="688" t="s">
        <v>4838</v>
      </c>
      <c r="E369" s="689" t="s">
        <v>2839</v>
      </c>
      <c r="F369" s="626" t="s">
        <v>2806</v>
      </c>
      <c r="G369" s="626" t="s">
        <v>2889</v>
      </c>
      <c r="H369" s="626" t="s">
        <v>550</v>
      </c>
      <c r="I369" s="626" t="s">
        <v>2890</v>
      </c>
      <c r="J369" s="626" t="s">
        <v>2891</v>
      </c>
      <c r="K369" s="626" t="s">
        <v>2892</v>
      </c>
      <c r="L369" s="627">
        <v>54.04</v>
      </c>
      <c r="M369" s="627">
        <v>108.08</v>
      </c>
      <c r="N369" s="626">
        <v>2</v>
      </c>
      <c r="O369" s="690">
        <v>1</v>
      </c>
      <c r="P369" s="627"/>
      <c r="Q369" s="642">
        <v>0</v>
      </c>
      <c r="R369" s="626"/>
      <c r="S369" s="642">
        <v>0</v>
      </c>
      <c r="T369" s="690"/>
      <c r="U369" s="672">
        <v>0</v>
      </c>
    </row>
    <row r="370" spans="1:21" ht="14.4" customHeight="1" x14ac:dyDescent="0.3">
      <c r="A370" s="625">
        <v>21</v>
      </c>
      <c r="B370" s="626" t="s">
        <v>551</v>
      </c>
      <c r="C370" s="626">
        <v>89301211</v>
      </c>
      <c r="D370" s="688" t="s">
        <v>4838</v>
      </c>
      <c r="E370" s="689" t="s">
        <v>2839</v>
      </c>
      <c r="F370" s="626" t="s">
        <v>2806</v>
      </c>
      <c r="G370" s="626" t="s">
        <v>2889</v>
      </c>
      <c r="H370" s="626" t="s">
        <v>550</v>
      </c>
      <c r="I370" s="626" t="s">
        <v>3092</v>
      </c>
      <c r="J370" s="626" t="s">
        <v>2994</v>
      </c>
      <c r="K370" s="626" t="s">
        <v>2995</v>
      </c>
      <c r="L370" s="627">
        <v>72.05</v>
      </c>
      <c r="M370" s="627">
        <v>216.14999999999998</v>
      </c>
      <c r="N370" s="626">
        <v>3</v>
      </c>
      <c r="O370" s="690">
        <v>0.5</v>
      </c>
      <c r="P370" s="627"/>
      <c r="Q370" s="642">
        <v>0</v>
      </c>
      <c r="R370" s="626"/>
      <c r="S370" s="642">
        <v>0</v>
      </c>
      <c r="T370" s="690"/>
      <c r="U370" s="672">
        <v>0</v>
      </c>
    </row>
    <row r="371" spans="1:21" ht="14.4" customHeight="1" x14ac:dyDescent="0.3">
      <c r="A371" s="625">
        <v>21</v>
      </c>
      <c r="B371" s="626" t="s">
        <v>551</v>
      </c>
      <c r="C371" s="626">
        <v>89301211</v>
      </c>
      <c r="D371" s="688" t="s">
        <v>4838</v>
      </c>
      <c r="E371" s="689" t="s">
        <v>2839</v>
      </c>
      <c r="F371" s="626" t="s">
        <v>2806</v>
      </c>
      <c r="G371" s="626" t="s">
        <v>3001</v>
      </c>
      <c r="H371" s="626" t="s">
        <v>550</v>
      </c>
      <c r="I371" s="626" t="s">
        <v>3002</v>
      </c>
      <c r="J371" s="626" t="s">
        <v>829</v>
      </c>
      <c r="K371" s="626" t="s">
        <v>3003</v>
      </c>
      <c r="L371" s="627">
        <v>709.97</v>
      </c>
      <c r="M371" s="627">
        <v>709.97</v>
      </c>
      <c r="N371" s="626">
        <v>1</v>
      </c>
      <c r="O371" s="690">
        <v>1</v>
      </c>
      <c r="P371" s="627">
        <v>709.97</v>
      </c>
      <c r="Q371" s="642">
        <v>1</v>
      </c>
      <c r="R371" s="626">
        <v>1</v>
      </c>
      <c r="S371" s="642">
        <v>1</v>
      </c>
      <c r="T371" s="690">
        <v>1</v>
      </c>
      <c r="U371" s="672">
        <v>1</v>
      </c>
    </row>
    <row r="372" spans="1:21" ht="14.4" customHeight="1" x14ac:dyDescent="0.3">
      <c r="A372" s="625">
        <v>21</v>
      </c>
      <c r="B372" s="626" t="s">
        <v>551</v>
      </c>
      <c r="C372" s="626">
        <v>89301211</v>
      </c>
      <c r="D372" s="688" t="s">
        <v>4838</v>
      </c>
      <c r="E372" s="689" t="s">
        <v>2839</v>
      </c>
      <c r="F372" s="626" t="s">
        <v>2806</v>
      </c>
      <c r="G372" s="626" t="s">
        <v>3093</v>
      </c>
      <c r="H372" s="626" t="s">
        <v>1264</v>
      </c>
      <c r="I372" s="626" t="s">
        <v>2607</v>
      </c>
      <c r="J372" s="626" t="s">
        <v>1328</v>
      </c>
      <c r="K372" s="626" t="s">
        <v>1845</v>
      </c>
      <c r="L372" s="627">
        <v>0</v>
      </c>
      <c r="M372" s="627">
        <v>0</v>
      </c>
      <c r="N372" s="626">
        <v>3</v>
      </c>
      <c r="O372" s="690">
        <v>2</v>
      </c>
      <c r="P372" s="627">
        <v>0</v>
      </c>
      <c r="Q372" s="642"/>
      <c r="R372" s="626">
        <v>3</v>
      </c>
      <c r="S372" s="642">
        <v>1</v>
      </c>
      <c r="T372" s="690">
        <v>2</v>
      </c>
      <c r="U372" s="672">
        <v>1</v>
      </c>
    </row>
    <row r="373" spans="1:21" ht="14.4" customHeight="1" x14ac:dyDescent="0.3">
      <c r="A373" s="625">
        <v>21</v>
      </c>
      <c r="B373" s="626" t="s">
        <v>551</v>
      </c>
      <c r="C373" s="626">
        <v>89301211</v>
      </c>
      <c r="D373" s="688" t="s">
        <v>4838</v>
      </c>
      <c r="E373" s="689" t="s">
        <v>2839</v>
      </c>
      <c r="F373" s="626" t="s">
        <v>2806</v>
      </c>
      <c r="G373" s="626" t="s">
        <v>3270</v>
      </c>
      <c r="H373" s="626" t="s">
        <v>550</v>
      </c>
      <c r="I373" s="626" t="s">
        <v>3271</v>
      </c>
      <c r="J373" s="626" t="s">
        <v>3272</v>
      </c>
      <c r="K373" s="626" t="s">
        <v>2266</v>
      </c>
      <c r="L373" s="627">
        <v>2127.52</v>
      </c>
      <c r="M373" s="627">
        <v>6382.5599999999995</v>
      </c>
      <c r="N373" s="626">
        <v>3</v>
      </c>
      <c r="O373" s="690">
        <v>1</v>
      </c>
      <c r="P373" s="627">
        <v>6382.5599999999995</v>
      </c>
      <c r="Q373" s="642">
        <v>1</v>
      </c>
      <c r="R373" s="626">
        <v>3</v>
      </c>
      <c r="S373" s="642">
        <v>1</v>
      </c>
      <c r="T373" s="690">
        <v>1</v>
      </c>
      <c r="U373" s="672">
        <v>1</v>
      </c>
    </row>
    <row r="374" spans="1:21" ht="14.4" customHeight="1" x14ac:dyDescent="0.3">
      <c r="A374" s="625">
        <v>21</v>
      </c>
      <c r="B374" s="626" t="s">
        <v>551</v>
      </c>
      <c r="C374" s="626">
        <v>89301211</v>
      </c>
      <c r="D374" s="688" t="s">
        <v>4838</v>
      </c>
      <c r="E374" s="689" t="s">
        <v>2839</v>
      </c>
      <c r="F374" s="626" t="s">
        <v>2806</v>
      </c>
      <c r="G374" s="626" t="s">
        <v>3270</v>
      </c>
      <c r="H374" s="626" t="s">
        <v>1264</v>
      </c>
      <c r="I374" s="626" t="s">
        <v>3273</v>
      </c>
      <c r="J374" s="626" t="s">
        <v>3274</v>
      </c>
      <c r="K374" s="626" t="s">
        <v>3275</v>
      </c>
      <c r="L374" s="627">
        <v>2279.48</v>
      </c>
      <c r="M374" s="627">
        <v>2279.48</v>
      </c>
      <c r="N374" s="626">
        <v>1</v>
      </c>
      <c r="O374" s="690">
        <v>0.5</v>
      </c>
      <c r="P374" s="627"/>
      <c r="Q374" s="642">
        <v>0</v>
      </c>
      <c r="R374" s="626"/>
      <c r="S374" s="642">
        <v>0</v>
      </c>
      <c r="T374" s="690"/>
      <c r="U374" s="672">
        <v>0</v>
      </c>
    </row>
    <row r="375" spans="1:21" ht="14.4" customHeight="1" x14ac:dyDescent="0.3">
      <c r="A375" s="625">
        <v>21</v>
      </c>
      <c r="B375" s="626" t="s">
        <v>551</v>
      </c>
      <c r="C375" s="626">
        <v>89301211</v>
      </c>
      <c r="D375" s="688" t="s">
        <v>4838</v>
      </c>
      <c r="E375" s="689" t="s">
        <v>2839</v>
      </c>
      <c r="F375" s="626" t="s">
        <v>2806</v>
      </c>
      <c r="G375" s="626" t="s">
        <v>3098</v>
      </c>
      <c r="H375" s="626" t="s">
        <v>1264</v>
      </c>
      <c r="I375" s="626" t="s">
        <v>2345</v>
      </c>
      <c r="J375" s="626" t="s">
        <v>1332</v>
      </c>
      <c r="K375" s="626" t="s">
        <v>2346</v>
      </c>
      <c r="L375" s="627">
        <v>130.15</v>
      </c>
      <c r="M375" s="627">
        <v>130.15</v>
      </c>
      <c r="N375" s="626">
        <v>1</v>
      </c>
      <c r="O375" s="690">
        <v>1</v>
      </c>
      <c r="P375" s="627"/>
      <c r="Q375" s="642">
        <v>0</v>
      </c>
      <c r="R375" s="626"/>
      <c r="S375" s="642">
        <v>0</v>
      </c>
      <c r="T375" s="690"/>
      <c r="U375" s="672">
        <v>0</v>
      </c>
    </row>
    <row r="376" spans="1:21" ht="14.4" customHeight="1" x14ac:dyDescent="0.3">
      <c r="A376" s="625">
        <v>21</v>
      </c>
      <c r="B376" s="626" t="s">
        <v>551</v>
      </c>
      <c r="C376" s="626">
        <v>89301211</v>
      </c>
      <c r="D376" s="688" t="s">
        <v>4838</v>
      </c>
      <c r="E376" s="689" t="s">
        <v>2839</v>
      </c>
      <c r="F376" s="626" t="s">
        <v>2806</v>
      </c>
      <c r="G376" s="626" t="s">
        <v>3098</v>
      </c>
      <c r="H376" s="626" t="s">
        <v>1264</v>
      </c>
      <c r="I376" s="626" t="s">
        <v>2347</v>
      </c>
      <c r="J376" s="626" t="s">
        <v>1333</v>
      </c>
      <c r="K376" s="626" t="s">
        <v>2348</v>
      </c>
      <c r="L376" s="627">
        <v>50.57</v>
      </c>
      <c r="M376" s="627">
        <v>50.57</v>
      </c>
      <c r="N376" s="626">
        <v>1</v>
      </c>
      <c r="O376" s="690">
        <v>0.5</v>
      </c>
      <c r="P376" s="627"/>
      <c r="Q376" s="642">
        <v>0</v>
      </c>
      <c r="R376" s="626"/>
      <c r="S376" s="642">
        <v>0</v>
      </c>
      <c r="T376" s="690"/>
      <c r="U376" s="672">
        <v>0</v>
      </c>
    </row>
    <row r="377" spans="1:21" ht="14.4" customHeight="1" x14ac:dyDescent="0.3">
      <c r="A377" s="625">
        <v>21</v>
      </c>
      <c r="B377" s="626" t="s">
        <v>551</v>
      </c>
      <c r="C377" s="626">
        <v>89301211</v>
      </c>
      <c r="D377" s="688" t="s">
        <v>4838</v>
      </c>
      <c r="E377" s="689" t="s">
        <v>2839</v>
      </c>
      <c r="F377" s="626" t="s">
        <v>2806</v>
      </c>
      <c r="G377" s="626" t="s">
        <v>3098</v>
      </c>
      <c r="H377" s="626" t="s">
        <v>1264</v>
      </c>
      <c r="I377" s="626" t="s">
        <v>2349</v>
      </c>
      <c r="J377" s="626" t="s">
        <v>1334</v>
      </c>
      <c r="K377" s="626" t="s">
        <v>2350</v>
      </c>
      <c r="L377" s="627">
        <v>86.76</v>
      </c>
      <c r="M377" s="627">
        <v>86.76</v>
      </c>
      <c r="N377" s="626">
        <v>1</v>
      </c>
      <c r="O377" s="690">
        <v>0.5</v>
      </c>
      <c r="P377" s="627"/>
      <c r="Q377" s="642">
        <v>0</v>
      </c>
      <c r="R377" s="626"/>
      <c r="S377" s="642">
        <v>0</v>
      </c>
      <c r="T377" s="690"/>
      <c r="U377" s="672">
        <v>0</v>
      </c>
    </row>
    <row r="378" spans="1:21" ht="14.4" customHeight="1" x14ac:dyDescent="0.3">
      <c r="A378" s="625">
        <v>21</v>
      </c>
      <c r="B378" s="626" t="s">
        <v>551</v>
      </c>
      <c r="C378" s="626">
        <v>89301211</v>
      </c>
      <c r="D378" s="688" t="s">
        <v>4838</v>
      </c>
      <c r="E378" s="689" t="s">
        <v>2839</v>
      </c>
      <c r="F378" s="626" t="s">
        <v>2806</v>
      </c>
      <c r="G378" s="626" t="s">
        <v>3103</v>
      </c>
      <c r="H378" s="626" t="s">
        <v>550</v>
      </c>
      <c r="I378" s="626" t="s">
        <v>3104</v>
      </c>
      <c r="J378" s="626" t="s">
        <v>1189</v>
      </c>
      <c r="K378" s="626" t="s">
        <v>1190</v>
      </c>
      <c r="L378" s="627">
        <v>1172.22</v>
      </c>
      <c r="M378" s="627">
        <v>1172.22</v>
      </c>
      <c r="N378" s="626">
        <v>1</v>
      </c>
      <c r="O378" s="690">
        <v>0.5</v>
      </c>
      <c r="P378" s="627">
        <v>1172.22</v>
      </c>
      <c r="Q378" s="642">
        <v>1</v>
      </c>
      <c r="R378" s="626">
        <v>1</v>
      </c>
      <c r="S378" s="642">
        <v>1</v>
      </c>
      <c r="T378" s="690">
        <v>0.5</v>
      </c>
      <c r="U378" s="672">
        <v>1</v>
      </c>
    </row>
    <row r="379" spans="1:21" ht="14.4" customHeight="1" x14ac:dyDescent="0.3">
      <c r="A379" s="625">
        <v>21</v>
      </c>
      <c r="B379" s="626" t="s">
        <v>551</v>
      </c>
      <c r="C379" s="626">
        <v>89301211</v>
      </c>
      <c r="D379" s="688" t="s">
        <v>4838</v>
      </c>
      <c r="E379" s="689" t="s">
        <v>2839</v>
      </c>
      <c r="F379" s="626" t="s">
        <v>2806</v>
      </c>
      <c r="G379" s="626" t="s">
        <v>3006</v>
      </c>
      <c r="H379" s="626" t="s">
        <v>1264</v>
      </c>
      <c r="I379" s="626" t="s">
        <v>3276</v>
      </c>
      <c r="J379" s="626" t="s">
        <v>3277</v>
      </c>
      <c r="K379" s="626" t="s">
        <v>2219</v>
      </c>
      <c r="L379" s="627">
        <v>107.66</v>
      </c>
      <c r="M379" s="627">
        <v>107.66</v>
      </c>
      <c r="N379" s="626">
        <v>1</v>
      </c>
      <c r="O379" s="690">
        <v>0.5</v>
      </c>
      <c r="P379" s="627"/>
      <c r="Q379" s="642">
        <v>0</v>
      </c>
      <c r="R379" s="626"/>
      <c r="S379" s="642">
        <v>0</v>
      </c>
      <c r="T379" s="690"/>
      <c r="U379" s="672">
        <v>0</v>
      </c>
    </row>
    <row r="380" spans="1:21" ht="14.4" customHeight="1" x14ac:dyDescent="0.3">
      <c r="A380" s="625">
        <v>21</v>
      </c>
      <c r="B380" s="626" t="s">
        <v>551</v>
      </c>
      <c r="C380" s="626">
        <v>89301211</v>
      </c>
      <c r="D380" s="688" t="s">
        <v>4838</v>
      </c>
      <c r="E380" s="689" t="s">
        <v>2839</v>
      </c>
      <c r="F380" s="626" t="s">
        <v>2806</v>
      </c>
      <c r="G380" s="626" t="s">
        <v>3007</v>
      </c>
      <c r="H380" s="626" t="s">
        <v>550</v>
      </c>
      <c r="I380" s="626" t="s">
        <v>3008</v>
      </c>
      <c r="J380" s="626" t="s">
        <v>3009</v>
      </c>
      <c r="K380" s="626" t="s">
        <v>3010</v>
      </c>
      <c r="L380" s="627">
        <v>56.01</v>
      </c>
      <c r="M380" s="627">
        <v>280.05</v>
      </c>
      <c r="N380" s="626">
        <v>5</v>
      </c>
      <c r="O380" s="690">
        <v>2</v>
      </c>
      <c r="P380" s="627">
        <v>112.02</v>
      </c>
      <c r="Q380" s="642">
        <v>0.39999999999999997</v>
      </c>
      <c r="R380" s="626">
        <v>2</v>
      </c>
      <c r="S380" s="642">
        <v>0.4</v>
      </c>
      <c r="T380" s="690">
        <v>1</v>
      </c>
      <c r="U380" s="672">
        <v>0.5</v>
      </c>
    </row>
    <row r="381" spans="1:21" ht="14.4" customHeight="1" x14ac:dyDescent="0.3">
      <c r="A381" s="625">
        <v>21</v>
      </c>
      <c r="B381" s="626" t="s">
        <v>551</v>
      </c>
      <c r="C381" s="626">
        <v>89301211</v>
      </c>
      <c r="D381" s="688" t="s">
        <v>4838</v>
      </c>
      <c r="E381" s="689" t="s">
        <v>2839</v>
      </c>
      <c r="F381" s="626" t="s">
        <v>2806</v>
      </c>
      <c r="G381" s="626" t="s">
        <v>3206</v>
      </c>
      <c r="H381" s="626" t="s">
        <v>1264</v>
      </c>
      <c r="I381" s="626" t="s">
        <v>2738</v>
      </c>
      <c r="J381" s="626" t="s">
        <v>675</v>
      </c>
      <c r="K381" s="626" t="s">
        <v>1874</v>
      </c>
      <c r="L381" s="627">
        <v>418.37</v>
      </c>
      <c r="M381" s="627">
        <v>418.37</v>
      </c>
      <c r="N381" s="626">
        <v>1</v>
      </c>
      <c r="O381" s="690">
        <v>0.5</v>
      </c>
      <c r="P381" s="627">
        <v>418.37</v>
      </c>
      <c r="Q381" s="642">
        <v>1</v>
      </c>
      <c r="R381" s="626">
        <v>1</v>
      </c>
      <c r="S381" s="642">
        <v>1</v>
      </c>
      <c r="T381" s="690">
        <v>0.5</v>
      </c>
      <c r="U381" s="672">
        <v>1</v>
      </c>
    </row>
    <row r="382" spans="1:21" ht="14.4" customHeight="1" x14ac:dyDescent="0.3">
      <c r="A382" s="625">
        <v>21</v>
      </c>
      <c r="B382" s="626" t="s">
        <v>551</v>
      </c>
      <c r="C382" s="626">
        <v>89301211</v>
      </c>
      <c r="D382" s="688" t="s">
        <v>4838</v>
      </c>
      <c r="E382" s="689" t="s">
        <v>2839</v>
      </c>
      <c r="F382" s="626" t="s">
        <v>2806</v>
      </c>
      <c r="G382" s="626" t="s">
        <v>3016</v>
      </c>
      <c r="H382" s="626" t="s">
        <v>550</v>
      </c>
      <c r="I382" s="626" t="s">
        <v>3278</v>
      </c>
      <c r="J382" s="626" t="s">
        <v>3279</v>
      </c>
      <c r="K382" s="626" t="s">
        <v>3280</v>
      </c>
      <c r="L382" s="627">
        <v>237.72</v>
      </c>
      <c r="M382" s="627">
        <v>475.44</v>
      </c>
      <c r="N382" s="626">
        <v>2</v>
      </c>
      <c r="O382" s="690">
        <v>1</v>
      </c>
      <c r="P382" s="627">
        <v>475.44</v>
      </c>
      <c r="Q382" s="642">
        <v>1</v>
      </c>
      <c r="R382" s="626">
        <v>2</v>
      </c>
      <c r="S382" s="642">
        <v>1</v>
      </c>
      <c r="T382" s="690">
        <v>1</v>
      </c>
      <c r="U382" s="672">
        <v>1</v>
      </c>
    </row>
    <row r="383" spans="1:21" ht="14.4" customHeight="1" x14ac:dyDescent="0.3">
      <c r="A383" s="625">
        <v>21</v>
      </c>
      <c r="B383" s="626" t="s">
        <v>551</v>
      </c>
      <c r="C383" s="626">
        <v>89301211</v>
      </c>
      <c r="D383" s="688" t="s">
        <v>4838</v>
      </c>
      <c r="E383" s="689" t="s">
        <v>2839</v>
      </c>
      <c r="F383" s="626" t="s">
        <v>2806</v>
      </c>
      <c r="G383" s="626" t="s">
        <v>3019</v>
      </c>
      <c r="H383" s="626" t="s">
        <v>550</v>
      </c>
      <c r="I383" s="626" t="s">
        <v>3281</v>
      </c>
      <c r="J383" s="626" t="s">
        <v>1577</v>
      </c>
      <c r="K383" s="626" t="s">
        <v>3282</v>
      </c>
      <c r="L383" s="627">
        <v>0</v>
      </c>
      <c r="M383" s="627">
        <v>0</v>
      </c>
      <c r="N383" s="626">
        <v>1</v>
      </c>
      <c r="O383" s="690">
        <v>1</v>
      </c>
      <c r="P383" s="627">
        <v>0</v>
      </c>
      <c r="Q383" s="642"/>
      <c r="R383" s="626">
        <v>1</v>
      </c>
      <c r="S383" s="642">
        <v>1</v>
      </c>
      <c r="T383" s="690">
        <v>1</v>
      </c>
      <c r="U383" s="672">
        <v>1</v>
      </c>
    </row>
    <row r="384" spans="1:21" ht="14.4" customHeight="1" x14ac:dyDescent="0.3">
      <c r="A384" s="625">
        <v>21</v>
      </c>
      <c r="B384" s="626" t="s">
        <v>551</v>
      </c>
      <c r="C384" s="626">
        <v>89301211</v>
      </c>
      <c r="D384" s="688" t="s">
        <v>4838</v>
      </c>
      <c r="E384" s="689" t="s">
        <v>2839</v>
      </c>
      <c r="F384" s="626" t="s">
        <v>2806</v>
      </c>
      <c r="G384" s="626" t="s">
        <v>3022</v>
      </c>
      <c r="H384" s="626" t="s">
        <v>1264</v>
      </c>
      <c r="I384" s="626" t="s">
        <v>2617</v>
      </c>
      <c r="J384" s="626" t="s">
        <v>1314</v>
      </c>
      <c r="K384" s="626" t="s">
        <v>1839</v>
      </c>
      <c r="L384" s="627">
        <v>937.93</v>
      </c>
      <c r="M384" s="627">
        <v>937.93</v>
      </c>
      <c r="N384" s="626">
        <v>1</v>
      </c>
      <c r="O384" s="690">
        <v>0.5</v>
      </c>
      <c r="P384" s="627"/>
      <c r="Q384" s="642">
        <v>0</v>
      </c>
      <c r="R384" s="626"/>
      <c r="S384" s="642">
        <v>0</v>
      </c>
      <c r="T384" s="690"/>
      <c r="U384" s="672">
        <v>0</v>
      </c>
    </row>
    <row r="385" spans="1:21" ht="14.4" customHeight="1" x14ac:dyDescent="0.3">
      <c r="A385" s="625">
        <v>21</v>
      </c>
      <c r="B385" s="626" t="s">
        <v>551</v>
      </c>
      <c r="C385" s="626">
        <v>89301211</v>
      </c>
      <c r="D385" s="688" t="s">
        <v>4838</v>
      </c>
      <c r="E385" s="689" t="s">
        <v>2839</v>
      </c>
      <c r="F385" s="626" t="s">
        <v>2806</v>
      </c>
      <c r="G385" s="626" t="s">
        <v>3022</v>
      </c>
      <c r="H385" s="626" t="s">
        <v>1264</v>
      </c>
      <c r="I385" s="626" t="s">
        <v>2232</v>
      </c>
      <c r="J385" s="626" t="s">
        <v>1355</v>
      </c>
      <c r="K385" s="626" t="s">
        <v>1839</v>
      </c>
      <c r="L385" s="627">
        <v>1749.69</v>
      </c>
      <c r="M385" s="627">
        <v>1749.69</v>
      </c>
      <c r="N385" s="626">
        <v>1</v>
      </c>
      <c r="O385" s="690">
        <v>0.5</v>
      </c>
      <c r="P385" s="627"/>
      <c r="Q385" s="642">
        <v>0</v>
      </c>
      <c r="R385" s="626"/>
      <c r="S385" s="642">
        <v>0</v>
      </c>
      <c r="T385" s="690"/>
      <c r="U385" s="672">
        <v>0</v>
      </c>
    </row>
    <row r="386" spans="1:21" ht="14.4" customHeight="1" x14ac:dyDescent="0.3">
      <c r="A386" s="625">
        <v>21</v>
      </c>
      <c r="B386" s="626" t="s">
        <v>551</v>
      </c>
      <c r="C386" s="626">
        <v>89301211</v>
      </c>
      <c r="D386" s="688" t="s">
        <v>4838</v>
      </c>
      <c r="E386" s="689" t="s">
        <v>2839</v>
      </c>
      <c r="F386" s="626" t="s">
        <v>2806</v>
      </c>
      <c r="G386" s="626" t="s">
        <v>3022</v>
      </c>
      <c r="H386" s="626" t="s">
        <v>1264</v>
      </c>
      <c r="I386" s="626" t="s">
        <v>2233</v>
      </c>
      <c r="J386" s="626" t="s">
        <v>1355</v>
      </c>
      <c r="K386" s="626" t="s">
        <v>1840</v>
      </c>
      <c r="L386" s="627">
        <v>2332.92</v>
      </c>
      <c r="M386" s="627">
        <v>4665.84</v>
      </c>
      <c r="N386" s="626">
        <v>2</v>
      </c>
      <c r="O386" s="690">
        <v>2</v>
      </c>
      <c r="P386" s="627">
        <v>2332.92</v>
      </c>
      <c r="Q386" s="642">
        <v>0.5</v>
      </c>
      <c r="R386" s="626">
        <v>1</v>
      </c>
      <c r="S386" s="642">
        <v>0.5</v>
      </c>
      <c r="T386" s="690">
        <v>1</v>
      </c>
      <c r="U386" s="672">
        <v>0.5</v>
      </c>
    </row>
    <row r="387" spans="1:21" ht="14.4" customHeight="1" x14ac:dyDescent="0.3">
      <c r="A387" s="625">
        <v>21</v>
      </c>
      <c r="B387" s="626" t="s">
        <v>551</v>
      </c>
      <c r="C387" s="626">
        <v>89301211</v>
      </c>
      <c r="D387" s="688" t="s">
        <v>4838</v>
      </c>
      <c r="E387" s="689" t="s">
        <v>2839</v>
      </c>
      <c r="F387" s="626" t="s">
        <v>2806</v>
      </c>
      <c r="G387" s="626" t="s">
        <v>3022</v>
      </c>
      <c r="H387" s="626" t="s">
        <v>1264</v>
      </c>
      <c r="I387" s="626" t="s">
        <v>2234</v>
      </c>
      <c r="J387" s="626" t="s">
        <v>1355</v>
      </c>
      <c r="K387" s="626" t="s">
        <v>1841</v>
      </c>
      <c r="L387" s="627">
        <v>2916.16</v>
      </c>
      <c r="M387" s="627">
        <v>5832.32</v>
      </c>
      <c r="N387" s="626">
        <v>2</v>
      </c>
      <c r="O387" s="690">
        <v>0.5</v>
      </c>
      <c r="P387" s="627">
        <v>5832.32</v>
      </c>
      <c r="Q387" s="642">
        <v>1</v>
      </c>
      <c r="R387" s="626">
        <v>2</v>
      </c>
      <c r="S387" s="642">
        <v>1</v>
      </c>
      <c r="T387" s="690">
        <v>0.5</v>
      </c>
      <c r="U387" s="672">
        <v>1</v>
      </c>
    </row>
    <row r="388" spans="1:21" ht="14.4" customHeight="1" x14ac:dyDescent="0.3">
      <c r="A388" s="625">
        <v>21</v>
      </c>
      <c r="B388" s="626" t="s">
        <v>551</v>
      </c>
      <c r="C388" s="626">
        <v>89301211</v>
      </c>
      <c r="D388" s="688" t="s">
        <v>4838</v>
      </c>
      <c r="E388" s="689" t="s">
        <v>2839</v>
      </c>
      <c r="F388" s="626" t="s">
        <v>2806</v>
      </c>
      <c r="G388" s="626" t="s">
        <v>2895</v>
      </c>
      <c r="H388" s="626" t="s">
        <v>1264</v>
      </c>
      <c r="I388" s="626" t="s">
        <v>2481</v>
      </c>
      <c r="J388" s="626" t="s">
        <v>1274</v>
      </c>
      <c r="K388" s="626" t="s">
        <v>2482</v>
      </c>
      <c r="L388" s="627">
        <v>96.63</v>
      </c>
      <c r="M388" s="627">
        <v>579.78</v>
      </c>
      <c r="N388" s="626">
        <v>6</v>
      </c>
      <c r="O388" s="690">
        <v>2.5</v>
      </c>
      <c r="P388" s="627">
        <v>483.15</v>
      </c>
      <c r="Q388" s="642">
        <v>0.83333333333333337</v>
      </c>
      <c r="R388" s="626">
        <v>5</v>
      </c>
      <c r="S388" s="642">
        <v>0.83333333333333337</v>
      </c>
      <c r="T388" s="690">
        <v>2</v>
      </c>
      <c r="U388" s="672">
        <v>0.8</v>
      </c>
    </row>
    <row r="389" spans="1:21" ht="14.4" customHeight="1" x14ac:dyDescent="0.3">
      <c r="A389" s="625">
        <v>21</v>
      </c>
      <c r="B389" s="626" t="s">
        <v>551</v>
      </c>
      <c r="C389" s="626">
        <v>89301211</v>
      </c>
      <c r="D389" s="688" t="s">
        <v>4838</v>
      </c>
      <c r="E389" s="689" t="s">
        <v>2839</v>
      </c>
      <c r="F389" s="626" t="s">
        <v>2806</v>
      </c>
      <c r="G389" s="626" t="s">
        <v>2895</v>
      </c>
      <c r="H389" s="626" t="s">
        <v>1264</v>
      </c>
      <c r="I389" s="626" t="s">
        <v>3212</v>
      </c>
      <c r="J389" s="626" t="s">
        <v>1274</v>
      </c>
      <c r="K389" s="626" t="s">
        <v>3213</v>
      </c>
      <c r="L389" s="627">
        <v>193.26</v>
      </c>
      <c r="M389" s="627">
        <v>773.04</v>
      </c>
      <c r="N389" s="626">
        <v>4</v>
      </c>
      <c r="O389" s="690">
        <v>2</v>
      </c>
      <c r="P389" s="627">
        <v>386.52</v>
      </c>
      <c r="Q389" s="642">
        <v>0.5</v>
      </c>
      <c r="R389" s="626">
        <v>2</v>
      </c>
      <c r="S389" s="642">
        <v>0.5</v>
      </c>
      <c r="T389" s="690">
        <v>1</v>
      </c>
      <c r="U389" s="672">
        <v>0.5</v>
      </c>
    </row>
    <row r="390" spans="1:21" ht="14.4" customHeight="1" x14ac:dyDescent="0.3">
      <c r="A390" s="625">
        <v>21</v>
      </c>
      <c r="B390" s="626" t="s">
        <v>551</v>
      </c>
      <c r="C390" s="626">
        <v>89301211</v>
      </c>
      <c r="D390" s="688" t="s">
        <v>4838</v>
      </c>
      <c r="E390" s="689" t="s">
        <v>2839</v>
      </c>
      <c r="F390" s="626" t="s">
        <v>2806</v>
      </c>
      <c r="G390" s="626" t="s">
        <v>2869</v>
      </c>
      <c r="H390" s="626" t="s">
        <v>550</v>
      </c>
      <c r="I390" s="626" t="s">
        <v>3283</v>
      </c>
      <c r="J390" s="626" t="s">
        <v>880</v>
      </c>
      <c r="K390" s="626" t="s">
        <v>882</v>
      </c>
      <c r="L390" s="627">
        <v>0</v>
      </c>
      <c r="M390" s="627">
        <v>0</v>
      </c>
      <c r="N390" s="626">
        <v>1</v>
      </c>
      <c r="O390" s="690">
        <v>0.5</v>
      </c>
      <c r="P390" s="627"/>
      <c r="Q390" s="642"/>
      <c r="R390" s="626"/>
      <c r="S390" s="642">
        <v>0</v>
      </c>
      <c r="T390" s="690"/>
      <c r="U390" s="672">
        <v>0</v>
      </c>
    </row>
    <row r="391" spans="1:21" ht="14.4" customHeight="1" x14ac:dyDescent="0.3">
      <c r="A391" s="625">
        <v>21</v>
      </c>
      <c r="B391" s="626" t="s">
        <v>551</v>
      </c>
      <c r="C391" s="626">
        <v>89301211</v>
      </c>
      <c r="D391" s="688" t="s">
        <v>4838</v>
      </c>
      <c r="E391" s="689" t="s">
        <v>2839</v>
      </c>
      <c r="F391" s="626" t="s">
        <v>2806</v>
      </c>
      <c r="G391" s="626" t="s">
        <v>2869</v>
      </c>
      <c r="H391" s="626" t="s">
        <v>550</v>
      </c>
      <c r="I391" s="626" t="s">
        <v>2180</v>
      </c>
      <c r="J391" s="626" t="s">
        <v>880</v>
      </c>
      <c r="K391" s="626" t="s">
        <v>881</v>
      </c>
      <c r="L391" s="627">
        <v>190.48</v>
      </c>
      <c r="M391" s="627">
        <v>571.43999999999994</v>
      </c>
      <c r="N391" s="626">
        <v>3</v>
      </c>
      <c r="O391" s="690">
        <v>1.5</v>
      </c>
      <c r="P391" s="627">
        <v>571.43999999999994</v>
      </c>
      <c r="Q391" s="642">
        <v>1</v>
      </c>
      <c r="R391" s="626">
        <v>3</v>
      </c>
      <c r="S391" s="642">
        <v>1</v>
      </c>
      <c r="T391" s="690">
        <v>1.5</v>
      </c>
      <c r="U391" s="672">
        <v>1</v>
      </c>
    </row>
    <row r="392" spans="1:21" ht="14.4" customHeight="1" x14ac:dyDescent="0.3">
      <c r="A392" s="625">
        <v>21</v>
      </c>
      <c r="B392" s="626" t="s">
        <v>551</v>
      </c>
      <c r="C392" s="626">
        <v>89301211</v>
      </c>
      <c r="D392" s="688" t="s">
        <v>4838</v>
      </c>
      <c r="E392" s="689" t="s">
        <v>2839</v>
      </c>
      <c r="F392" s="626" t="s">
        <v>2806</v>
      </c>
      <c r="G392" s="626" t="s">
        <v>2869</v>
      </c>
      <c r="H392" s="626" t="s">
        <v>550</v>
      </c>
      <c r="I392" s="626" t="s">
        <v>2181</v>
      </c>
      <c r="J392" s="626" t="s">
        <v>880</v>
      </c>
      <c r="K392" s="626" t="s">
        <v>882</v>
      </c>
      <c r="L392" s="627">
        <v>612.26</v>
      </c>
      <c r="M392" s="627">
        <v>6122.6</v>
      </c>
      <c r="N392" s="626">
        <v>10</v>
      </c>
      <c r="O392" s="690">
        <v>5</v>
      </c>
      <c r="P392" s="627">
        <v>3061.3</v>
      </c>
      <c r="Q392" s="642">
        <v>0.5</v>
      </c>
      <c r="R392" s="626">
        <v>5</v>
      </c>
      <c r="S392" s="642">
        <v>0.5</v>
      </c>
      <c r="T392" s="690">
        <v>2.5</v>
      </c>
      <c r="U392" s="672">
        <v>0.5</v>
      </c>
    </row>
    <row r="393" spans="1:21" ht="14.4" customHeight="1" x14ac:dyDescent="0.3">
      <c r="A393" s="625">
        <v>21</v>
      </c>
      <c r="B393" s="626" t="s">
        <v>551</v>
      </c>
      <c r="C393" s="626">
        <v>89301211</v>
      </c>
      <c r="D393" s="688" t="s">
        <v>4838</v>
      </c>
      <c r="E393" s="689" t="s">
        <v>2839</v>
      </c>
      <c r="F393" s="626" t="s">
        <v>2806</v>
      </c>
      <c r="G393" s="626" t="s">
        <v>2872</v>
      </c>
      <c r="H393" s="626" t="s">
        <v>1264</v>
      </c>
      <c r="I393" s="626" t="s">
        <v>2196</v>
      </c>
      <c r="J393" s="626" t="s">
        <v>1418</v>
      </c>
      <c r="K393" s="626" t="s">
        <v>2197</v>
      </c>
      <c r="L393" s="627">
        <v>1347.28</v>
      </c>
      <c r="M393" s="627">
        <v>8083.6799999999994</v>
      </c>
      <c r="N393" s="626">
        <v>6</v>
      </c>
      <c r="O393" s="690">
        <v>4</v>
      </c>
      <c r="P393" s="627">
        <v>1347.28</v>
      </c>
      <c r="Q393" s="642">
        <v>0.16666666666666669</v>
      </c>
      <c r="R393" s="626">
        <v>1</v>
      </c>
      <c r="S393" s="642">
        <v>0.16666666666666666</v>
      </c>
      <c r="T393" s="690">
        <v>0.5</v>
      </c>
      <c r="U393" s="672">
        <v>0.125</v>
      </c>
    </row>
    <row r="394" spans="1:21" ht="14.4" customHeight="1" x14ac:dyDescent="0.3">
      <c r="A394" s="625">
        <v>21</v>
      </c>
      <c r="B394" s="626" t="s">
        <v>551</v>
      </c>
      <c r="C394" s="626">
        <v>89301211</v>
      </c>
      <c r="D394" s="688" t="s">
        <v>4838</v>
      </c>
      <c r="E394" s="689" t="s">
        <v>2839</v>
      </c>
      <c r="F394" s="626" t="s">
        <v>2806</v>
      </c>
      <c r="G394" s="626" t="s">
        <v>2872</v>
      </c>
      <c r="H394" s="626" t="s">
        <v>1264</v>
      </c>
      <c r="I394" s="626" t="s">
        <v>2196</v>
      </c>
      <c r="J394" s="626" t="s">
        <v>1418</v>
      </c>
      <c r="K394" s="626" t="s">
        <v>2197</v>
      </c>
      <c r="L394" s="627">
        <v>1359.61</v>
      </c>
      <c r="M394" s="627">
        <v>12236.489999999998</v>
      </c>
      <c r="N394" s="626">
        <v>9</v>
      </c>
      <c r="O394" s="690">
        <v>8</v>
      </c>
      <c r="P394" s="627">
        <v>6798.0499999999993</v>
      </c>
      <c r="Q394" s="642">
        <v>0.55555555555555558</v>
      </c>
      <c r="R394" s="626">
        <v>5</v>
      </c>
      <c r="S394" s="642">
        <v>0.55555555555555558</v>
      </c>
      <c r="T394" s="690">
        <v>4</v>
      </c>
      <c r="U394" s="672">
        <v>0.5</v>
      </c>
    </row>
    <row r="395" spans="1:21" ht="14.4" customHeight="1" x14ac:dyDescent="0.3">
      <c r="A395" s="625">
        <v>21</v>
      </c>
      <c r="B395" s="626" t="s">
        <v>551</v>
      </c>
      <c r="C395" s="626">
        <v>89301211</v>
      </c>
      <c r="D395" s="688" t="s">
        <v>4838</v>
      </c>
      <c r="E395" s="689" t="s">
        <v>2839</v>
      </c>
      <c r="F395" s="626" t="s">
        <v>2806</v>
      </c>
      <c r="G395" s="626" t="s">
        <v>2872</v>
      </c>
      <c r="H395" s="626" t="s">
        <v>1264</v>
      </c>
      <c r="I395" s="626" t="s">
        <v>2873</v>
      </c>
      <c r="J395" s="626" t="s">
        <v>2874</v>
      </c>
      <c r="K395" s="626" t="s">
        <v>2875</v>
      </c>
      <c r="L395" s="627">
        <v>1347.28</v>
      </c>
      <c r="M395" s="627">
        <v>2694.56</v>
      </c>
      <c r="N395" s="626">
        <v>2</v>
      </c>
      <c r="O395" s="690">
        <v>1</v>
      </c>
      <c r="P395" s="627">
        <v>2694.56</v>
      </c>
      <c r="Q395" s="642">
        <v>1</v>
      </c>
      <c r="R395" s="626">
        <v>2</v>
      </c>
      <c r="S395" s="642">
        <v>1</v>
      </c>
      <c r="T395" s="690">
        <v>1</v>
      </c>
      <c r="U395" s="672">
        <v>1</v>
      </c>
    </row>
    <row r="396" spans="1:21" ht="14.4" customHeight="1" x14ac:dyDescent="0.3">
      <c r="A396" s="625">
        <v>21</v>
      </c>
      <c r="B396" s="626" t="s">
        <v>551</v>
      </c>
      <c r="C396" s="626">
        <v>89301211</v>
      </c>
      <c r="D396" s="688" t="s">
        <v>4838</v>
      </c>
      <c r="E396" s="689" t="s">
        <v>2839</v>
      </c>
      <c r="F396" s="626" t="s">
        <v>2806</v>
      </c>
      <c r="G396" s="626" t="s">
        <v>2845</v>
      </c>
      <c r="H396" s="626" t="s">
        <v>550</v>
      </c>
      <c r="I396" s="626" t="s">
        <v>3284</v>
      </c>
      <c r="J396" s="626" t="s">
        <v>809</v>
      </c>
      <c r="K396" s="626" t="s">
        <v>810</v>
      </c>
      <c r="L396" s="627">
        <v>3040.6</v>
      </c>
      <c r="M396" s="627">
        <v>3040.6</v>
      </c>
      <c r="N396" s="626">
        <v>1</v>
      </c>
      <c r="O396" s="690">
        <v>1</v>
      </c>
      <c r="P396" s="627">
        <v>3040.6</v>
      </c>
      <c r="Q396" s="642">
        <v>1</v>
      </c>
      <c r="R396" s="626">
        <v>1</v>
      </c>
      <c r="S396" s="642">
        <v>1</v>
      </c>
      <c r="T396" s="690">
        <v>1</v>
      </c>
      <c r="U396" s="672">
        <v>1</v>
      </c>
    </row>
    <row r="397" spans="1:21" ht="14.4" customHeight="1" x14ac:dyDescent="0.3">
      <c r="A397" s="625">
        <v>21</v>
      </c>
      <c r="B397" s="626" t="s">
        <v>551</v>
      </c>
      <c r="C397" s="626">
        <v>89301211</v>
      </c>
      <c r="D397" s="688" t="s">
        <v>4838</v>
      </c>
      <c r="E397" s="689" t="s">
        <v>2839</v>
      </c>
      <c r="F397" s="626" t="s">
        <v>2806</v>
      </c>
      <c r="G397" s="626" t="s">
        <v>2845</v>
      </c>
      <c r="H397" s="626" t="s">
        <v>550</v>
      </c>
      <c r="I397" s="626" t="s">
        <v>2846</v>
      </c>
      <c r="J397" s="626" t="s">
        <v>811</v>
      </c>
      <c r="K397" s="626" t="s">
        <v>2847</v>
      </c>
      <c r="L397" s="627">
        <v>1139.93</v>
      </c>
      <c r="M397" s="627">
        <v>2279.86</v>
      </c>
      <c r="N397" s="626">
        <v>2</v>
      </c>
      <c r="O397" s="690">
        <v>2</v>
      </c>
      <c r="P397" s="627"/>
      <c r="Q397" s="642">
        <v>0</v>
      </c>
      <c r="R397" s="626"/>
      <c r="S397" s="642">
        <v>0</v>
      </c>
      <c r="T397" s="690"/>
      <c r="U397" s="672">
        <v>0</v>
      </c>
    </row>
    <row r="398" spans="1:21" ht="14.4" customHeight="1" x14ac:dyDescent="0.3">
      <c r="A398" s="625">
        <v>21</v>
      </c>
      <c r="B398" s="626" t="s">
        <v>551</v>
      </c>
      <c r="C398" s="626">
        <v>89301211</v>
      </c>
      <c r="D398" s="688" t="s">
        <v>4838</v>
      </c>
      <c r="E398" s="689" t="s">
        <v>2839</v>
      </c>
      <c r="F398" s="626" t="s">
        <v>2806</v>
      </c>
      <c r="G398" s="626" t="s">
        <v>2845</v>
      </c>
      <c r="H398" s="626" t="s">
        <v>550</v>
      </c>
      <c r="I398" s="626" t="s">
        <v>3217</v>
      </c>
      <c r="J398" s="626" t="s">
        <v>813</v>
      </c>
      <c r="K398" s="626" t="s">
        <v>3218</v>
      </c>
      <c r="L398" s="627">
        <v>855.56</v>
      </c>
      <c r="M398" s="627">
        <v>855.56</v>
      </c>
      <c r="N398" s="626">
        <v>1</v>
      </c>
      <c r="O398" s="690">
        <v>1</v>
      </c>
      <c r="P398" s="627">
        <v>855.56</v>
      </c>
      <c r="Q398" s="642">
        <v>1</v>
      </c>
      <c r="R398" s="626">
        <v>1</v>
      </c>
      <c r="S398" s="642">
        <v>1</v>
      </c>
      <c r="T398" s="690">
        <v>1</v>
      </c>
      <c r="U398" s="672">
        <v>1</v>
      </c>
    </row>
    <row r="399" spans="1:21" ht="14.4" customHeight="1" x14ac:dyDescent="0.3">
      <c r="A399" s="625">
        <v>21</v>
      </c>
      <c r="B399" s="626" t="s">
        <v>551</v>
      </c>
      <c r="C399" s="626">
        <v>89301211</v>
      </c>
      <c r="D399" s="688" t="s">
        <v>4838</v>
      </c>
      <c r="E399" s="689" t="s">
        <v>2839</v>
      </c>
      <c r="F399" s="626" t="s">
        <v>2806</v>
      </c>
      <c r="G399" s="626" t="s">
        <v>2845</v>
      </c>
      <c r="H399" s="626" t="s">
        <v>550</v>
      </c>
      <c r="I399" s="626" t="s">
        <v>2848</v>
      </c>
      <c r="J399" s="626" t="s">
        <v>815</v>
      </c>
      <c r="K399" s="626" t="s">
        <v>2849</v>
      </c>
      <c r="L399" s="627">
        <v>1520.3</v>
      </c>
      <c r="M399" s="627">
        <v>3040.6</v>
      </c>
      <c r="N399" s="626">
        <v>2</v>
      </c>
      <c r="O399" s="690">
        <v>2</v>
      </c>
      <c r="P399" s="627">
        <v>1520.3</v>
      </c>
      <c r="Q399" s="642">
        <v>0.5</v>
      </c>
      <c r="R399" s="626">
        <v>1</v>
      </c>
      <c r="S399" s="642">
        <v>0.5</v>
      </c>
      <c r="T399" s="690">
        <v>1</v>
      </c>
      <c r="U399" s="672">
        <v>0.5</v>
      </c>
    </row>
    <row r="400" spans="1:21" ht="14.4" customHeight="1" x14ac:dyDescent="0.3">
      <c r="A400" s="625">
        <v>21</v>
      </c>
      <c r="B400" s="626" t="s">
        <v>551</v>
      </c>
      <c r="C400" s="626">
        <v>89301211</v>
      </c>
      <c r="D400" s="688" t="s">
        <v>4838</v>
      </c>
      <c r="E400" s="689" t="s">
        <v>2839</v>
      </c>
      <c r="F400" s="626" t="s">
        <v>2806</v>
      </c>
      <c r="G400" s="626" t="s">
        <v>3027</v>
      </c>
      <c r="H400" s="626" t="s">
        <v>1264</v>
      </c>
      <c r="I400" s="626" t="s">
        <v>3285</v>
      </c>
      <c r="J400" s="626" t="s">
        <v>1853</v>
      </c>
      <c r="K400" s="626" t="s">
        <v>3286</v>
      </c>
      <c r="L400" s="627">
        <v>630.53</v>
      </c>
      <c r="M400" s="627">
        <v>630.53</v>
      </c>
      <c r="N400" s="626">
        <v>1</v>
      </c>
      <c r="O400" s="690">
        <v>0.5</v>
      </c>
      <c r="P400" s="627"/>
      <c r="Q400" s="642">
        <v>0</v>
      </c>
      <c r="R400" s="626"/>
      <c r="S400" s="642">
        <v>0</v>
      </c>
      <c r="T400" s="690"/>
      <c r="U400" s="672">
        <v>0</v>
      </c>
    </row>
    <row r="401" spans="1:21" ht="14.4" customHeight="1" x14ac:dyDescent="0.3">
      <c r="A401" s="625">
        <v>21</v>
      </c>
      <c r="B401" s="626" t="s">
        <v>551</v>
      </c>
      <c r="C401" s="626">
        <v>89301211</v>
      </c>
      <c r="D401" s="688" t="s">
        <v>4838</v>
      </c>
      <c r="E401" s="689" t="s">
        <v>2839</v>
      </c>
      <c r="F401" s="626" t="s">
        <v>2806</v>
      </c>
      <c r="G401" s="626" t="s">
        <v>3029</v>
      </c>
      <c r="H401" s="626" t="s">
        <v>550</v>
      </c>
      <c r="I401" s="626" t="s">
        <v>2294</v>
      </c>
      <c r="J401" s="626" t="s">
        <v>672</v>
      </c>
      <c r="K401" s="626" t="s">
        <v>593</v>
      </c>
      <c r="L401" s="627">
        <v>101.15</v>
      </c>
      <c r="M401" s="627">
        <v>101.15</v>
      </c>
      <c r="N401" s="626">
        <v>1</v>
      </c>
      <c r="O401" s="690">
        <v>0.5</v>
      </c>
      <c r="P401" s="627">
        <v>101.15</v>
      </c>
      <c r="Q401" s="642">
        <v>1</v>
      </c>
      <c r="R401" s="626">
        <v>1</v>
      </c>
      <c r="S401" s="642">
        <v>1</v>
      </c>
      <c r="T401" s="690">
        <v>0.5</v>
      </c>
      <c r="U401" s="672">
        <v>1</v>
      </c>
    </row>
    <row r="402" spans="1:21" ht="14.4" customHeight="1" x14ac:dyDescent="0.3">
      <c r="A402" s="625">
        <v>21</v>
      </c>
      <c r="B402" s="626" t="s">
        <v>551</v>
      </c>
      <c r="C402" s="626">
        <v>89301211</v>
      </c>
      <c r="D402" s="688" t="s">
        <v>4838</v>
      </c>
      <c r="E402" s="689" t="s">
        <v>2839</v>
      </c>
      <c r="F402" s="626" t="s">
        <v>2806</v>
      </c>
      <c r="G402" s="626" t="s">
        <v>3287</v>
      </c>
      <c r="H402" s="626" t="s">
        <v>550</v>
      </c>
      <c r="I402" s="626" t="s">
        <v>2308</v>
      </c>
      <c r="J402" s="626" t="s">
        <v>681</v>
      </c>
      <c r="K402" s="626" t="s">
        <v>658</v>
      </c>
      <c r="L402" s="627">
        <v>214.07</v>
      </c>
      <c r="M402" s="627">
        <v>214.07</v>
      </c>
      <c r="N402" s="626">
        <v>1</v>
      </c>
      <c r="O402" s="690">
        <v>0.5</v>
      </c>
      <c r="P402" s="627"/>
      <c r="Q402" s="642">
        <v>0</v>
      </c>
      <c r="R402" s="626"/>
      <c r="S402" s="642">
        <v>0</v>
      </c>
      <c r="T402" s="690"/>
      <c r="U402" s="672">
        <v>0</v>
      </c>
    </row>
    <row r="403" spans="1:21" ht="14.4" customHeight="1" x14ac:dyDescent="0.3">
      <c r="A403" s="625">
        <v>21</v>
      </c>
      <c r="B403" s="626" t="s">
        <v>551</v>
      </c>
      <c r="C403" s="626">
        <v>89301211</v>
      </c>
      <c r="D403" s="688" t="s">
        <v>4838</v>
      </c>
      <c r="E403" s="689" t="s">
        <v>2839</v>
      </c>
      <c r="F403" s="626" t="s">
        <v>2806</v>
      </c>
      <c r="G403" s="626" t="s">
        <v>3030</v>
      </c>
      <c r="H403" s="626" t="s">
        <v>550</v>
      </c>
      <c r="I403" s="626" t="s">
        <v>3288</v>
      </c>
      <c r="J403" s="626" t="s">
        <v>942</v>
      </c>
      <c r="K403" s="626" t="s">
        <v>1729</v>
      </c>
      <c r="L403" s="627">
        <v>0</v>
      </c>
      <c r="M403" s="627">
        <v>0</v>
      </c>
      <c r="N403" s="626">
        <v>1</v>
      </c>
      <c r="O403" s="690">
        <v>0.5</v>
      </c>
      <c r="P403" s="627"/>
      <c r="Q403" s="642"/>
      <c r="R403" s="626"/>
      <c r="S403" s="642">
        <v>0</v>
      </c>
      <c r="T403" s="690"/>
      <c r="U403" s="672">
        <v>0</v>
      </c>
    </row>
    <row r="404" spans="1:21" ht="14.4" customHeight="1" x14ac:dyDescent="0.3">
      <c r="A404" s="625">
        <v>21</v>
      </c>
      <c r="B404" s="626" t="s">
        <v>551</v>
      </c>
      <c r="C404" s="626">
        <v>89301211</v>
      </c>
      <c r="D404" s="688" t="s">
        <v>4838</v>
      </c>
      <c r="E404" s="689" t="s">
        <v>2839</v>
      </c>
      <c r="F404" s="626" t="s">
        <v>2806</v>
      </c>
      <c r="G404" s="626" t="s">
        <v>3030</v>
      </c>
      <c r="H404" s="626" t="s">
        <v>550</v>
      </c>
      <c r="I404" s="626" t="s">
        <v>3031</v>
      </c>
      <c r="J404" s="626" t="s">
        <v>942</v>
      </c>
      <c r="K404" s="626" t="s">
        <v>943</v>
      </c>
      <c r="L404" s="627">
        <v>56.69</v>
      </c>
      <c r="M404" s="627">
        <v>283.45</v>
      </c>
      <c r="N404" s="626">
        <v>5</v>
      </c>
      <c r="O404" s="690">
        <v>2</v>
      </c>
      <c r="P404" s="627">
        <v>113.38</v>
      </c>
      <c r="Q404" s="642">
        <v>0.4</v>
      </c>
      <c r="R404" s="626">
        <v>2</v>
      </c>
      <c r="S404" s="642">
        <v>0.4</v>
      </c>
      <c r="T404" s="690">
        <v>1</v>
      </c>
      <c r="U404" s="672">
        <v>0.5</v>
      </c>
    </row>
    <row r="405" spans="1:21" ht="14.4" customHeight="1" x14ac:dyDescent="0.3">
      <c r="A405" s="625">
        <v>21</v>
      </c>
      <c r="B405" s="626" t="s">
        <v>551</v>
      </c>
      <c r="C405" s="626">
        <v>89301211</v>
      </c>
      <c r="D405" s="688" t="s">
        <v>4838</v>
      </c>
      <c r="E405" s="689" t="s">
        <v>2839</v>
      </c>
      <c r="F405" s="626" t="s">
        <v>2806</v>
      </c>
      <c r="G405" s="626" t="s">
        <v>3289</v>
      </c>
      <c r="H405" s="626" t="s">
        <v>550</v>
      </c>
      <c r="I405" s="626" t="s">
        <v>3290</v>
      </c>
      <c r="J405" s="626" t="s">
        <v>1615</v>
      </c>
      <c r="K405" s="626" t="s">
        <v>1616</v>
      </c>
      <c r="L405" s="627">
        <v>61.3</v>
      </c>
      <c r="M405" s="627">
        <v>61.3</v>
      </c>
      <c r="N405" s="626">
        <v>1</v>
      </c>
      <c r="O405" s="690">
        <v>0.5</v>
      </c>
      <c r="P405" s="627"/>
      <c r="Q405" s="642">
        <v>0</v>
      </c>
      <c r="R405" s="626"/>
      <c r="S405" s="642">
        <v>0</v>
      </c>
      <c r="T405" s="690"/>
      <c r="U405" s="672">
        <v>0</v>
      </c>
    </row>
    <row r="406" spans="1:21" ht="14.4" customHeight="1" x14ac:dyDescent="0.3">
      <c r="A406" s="625">
        <v>21</v>
      </c>
      <c r="B406" s="626" t="s">
        <v>551</v>
      </c>
      <c r="C406" s="626">
        <v>89301211</v>
      </c>
      <c r="D406" s="688" t="s">
        <v>4838</v>
      </c>
      <c r="E406" s="689" t="s">
        <v>2839</v>
      </c>
      <c r="F406" s="626" t="s">
        <v>2806</v>
      </c>
      <c r="G406" s="626" t="s">
        <v>2896</v>
      </c>
      <c r="H406" s="626" t="s">
        <v>550</v>
      </c>
      <c r="I406" s="626" t="s">
        <v>2897</v>
      </c>
      <c r="J406" s="626" t="s">
        <v>2898</v>
      </c>
      <c r="K406" s="626" t="s">
        <v>870</v>
      </c>
      <c r="L406" s="627">
        <v>101.69</v>
      </c>
      <c r="M406" s="627">
        <v>203.38</v>
      </c>
      <c r="N406" s="626">
        <v>2</v>
      </c>
      <c r="O406" s="690">
        <v>1</v>
      </c>
      <c r="P406" s="627">
        <v>203.38</v>
      </c>
      <c r="Q406" s="642">
        <v>1</v>
      </c>
      <c r="R406" s="626">
        <v>2</v>
      </c>
      <c r="S406" s="642">
        <v>1</v>
      </c>
      <c r="T406" s="690">
        <v>1</v>
      </c>
      <c r="U406" s="672">
        <v>1</v>
      </c>
    </row>
    <row r="407" spans="1:21" ht="14.4" customHeight="1" x14ac:dyDescent="0.3">
      <c r="A407" s="625">
        <v>21</v>
      </c>
      <c r="B407" s="626" t="s">
        <v>551</v>
      </c>
      <c r="C407" s="626">
        <v>89301211</v>
      </c>
      <c r="D407" s="688" t="s">
        <v>4838</v>
      </c>
      <c r="E407" s="689" t="s">
        <v>2839</v>
      </c>
      <c r="F407" s="626" t="s">
        <v>2806</v>
      </c>
      <c r="G407" s="626" t="s">
        <v>2876</v>
      </c>
      <c r="H407" s="626" t="s">
        <v>550</v>
      </c>
      <c r="I407" s="626" t="s">
        <v>3291</v>
      </c>
      <c r="J407" s="626" t="s">
        <v>3292</v>
      </c>
      <c r="K407" s="626" t="s">
        <v>1642</v>
      </c>
      <c r="L407" s="627">
        <v>269</v>
      </c>
      <c r="M407" s="627">
        <v>269</v>
      </c>
      <c r="N407" s="626">
        <v>1</v>
      </c>
      <c r="O407" s="690">
        <v>0.5</v>
      </c>
      <c r="P407" s="627">
        <v>269</v>
      </c>
      <c r="Q407" s="642">
        <v>1</v>
      </c>
      <c r="R407" s="626">
        <v>1</v>
      </c>
      <c r="S407" s="642">
        <v>1</v>
      </c>
      <c r="T407" s="690">
        <v>0.5</v>
      </c>
      <c r="U407" s="672">
        <v>1</v>
      </c>
    </row>
    <row r="408" spans="1:21" ht="14.4" customHeight="1" x14ac:dyDescent="0.3">
      <c r="A408" s="625">
        <v>21</v>
      </c>
      <c r="B408" s="626" t="s">
        <v>551</v>
      </c>
      <c r="C408" s="626">
        <v>89301211</v>
      </c>
      <c r="D408" s="688" t="s">
        <v>4838</v>
      </c>
      <c r="E408" s="689" t="s">
        <v>2839</v>
      </c>
      <c r="F408" s="626" t="s">
        <v>2806</v>
      </c>
      <c r="G408" s="626" t="s">
        <v>3293</v>
      </c>
      <c r="H408" s="626" t="s">
        <v>550</v>
      </c>
      <c r="I408" s="626" t="s">
        <v>3294</v>
      </c>
      <c r="J408" s="626" t="s">
        <v>986</v>
      </c>
      <c r="K408" s="626" t="s">
        <v>3295</v>
      </c>
      <c r="L408" s="627">
        <v>0</v>
      </c>
      <c r="M408" s="627">
        <v>0</v>
      </c>
      <c r="N408" s="626">
        <v>2</v>
      </c>
      <c r="O408" s="690">
        <v>1</v>
      </c>
      <c r="P408" s="627">
        <v>0</v>
      </c>
      <c r="Q408" s="642"/>
      <c r="R408" s="626">
        <v>2</v>
      </c>
      <c r="S408" s="642">
        <v>1</v>
      </c>
      <c r="T408" s="690">
        <v>1</v>
      </c>
      <c r="U408" s="672">
        <v>1</v>
      </c>
    </row>
    <row r="409" spans="1:21" ht="14.4" customHeight="1" x14ac:dyDescent="0.3">
      <c r="A409" s="625">
        <v>21</v>
      </c>
      <c r="B409" s="626" t="s">
        <v>551</v>
      </c>
      <c r="C409" s="626">
        <v>89301211</v>
      </c>
      <c r="D409" s="688" t="s">
        <v>4838</v>
      </c>
      <c r="E409" s="689" t="s">
        <v>2839</v>
      </c>
      <c r="F409" s="626" t="s">
        <v>2806</v>
      </c>
      <c r="G409" s="626" t="s">
        <v>3116</v>
      </c>
      <c r="H409" s="626" t="s">
        <v>550</v>
      </c>
      <c r="I409" s="626" t="s">
        <v>3117</v>
      </c>
      <c r="J409" s="626" t="s">
        <v>823</v>
      </c>
      <c r="K409" s="626" t="s">
        <v>3118</v>
      </c>
      <c r="L409" s="627">
        <v>127.5</v>
      </c>
      <c r="M409" s="627">
        <v>127.5</v>
      </c>
      <c r="N409" s="626">
        <v>1</v>
      </c>
      <c r="O409" s="690">
        <v>1</v>
      </c>
      <c r="P409" s="627"/>
      <c r="Q409" s="642">
        <v>0</v>
      </c>
      <c r="R409" s="626"/>
      <c r="S409" s="642">
        <v>0</v>
      </c>
      <c r="T409" s="690"/>
      <c r="U409" s="672">
        <v>0</v>
      </c>
    </row>
    <row r="410" spans="1:21" ht="14.4" customHeight="1" x14ac:dyDescent="0.3">
      <c r="A410" s="625">
        <v>21</v>
      </c>
      <c r="B410" s="626" t="s">
        <v>551</v>
      </c>
      <c r="C410" s="626">
        <v>89301211</v>
      </c>
      <c r="D410" s="688" t="s">
        <v>4838</v>
      </c>
      <c r="E410" s="689" t="s">
        <v>2839</v>
      </c>
      <c r="F410" s="626" t="s">
        <v>2806</v>
      </c>
      <c r="G410" s="626" t="s">
        <v>2850</v>
      </c>
      <c r="H410" s="626" t="s">
        <v>550</v>
      </c>
      <c r="I410" s="626" t="s">
        <v>2851</v>
      </c>
      <c r="J410" s="626" t="s">
        <v>2852</v>
      </c>
      <c r="K410" s="626" t="s">
        <v>2853</v>
      </c>
      <c r="L410" s="627">
        <v>0</v>
      </c>
      <c r="M410" s="627">
        <v>0</v>
      </c>
      <c r="N410" s="626">
        <v>5</v>
      </c>
      <c r="O410" s="690">
        <v>2.5</v>
      </c>
      <c r="P410" s="627"/>
      <c r="Q410" s="642"/>
      <c r="R410" s="626"/>
      <c r="S410" s="642">
        <v>0</v>
      </c>
      <c r="T410" s="690"/>
      <c r="U410" s="672">
        <v>0</v>
      </c>
    </row>
    <row r="411" spans="1:21" ht="14.4" customHeight="1" x14ac:dyDescent="0.3">
      <c r="A411" s="625">
        <v>21</v>
      </c>
      <c r="B411" s="626" t="s">
        <v>551</v>
      </c>
      <c r="C411" s="626">
        <v>89301211</v>
      </c>
      <c r="D411" s="688" t="s">
        <v>4838</v>
      </c>
      <c r="E411" s="689" t="s">
        <v>2839</v>
      </c>
      <c r="F411" s="626" t="s">
        <v>2806</v>
      </c>
      <c r="G411" s="626" t="s">
        <v>3041</v>
      </c>
      <c r="H411" s="626" t="s">
        <v>550</v>
      </c>
      <c r="I411" s="626" t="s">
        <v>3042</v>
      </c>
      <c r="J411" s="626" t="s">
        <v>781</v>
      </c>
      <c r="K411" s="626" t="s">
        <v>3043</v>
      </c>
      <c r="L411" s="627">
        <v>219.94</v>
      </c>
      <c r="M411" s="627">
        <v>219.94</v>
      </c>
      <c r="N411" s="626">
        <v>1</v>
      </c>
      <c r="O411" s="690">
        <v>0.5</v>
      </c>
      <c r="P411" s="627">
        <v>219.94</v>
      </c>
      <c r="Q411" s="642">
        <v>1</v>
      </c>
      <c r="R411" s="626">
        <v>1</v>
      </c>
      <c r="S411" s="642">
        <v>1</v>
      </c>
      <c r="T411" s="690">
        <v>0.5</v>
      </c>
      <c r="U411" s="672">
        <v>1</v>
      </c>
    </row>
    <row r="412" spans="1:21" ht="14.4" customHeight="1" x14ac:dyDescent="0.3">
      <c r="A412" s="625">
        <v>21</v>
      </c>
      <c r="B412" s="626" t="s">
        <v>551</v>
      </c>
      <c r="C412" s="626">
        <v>89301211</v>
      </c>
      <c r="D412" s="688" t="s">
        <v>4838</v>
      </c>
      <c r="E412" s="689" t="s">
        <v>2839</v>
      </c>
      <c r="F412" s="626" t="s">
        <v>2806</v>
      </c>
      <c r="G412" s="626" t="s">
        <v>3041</v>
      </c>
      <c r="H412" s="626" t="s">
        <v>550</v>
      </c>
      <c r="I412" s="626" t="s">
        <v>3044</v>
      </c>
      <c r="J412" s="626" t="s">
        <v>781</v>
      </c>
      <c r="K412" s="626" t="s">
        <v>3045</v>
      </c>
      <c r="L412" s="627">
        <v>43.99</v>
      </c>
      <c r="M412" s="627">
        <v>87.98</v>
      </c>
      <c r="N412" s="626">
        <v>2</v>
      </c>
      <c r="O412" s="690">
        <v>1.5</v>
      </c>
      <c r="P412" s="627">
        <v>43.99</v>
      </c>
      <c r="Q412" s="642">
        <v>0.5</v>
      </c>
      <c r="R412" s="626">
        <v>1</v>
      </c>
      <c r="S412" s="642">
        <v>0.5</v>
      </c>
      <c r="T412" s="690">
        <v>0.5</v>
      </c>
      <c r="U412" s="672">
        <v>0.33333333333333331</v>
      </c>
    </row>
    <row r="413" spans="1:21" ht="14.4" customHeight="1" x14ac:dyDescent="0.3">
      <c r="A413" s="625">
        <v>21</v>
      </c>
      <c r="B413" s="626" t="s">
        <v>551</v>
      </c>
      <c r="C413" s="626">
        <v>89301211</v>
      </c>
      <c r="D413" s="688" t="s">
        <v>4838</v>
      </c>
      <c r="E413" s="689" t="s">
        <v>2839</v>
      </c>
      <c r="F413" s="626" t="s">
        <v>2806</v>
      </c>
      <c r="G413" s="626" t="s">
        <v>2899</v>
      </c>
      <c r="H413" s="626" t="s">
        <v>550</v>
      </c>
      <c r="I413" s="626" t="s">
        <v>3296</v>
      </c>
      <c r="J413" s="626" t="s">
        <v>1484</v>
      </c>
      <c r="K413" s="626" t="s">
        <v>2902</v>
      </c>
      <c r="L413" s="627">
        <v>38.99</v>
      </c>
      <c r="M413" s="627">
        <v>428.89</v>
      </c>
      <c r="N413" s="626">
        <v>11</v>
      </c>
      <c r="O413" s="690">
        <v>6</v>
      </c>
      <c r="P413" s="627">
        <v>194.95</v>
      </c>
      <c r="Q413" s="642">
        <v>0.45454545454545453</v>
      </c>
      <c r="R413" s="626">
        <v>5</v>
      </c>
      <c r="S413" s="642">
        <v>0.45454545454545453</v>
      </c>
      <c r="T413" s="690">
        <v>2</v>
      </c>
      <c r="U413" s="672">
        <v>0.33333333333333331</v>
      </c>
    </row>
    <row r="414" spans="1:21" ht="14.4" customHeight="1" x14ac:dyDescent="0.3">
      <c r="A414" s="625">
        <v>21</v>
      </c>
      <c r="B414" s="626" t="s">
        <v>551</v>
      </c>
      <c r="C414" s="626">
        <v>89301211</v>
      </c>
      <c r="D414" s="688" t="s">
        <v>4838</v>
      </c>
      <c r="E414" s="689" t="s">
        <v>2839</v>
      </c>
      <c r="F414" s="626" t="s">
        <v>2806</v>
      </c>
      <c r="G414" s="626" t="s">
        <v>3049</v>
      </c>
      <c r="H414" s="626" t="s">
        <v>550</v>
      </c>
      <c r="I414" s="626" t="s">
        <v>3124</v>
      </c>
      <c r="J414" s="626" t="s">
        <v>794</v>
      </c>
      <c r="K414" s="626" t="s">
        <v>3125</v>
      </c>
      <c r="L414" s="627">
        <v>57.85</v>
      </c>
      <c r="M414" s="627">
        <v>57.85</v>
      </c>
      <c r="N414" s="626">
        <v>1</v>
      </c>
      <c r="O414" s="690">
        <v>1</v>
      </c>
      <c r="P414" s="627"/>
      <c r="Q414" s="642">
        <v>0</v>
      </c>
      <c r="R414" s="626"/>
      <c r="S414" s="642">
        <v>0</v>
      </c>
      <c r="T414" s="690"/>
      <c r="U414" s="672">
        <v>0</v>
      </c>
    </row>
    <row r="415" spans="1:21" ht="14.4" customHeight="1" x14ac:dyDescent="0.3">
      <c r="A415" s="625">
        <v>21</v>
      </c>
      <c r="B415" s="626" t="s">
        <v>551</v>
      </c>
      <c r="C415" s="626">
        <v>89301211</v>
      </c>
      <c r="D415" s="688" t="s">
        <v>4838</v>
      </c>
      <c r="E415" s="689" t="s">
        <v>2839</v>
      </c>
      <c r="F415" s="626" t="s">
        <v>2806</v>
      </c>
      <c r="G415" s="626" t="s">
        <v>3052</v>
      </c>
      <c r="H415" s="626" t="s">
        <v>1264</v>
      </c>
      <c r="I415" s="626" t="s">
        <v>2509</v>
      </c>
      <c r="J415" s="626" t="s">
        <v>1318</v>
      </c>
      <c r="K415" s="626" t="s">
        <v>1319</v>
      </c>
      <c r="L415" s="627">
        <v>49.12</v>
      </c>
      <c r="M415" s="627">
        <v>49.12</v>
      </c>
      <c r="N415" s="626">
        <v>1</v>
      </c>
      <c r="O415" s="690">
        <v>0.5</v>
      </c>
      <c r="P415" s="627"/>
      <c r="Q415" s="642">
        <v>0</v>
      </c>
      <c r="R415" s="626"/>
      <c r="S415" s="642">
        <v>0</v>
      </c>
      <c r="T415" s="690"/>
      <c r="U415" s="672">
        <v>0</v>
      </c>
    </row>
    <row r="416" spans="1:21" ht="14.4" customHeight="1" x14ac:dyDescent="0.3">
      <c r="A416" s="625">
        <v>21</v>
      </c>
      <c r="B416" s="626" t="s">
        <v>551</v>
      </c>
      <c r="C416" s="626">
        <v>89301211</v>
      </c>
      <c r="D416" s="688" t="s">
        <v>4838</v>
      </c>
      <c r="E416" s="689" t="s">
        <v>2839</v>
      </c>
      <c r="F416" s="626" t="s">
        <v>2806</v>
      </c>
      <c r="G416" s="626" t="s">
        <v>3052</v>
      </c>
      <c r="H416" s="626" t="s">
        <v>1264</v>
      </c>
      <c r="I416" s="626" t="s">
        <v>2512</v>
      </c>
      <c r="J416" s="626" t="s">
        <v>1330</v>
      </c>
      <c r="K416" s="626" t="s">
        <v>991</v>
      </c>
      <c r="L416" s="627">
        <v>166.07</v>
      </c>
      <c r="M416" s="627">
        <v>166.07</v>
      </c>
      <c r="N416" s="626">
        <v>1</v>
      </c>
      <c r="O416" s="690">
        <v>1</v>
      </c>
      <c r="P416" s="627"/>
      <c r="Q416" s="642">
        <v>0</v>
      </c>
      <c r="R416" s="626"/>
      <c r="S416" s="642">
        <v>0</v>
      </c>
      <c r="T416" s="690"/>
      <c r="U416" s="672">
        <v>0</v>
      </c>
    </row>
    <row r="417" spans="1:21" ht="14.4" customHeight="1" x14ac:dyDescent="0.3">
      <c r="A417" s="625">
        <v>21</v>
      </c>
      <c r="B417" s="626" t="s">
        <v>551</v>
      </c>
      <c r="C417" s="626">
        <v>89301211</v>
      </c>
      <c r="D417" s="688" t="s">
        <v>4838</v>
      </c>
      <c r="E417" s="689" t="s">
        <v>2839</v>
      </c>
      <c r="F417" s="626" t="s">
        <v>2806</v>
      </c>
      <c r="G417" s="626" t="s">
        <v>3052</v>
      </c>
      <c r="H417" s="626" t="s">
        <v>1264</v>
      </c>
      <c r="I417" s="626" t="s">
        <v>2512</v>
      </c>
      <c r="J417" s="626" t="s">
        <v>1330</v>
      </c>
      <c r="K417" s="626" t="s">
        <v>991</v>
      </c>
      <c r="L417" s="627">
        <v>196.46</v>
      </c>
      <c r="M417" s="627">
        <v>196.46</v>
      </c>
      <c r="N417" s="626">
        <v>1</v>
      </c>
      <c r="O417" s="690">
        <v>0.5</v>
      </c>
      <c r="P417" s="627"/>
      <c r="Q417" s="642">
        <v>0</v>
      </c>
      <c r="R417" s="626"/>
      <c r="S417" s="642">
        <v>0</v>
      </c>
      <c r="T417" s="690"/>
      <c r="U417" s="672">
        <v>0</v>
      </c>
    </row>
    <row r="418" spans="1:21" ht="14.4" customHeight="1" x14ac:dyDescent="0.3">
      <c r="A418" s="625">
        <v>21</v>
      </c>
      <c r="B418" s="626" t="s">
        <v>551</v>
      </c>
      <c r="C418" s="626">
        <v>89301211</v>
      </c>
      <c r="D418" s="688" t="s">
        <v>4838</v>
      </c>
      <c r="E418" s="689" t="s">
        <v>2839</v>
      </c>
      <c r="F418" s="626" t="s">
        <v>2806</v>
      </c>
      <c r="G418" s="626" t="s">
        <v>3052</v>
      </c>
      <c r="H418" s="626" t="s">
        <v>1264</v>
      </c>
      <c r="I418" s="626" t="s">
        <v>2520</v>
      </c>
      <c r="J418" s="626" t="s">
        <v>1351</v>
      </c>
      <c r="K418" s="626" t="s">
        <v>2521</v>
      </c>
      <c r="L418" s="627">
        <v>163.72999999999999</v>
      </c>
      <c r="M418" s="627">
        <v>163.72999999999999</v>
      </c>
      <c r="N418" s="626">
        <v>1</v>
      </c>
      <c r="O418" s="690">
        <v>0.5</v>
      </c>
      <c r="P418" s="627">
        <v>163.72999999999999</v>
      </c>
      <c r="Q418" s="642">
        <v>1</v>
      </c>
      <c r="R418" s="626">
        <v>1</v>
      </c>
      <c r="S418" s="642">
        <v>1</v>
      </c>
      <c r="T418" s="690">
        <v>0.5</v>
      </c>
      <c r="U418" s="672">
        <v>1</v>
      </c>
    </row>
    <row r="419" spans="1:21" ht="14.4" customHeight="1" x14ac:dyDescent="0.3">
      <c r="A419" s="625">
        <v>21</v>
      </c>
      <c r="B419" s="626" t="s">
        <v>551</v>
      </c>
      <c r="C419" s="626">
        <v>89301211</v>
      </c>
      <c r="D419" s="688" t="s">
        <v>4838</v>
      </c>
      <c r="E419" s="689" t="s">
        <v>2839</v>
      </c>
      <c r="F419" s="626" t="s">
        <v>2806</v>
      </c>
      <c r="G419" s="626" t="s">
        <v>3053</v>
      </c>
      <c r="H419" s="626" t="s">
        <v>550</v>
      </c>
      <c r="I419" s="626" t="s">
        <v>3237</v>
      </c>
      <c r="J419" s="626" t="s">
        <v>3159</v>
      </c>
      <c r="K419" s="626" t="s">
        <v>680</v>
      </c>
      <c r="L419" s="627">
        <v>154.33000000000001</v>
      </c>
      <c r="M419" s="627">
        <v>308.66000000000003</v>
      </c>
      <c r="N419" s="626">
        <v>2</v>
      </c>
      <c r="O419" s="690">
        <v>0.5</v>
      </c>
      <c r="P419" s="627"/>
      <c r="Q419" s="642">
        <v>0</v>
      </c>
      <c r="R419" s="626"/>
      <c r="S419" s="642">
        <v>0</v>
      </c>
      <c r="T419" s="690"/>
      <c r="U419" s="672">
        <v>0</v>
      </c>
    </row>
    <row r="420" spans="1:21" ht="14.4" customHeight="1" x14ac:dyDescent="0.3">
      <c r="A420" s="625">
        <v>21</v>
      </c>
      <c r="B420" s="626" t="s">
        <v>551</v>
      </c>
      <c r="C420" s="626">
        <v>89301211</v>
      </c>
      <c r="D420" s="688" t="s">
        <v>4838</v>
      </c>
      <c r="E420" s="689" t="s">
        <v>2839</v>
      </c>
      <c r="F420" s="626" t="s">
        <v>2806</v>
      </c>
      <c r="G420" s="626" t="s">
        <v>3242</v>
      </c>
      <c r="H420" s="626" t="s">
        <v>550</v>
      </c>
      <c r="I420" s="626" t="s">
        <v>3297</v>
      </c>
      <c r="J420" s="626" t="s">
        <v>1800</v>
      </c>
      <c r="K420" s="626" t="s">
        <v>680</v>
      </c>
      <c r="L420" s="627">
        <v>107.03</v>
      </c>
      <c r="M420" s="627">
        <v>107.03</v>
      </c>
      <c r="N420" s="626">
        <v>1</v>
      </c>
      <c r="O420" s="690">
        <v>0.5</v>
      </c>
      <c r="P420" s="627">
        <v>107.03</v>
      </c>
      <c r="Q420" s="642">
        <v>1</v>
      </c>
      <c r="R420" s="626">
        <v>1</v>
      </c>
      <c r="S420" s="642">
        <v>1</v>
      </c>
      <c r="T420" s="690">
        <v>0.5</v>
      </c>
      <c r="U420" s="672">
        <v>1</v>
      </c>
    </row>
    <row r="421" spans="1:21" ht="14.4" customHeight="1" x14ac:dyDescent="0.3">
      <c r="A421" s="625">
        <v>21</v>
      </c>
      <c r="B421" s="626" t="s">
        <v>551</v>
      </c>
      <c r="C421" s="626">
        <v>89301211</v>
      </c>
      <c r="D421" s="688" t="s">
        <v>4838</v>
      </c>
      <c r="E421" s="689" t="s">
        <v>2839</v>
      </c>
      <c r="F421" s="626" t="s">
        <v>2806</v>
      </c>
      <c r="G421" s="626" t="s">
        <v>2903</v>
      </c>
      <c r="H421" s="626" t="s">
        <v>550</v>
      </c>
      <c r="I421" s="626" t="s">
        <v>2906</v>
      </c>
      <c r="J421" s="626" t="s">
        <v>2907</v>
      </c>
      <c r="K421" s="626" t="s">
        <v>1104</v>
      </c>
      <c r="L421" s="627">
        <v>0</v>
      </c>
      <c r="M421" s="627">
        <v>0</v>
      </c>
      <c r="N421" s="626">
        <v>1</v>
      </c>
      <c r="O421" s="690">
        <v>0.5</v>
      </c>
      <c r="P421" s="627"/>
      <c r="Q421" s="642"/>
      <c r="R421" s="626"/>
      <c r="S421" s="642">
        <v>0</v>
      </c>
      <c r="T421" s="690"/>
      <c r="U421" s="672">
        <v>0</v>
      </c>
    </row>
    <row r="422" spans="1:21" ht="14.4" customHeight="1" x14ac:dyDescent="0.3">
      <c r="A422" s="625">
        <v>21</v>
      </c>
      <c r="B422" s="626" t="s">
        <v>551</v>
      </c>
      <c r="C422" s="626">
        <v>89301211</v>
      </c>
      <c r="D422" s="688" t="s">
        <v>4838</v>
      </c>
      <c r="E422" s="689" t="s">
        <v>2839</v>
      </c>
      <c r="F422" s="626" t="s">
        <v>2807</v>
      </c>
      <c r="G422" s="626" t="s">
        <v>3298</v>
      </c>
      <c r="H422" s="626" t="s">
        <v>550</v>
      </c>
      <c r="I422" s="626" t="s">
        <v>3299</v>
      </c>
      <c r="J422" s="626" t="s">
        <v>2823</v>
      </c>
      <c r="K422" s="626"/>
      <c r="L422" s="627">
        <v>0</v>
      </c>
      <c r="M422" s="627">
        <v>0</v>
      </c>
      <c r="N422" s="626">
        <v>1</v>
      </c>
      <c r="O422" s="690">
        <v>1</v>
      </c>
      <c r="P422" s="627"/>
      <c r="Q422" s="642"/>
      <c r="R422" s="626"/>
      <c r="S422" s="642">
        <v>0</v>
      </c>
      <c r="T422" s="690"/>
      <c r="U422" s="672">
        <v>0</v>
      </c>
    </row>
    <row r="423" spans="1:21" ht="14.4" customHeight="1" x14ac:dyDescent="0.3">
      <c r="A423" s="625">
        <v>21</v>
      </c>
      <c r="B423" s="626" t="s">
        <v>551</v>
      </c>
      <c r="C423" s="626">
        <v>89301211</v>
      </c>
      <c r="D423" s="688" t="s">
        <v>4838</v>
      </c>
      <c r="E423" s="689" t="s">
        <v>2839</v>
      </c>
      <c r="F423" s="626" t="s">
        <v>2807</v>
      </c>
      <c r="G423" s="626" t="s">
        <v>3298</v>
      </c>
      <c r="H423" s="626" t="s">
        <v>550</v>
      </c>
      <c r="I423" s="626" t="s">
        <v>3300</v>
      </c>
      <c r="J423" s="626" t="s">
        <v>2823</v>
      </c>
      <c r="K423" s="626"/>
      <c r="L423" s="627">
        <v>0</v>
      </c>
      <c r="M423" s="627">
        <v>0</v>
      </c>
      <c r="N423" s="626">
        <v>1</v>
      </c>
      <c r="O423" s="690">
        <v>1</v>
      </c>
      <c r="P423" s="627"/>
      <c r="Q423" s="642"/>
      <c r="R423" s="626"/>
      <c r="S423" s="642">
        <v>0</v>
      </c>
      <c r="T423" s="690"/>
      <c r="U423" s="672">
        <v>0</v>
      </c>
    </row>
    <row r="424" spans="1:21" ht="14.4" customHeight="1" x14ac:dyDescent="0.3">
      <c r="A424" s="625">
        <v>21</v>
      </c>
      <c r="B424" s="626" t="s">
        <v>551</v>
      </c>
      <c r="C424" s="626">
        <v>89301211</v>
      </c>
      <c r="D424" s="688" t="s">
        <v>4838</v>
      </c>
      <c r="E424" s="689" t="s">
        <v>2839</v>
      </c>
      <c r="F424" s="626" t="s">
        <v>2808</v>
      </c>
      <c r="G424" s="626" t="s">
        <v>3245</v>
      </c>
      <c r="H424" s="626" t="s">
        <v>550</v>
      </c>
      <c r="I424" s="626" t="s">
        <v>3246</v>
      </c>
      <c r="J424" s="626" t="s">
        <v>3247</v>
      </c>
      <c r="K424" s="626" t="s">
        <v>3248</v>
      </c>
      <c r="L424" s="627">
        <v>1267.1199999999999</v>
      </c>
      <c r="M424" s="627">
        <v>6335.5999999999995</v>
      </c>
      <c r="N424" s="626">
        <v>5</v>
      </c>
      <c r="O424" s="690">
        <v>4</v>
      </c>
      <c r="P424" s="627">
        <v>3801.3599999999997</v>
      </c>
      <c r="Q424" s="642">
        <v>0.6</v>
      </c>
      <c r="R424" s="626">
        <v>3</v>
      </c>
      <c r="S424" s="642">
        <v>0.6</v>
      </c>
      <c r="T424" s="690">
        <v>2</v>
      </c>
      <c r="U424" s="672">
        <v>0.5</v>
      </c>
    </row>
    <row r="425" spans="1:21" ht="14.4" customHeight="1" x14ac:dyDescent="0.3">
      <c r="A425" s="625">
        <v>21</v>
      </c>
      <c r="B425" s="626" t="s">
        <v>551</v>
      </c>
      <c r="C425" s="626">
        <v>89301211</v>
      </c>
      <c r="D425" s="688" t="s">
        <v>4838</v>
      </c>
      <c r="E425" s="689" t="s">
        <v>2842</v>
      </c>
      <c r="F425" s="626" t="s">
        <v>2806</v>
      </c>
      <c r="G425" s="626" t="s">
        <v>2854</v>
      </c>
      <c r="H425" s="626" t="s">
        <v>550</v>
      </c>
      <c r="I425" s="626" t="s">
        <v>2912</v>
      </c>
      <c r="J425" s="626" t="s">
        <v>751</v>
      </c>
      <c r="K425" s="626" t="s">
        <v>2913</v>
      </c>
      <c r="L425" s="627">
        <v>42.42</v>
      </c>
      <c r="M425" s="627">
        <v>254.52</v>
      </c>
      <c r="N425" s="626">
        <v>6</v>
      </c>
      <c r="O425" s="690">
        <v>3</v>
      </c>
      <c r="P425" s="627">
        <v>169.68</v>
      </c>
      <c r="Q425" s="642">
        <v>0.66666666666666663</v>
      </c>
      <c r="R425" s="626">
        <v>4</v>
      </c>
      <c r="S425" s="642">
        <v>0.66666666666666663</v>
      </c>
      <c r="T425" s="690">
        <v>2</v>
      </c>
      <c r="U425" s="672">
        <v>0.66666666666666663</v>
      </c>
    </row>
    <row r="426" spans="1:21" ht="14.4" customHeight="1" x14ac:dyDescent="0.3">
      <c r="A426" s="625">
        <v>21</v>
      </c>
      <c r="B426" s="626" t="s">
        <v>551</v>
      </c>
      <c r="C426" s="626">
        <v>89301211</v>
      </c>
      <c r="D426" s="688" t="s">
        <v>4838</v>
      </c>
      <c r="E426" s="689" t="s">
        <v>2842</v>
      </c>
      <c r="F426" s="626" t="s">
        <v>2806</v>
      </c>
      <c r="G426" s="626" t="s">
        <v>2854</v>
      </c>
      <c r="H426" s="626" t="s">
        <v>550</v>
      </c>
      <c r="I426" s="626" t="s">
        <v>2912</v>
      </c>
      <c r="J426" s="626" t="s">
        <v>751</v>
      </c>
      <c r="K426" s="626" t="s">
        <v>2913</v>
      </c>
      <c r="L426" s="627">
        <v>85.72</v>
      </c>
      <c r="M426" s="627">
        <v>85.72</v>
      </c>
      <c r="N426" s="626">
        <v>1</v>
      </c>
      <c r="O426" s="690">
        <v>0.5</v>
      </c>
      <c r="P426" s="627"/>
      <c r="Q426" s="642">
        <v>0</v>
      </c>
      <c r="R426" s="626"/>
      <c r="S426" s="642">
        <v>0</v>
      </c>
      <c r="T426" s="690"/>
      <c r="U426" s="672">
        <v>0</v>
      </c>
    </row>
    <row r="427" spans="1:21" ht="14.4" customHeight="1" x14ac:dyDescent="0.3">
      <c r="A427" s="625">
        <v>21</v>
      </c>
      <c r="B427" s="626" t="s">
        <v>551</v>
      </c>
      <c r="C427" s="626">
        <v>89301211</v>
      </c>
      <c r="D427" s="688" t="s">
        <v>4838</v>
      </c>
      <c r="E427" s="689" t="s">
        <v>2842</v>
      </c>
      <c r="F427" s="626" t="s">
        <v>2806</v>
      </c>
      <c r="G427" s="626" t="s">
        <v>3301</v>
      </c>
      <c r="H427" s="626" t="s">
        <v>550</v>
      </c>
      <c r="I427" s="626" t="s">
        <v>3302</v>
      </c>
      <c r="J427" s="626" t="s">
        <v>1488</v>
      </c>
      <c r="K427" s="626" t="s">
        <v>3303</v>
      </c>
      <c r="L427" s="627">
        <v>64.23</v>
      </c>
      <c r="M427" s="627">
        <v>64.23</v>
      </c>
      <c r="N427" s="626">
        <v>1</v>
      </c>
      <c r="O427" s="690">
        <v>0.5</v>
      </c>
      <c r="P427" s="627">
        <v>64.23</v>
      </c>
      <c r="Q427" s="642">
        <v>1</v>
      </c>
      <c r="R427" s="626">
        <v>1</v>
      </c>
      <c r="S427" s="642">
        <v>1</v>
      </c>
      <c r="T427" s="690">
        <v>0.5</v>
      </c>
      <c r="U427" s="672">
        <v>1</v>
      </c>
    </row>
    <row r="428" spans="1:21" ht="14.4" customHeight="1" x14ac:dyDescent="0.3">
      <c r="A428" s="625">
        <v>21</v>
      </c>
      <c r="B428" s="626" t="s">
        <v>551</v>
      </c>
      <c r="C428" s="626">
        <v>89301211</v>
      </c>
      <c r="D428" s="688" t="s">
        <v>4838</v>
      </c>
      <c r="E428" s="689" t="s">
        <v>2842</v>
      </c>
      <c r="F428" s="626" t="s">
        <v>2806</v>
      </c>
      <c r="G428" s="626" t="s">
        <v>2877</v>
      </c>
      <c r="H428" s="626" t="s">
        <v>1264</v>
      </c>
      <c r="I428" s="626" t="s">
        <v>2362</v>
      </c>
      <c r="J428" s="626" t="s">
        <v>2363</v>
      </c>
      <c r="K428" s="626" t="s">
        <v>2364</v>
      </c>
      <c r="L428" s="627">
        <v>333.31</v>
      </c>
      <c r="M428" s="627">
        <v>999.93000000000006</v>
      </c>
      <c r="N428" s="626">
        <v>3</v>
      </c>
      <c r="O428" s="690">
        <v>1.5</v>
      </c>
      <c r="P428" s="627">
        <v>333.31</v>
      </c>
      <c r="Q428" s="642">
        <v>0.33333333333333331</v>
      </c>
      <c r="R428" s="626">
        <v>1</v>
      </c>
      <c r="S428" s="642">
        <v>0.33333333333333331</v>
      </c>
      <c r="T428" s="690">
        <v>0.5</v>
      </c>
      <c r="U428" s="672">
        <v>0.33333333333333331</v>
      </c>
    </row>
    <row r="429" spans="1:21" ht="14.4" customHeight="1" x14ac:dyDescent="0.3">
      <c r="A429" s="625">
        <v>21</v>
      </c>
      <c r="B429" s="626" t="s">
        <v>551</v>
      </c>
      <c r="C429" s="626">
        <v>89301211</v>
      </c>
      <c r="D429" s="688" t="s">
        <v>4838</v>
      </c>
      <c r="E429" s="689" t="s">
        <v>2842</v>
      </c>
      <c r="F429" s="626" t="s">
        <v>2806</v>
      </c>
      <c r="G429" s="626" t="s">
        <v>3304</v>
      </c>
      <c r="H429" s="626" t="s">
        <v>1264</v>
      </c>
      <c r="I429" s="626" t="s">
        <v>2208</v>
      </c>
      <c r="J429" s="626" t="s">
        <v>1310</v>
      </c>
      <c r="K429" s="626" t="s">
        <v>1268</v>
      </c>
      <c r="L429" s="627">
        <v>0</v>
      </c>
      <c r="M429" s="627">
        <v>0</v>
      </c>
      <c r="N429" s="626">
        <v>1</v>
      </c>
      <c r="O429" s="690">
        <v>0.5</v>
      </c>
      <c r="P429" s="627"/>
      <c r="Q429" s="642"/>
      <c r="R429" s="626"/>
      <c r="S429" s="642">
        <v>0</v>
      </c>
      <c r="T429" s="690"/>
      <c r="U429" s="672">
        <v>0</v>
      </c>
    </row>
    <row r="430" spans="1:21" ht="14.4" customHeight="1" x14ac:dyDescent="0.3">
      <c r="A430" s="625">
        <v>21</v>
      </c>
      <c r="B430" s="626" t="s">
        <v>551</v>
      </c>
      <c r="C430" s="626">
        <v>89301211</v>
      </c>
      <c r="D430" s="688" t="s">
        <v>4838</v>
      </c>
      <c r="E430" s="689" t="s">
        <v>2842</v>
      </c>
      <c r="F430" s="626" t="s">
        <v>2806</v>
      </c>
      <c r="G430" s="626" t="s">
        <v>2933</v>
      </c>
      <c r="H430" s="626" t="s">
        <v>550</v>
      </c>
      <c r="I430" s="626" t="s">
        <v>2934</v>
      </c>
      <c r="J430" s="626" t="s">
        <v>2935</v>
      </c>
      <c r="K430" s="626" t="s">
        <v>2936</v>
      </c>
      <c r="L430" s="627">
        <v>1789.73</v>
      </c>
      <c r="M430" s="627">
        <v>10738.380000000001</v>
      </c>
      <c r="N430" s="626">
        <v>6</v>
      </c>
      <c r="O430" s="690">
        <v>4</v>
      </c>
      <c r="P430" s="627">
        <v>3579.46</v>
      </c>
      <c r="Q430" s="642">
        <v>0.33333333333333331</v>
      </c>
      <c r="R430" s="626">
        <v>2</v>
      </c>
      <c r="S430" s="642">
        <v>0.33333333333333331</v>
      </c>
      <c r="T430" s="690">
        <v>1.5</v>
      </c>
      <c r="U430" s="672">
        <v>0.375</v>
      </c>
    </row>
    <row r="431" spans="1:21" ht="14.4" customHeight="1" x14ac:dyDescent="0.3">
      <c r="A431" s="625">
        <v>21</v>
      </c>
      <c r="B431" s="626" t="s">
        <v>551</v>
      </c>
      <c r="C431" s="626">
        <v>89301211</v>
      </c>
      <c r="D431" s="688" t="s">
        <v>4838</v>
      </c>
      <c r="E431" s="689" t="s">
        <v>2842</v>
      </c>
      <c r="F431" s="626" t="s">
        <v>2806</v>
      </c>
      <c r="G431" s="626" t="s">
        <v>3305</v>
      </c>
      <c r="H431" s="626" t="s">
        <v>550</v>
      </c>
      <c r="I431" s="626" t="s">
        <v>3306</v>
      </c>
      <c r="J431" s="626" t="s">
        <v>3307</v>
      </c>
      <c r="K431" s="626" t="s">
        <v>1925</v>
      </c>
      <c r="L431" s="627">
        <v>222.25</v>
      </c>
      <c r="M431" s="627">
        <v>222.25</v>
      </c>
      <c r="N431" s="626">
        <v>1</v>
      </c>
      <c r="O431" s="690">
        <v>0.5</v>
      </c>
      <c r="P431" s="627">
        <v>222.25</v>
      </c>
      <c r="Q431" s="642">
        <v>1</v>
      </c>
      <c r="R431" s="626">
        <v>1</v>
      </c>
      <c r="S431" s="642">
        <v>1</v>
      </c>
      <c r="T431" s="690">
        <v>0.5</v>
      </c>
      <c r="U431" s="672">
        <v>1</v>
      </c>
    </row>
    <row r="432" spans="1:21" ht="14.4" customHeight="1" x14ac:dyDescent="0.3">
      <c r="A432" s="625">
        <v>21</v>
      </c>
      <c r="B432" s="626" t="s">
        <v>551</v>
      </c>
      <c r="C432" s="626">
        <v>89301211</v>
      </c>
      <c r="D432" s="688" t="s">
        <v>4838</v>
      </c>
      <c r="E432" s="689" t="s">
        <v>2842</v>
      </c>
      <c r="F432" s="626" t="s">
        <v>2806</v>
      </c>
      <c r="G432" s="626" t="s">
        <v>2941</v>
      </c>
      <c r="H432" s="626" t="s">
        <v>550</v>
      </c>
      <c r="I432" s="626" t="s">
        <v>3308</v>
      </c>
      <c r="J432" s="626" t="s">
        <v>865</v>
      </c>
      <c r="K432" s="626" t="s">
        <v>3309</v>
      </c>
      <c r="L432" s="627">
        <v>0</v>
      </c>
      <c r="M432" s="627">
        <v>0</v>
      </c>
      <c r="N432" s="626">
        <v>1</v>
      </c>
      <c r="O432" s="690">
        <v>0.5</v>
      </c>
      <c r="P432" s="627">
        <v>0</v>
      </c>
      <c r="Q432" s="642"/>
      <c r="R432" s="626">
        <v>1</v>
      </c>
      <c r="S432" s="642">
        <v>1</v>
      </c>
      <c r="T432" s="690">
        <v>0.5</v>
      </c>
      <c r="U432" s="672">
        <v>1</v>
      </c>
    </row>
    <row r="433" spans="1:21" ht="14.4" customHeight="1" x14ac:dyDescent="0.3">
      <c r="A433" s="625">
        <v>21</v>
      </c>
      <c r="B433" s="626" t="s">
        <v>551</v>
      </c>
      <c r="C433" s="626">
        <v>89301211</v>
      </c>
      <c r="D433" s="688" t="s">
        <v>4838</v>
      </c>
      <c r="E433" s="689" t="s">
        <v>2842</v>
      </c>
      <c r="F433" s="626" t="s">
        <v>2806</v>
      </c>
      <c r="G433" s="626" t="s">
        <v>2860</v>
      </c>
      <c r="H433" s="626" t="s">
        <v>1264</v>
      </c>
      <c r="I433" s="626" t="s">
        <v>2552</v>
      </c>
      <c r="J433" s="626" t="s">
        <v>1291</v>
      </c>
      <c r="K433" s="626" t="s">
        <v>2553</v>
      </c>
      <c r="L433" s="627">
        <v>162.13</v>
      </c>
      <c r="M433" s="627">
        <v>162.13</v>
      </c>
      <c r="N433" s="626">
        <v>1</v>
      </c>
      <c r="O433" s="690">
        <v>0.5</v>
      </c>
      <c r="P433" s="627">
        <v>162.13</v>
      </c>
      <c r="Q433" s="642">
        <v>1</v>
      </c>
      <c r="R433" s="626">
        <v>1</v>
      </c>
      <c r="S433" s="642">
        <v>1</v>
      </c>
      <c r="T433" s="690">
        <v>0.5</v>
      </c>
      <c r="U433" s="672">
        <v>1</v>
      </c>
    </row>
    <row r="434" spans="1:21" ht="14.4" customHeight="1" x14ac:dyDescent="0.3">
      <c r="A434" s="625">
        <v>21</v>
      </c>
      <c r="B434" s="626" t="s">
        <v>551</v>
      </c>
      <c r="C434" s="626">
        <v>89301211</v>
      </c>
      <c r="D434" s="688" t="s">
        <v>4838</v>
      </c>
      <c r="E434" s="689" t="s">
        <v>2842</v>
      </c>
      <c r="F434" s="626" t="s">
        <v>2806</v>
      </c>
      <c r="G434" s="626" t="s">
        <v>2953</v>
      </c>
      <c r="H434" s="626" t="s">
        <v>550</v>
      </c>
      <c r="I434" s="626" t="s">
        <v>2954</v>
      </c>
      <c r="J434" s="626" t="s">
        <v>950</v>
      </c>
      <c r="K434" s="626" t="s">
        <v>951</v>
      </c>
      <c r="L434" s="627">
        <v>400.21</v>
      </c>
      <c r="M434" s="627">
        <v>4002.1</v>
      </c>
      <c r="N434" s="626">
        <v>10</v>
      </c>
      <c r="O434" s="690">
        <v>4.5</v>
      </c>
      <c r="P434" s="627">
        <v>3201.68</v>
      </c>
      <c r="Q434" s="642">
        <v>0.79999999999999993</v>
      </c>
      <c r="R434" s="626">
        <v>8</v>
      </c>
      <c r="S434" s="642">
        <v>0.8</v>
      </c>
      <c r="T434" s="690">
        <v>3.5</v>
      </c>
      <c r="U434" s="672">
        <v>0.77777777777777779</v>
      </c>
    </row>
    <row r="435" spans="1:21" ht="14.4" customHeight="1" x14ac:dyDescent="0.3">
      <c r="A435" s="625">
        <v>21</v>
      </c>
      <c r="B435" s="626" t="s">
        <v>551</v>
      </c>
      <c r="C435" s="626">
        <v>89301211</v>
      </c>
      <c r="D435" s="688" t="s">
        <v>4838</v>
      </c>
      <c r="E435" s="689" t="s">
        <v>2842</v>
      </c>
      <c r="F435" s="626" t="s">
        <v>2806</v>
      </c>
      <c r="G435" s="626" t="s">
        <v>2961</v>
      </c>
      <c r="H435" s="626" t="s">
        <v>550</v>
      </c>
      <c r="I435" s="626" t="s">
        <v>3310</v>
      </c>
      <c r="J435" s="626" t="s">
        <v>902</v>
      </c>
      <c r="K435" s="626" t="s">
        <v>3311</v>
      </c>
      <c r="L435" s="627">
        <v>221.03</v>
      </c>
      <c r="M435" s="627">
        <v>221.03</v>
      </c>
      <c r="N435" s="626">
        <v>1</v>
      </c>
      <c r="O435" s="690">
        <v>0.5</v>
      </c>
      <c r="P435" s="627">
        <v>221.03</v>
      </c>
      <c r="Q435" s="642">
        <v>1</v>
      </c>
      <c r="R435" s="626">
        <v>1</v>
      </c>
      <c r="S435" s="642">
        <v>1</v>
      </c>
      <c r="T435" s="690">
        <v>0.5</v>
      </c>
      <c r="U435" s="672">
        <v>1</v>
      </c>
    </row>
    <row r="436" spans="1:21" ht="14.4" customHeight="1" x14ac:dyDescent="0.3">
      <c r="A436" s="625">
        <v>21</v>
      </c>
      <c r="B436" s="626" t="s">
        <v>551</v>
      </c>
      <c r="C436" s="626">
        <v>89301211</v>
      </c>
      <c r="D436" s="688" t="s">
        <v>4838</v>
      </c>
      <c r="E436" s="689" t="s">
        <v>2842</v>
      </c>
      <c r="F436" s="626" t="s">
        <v>2806</v>
      </c>
      <c r="G436" s="626" t="s">
        <v>2878</v>
      </c>
      <c r="H436" s="626" t="s">
        <v>550</v>
      </c>
      <c r="I436" s="626" t="s">
        <v>2964</v>
      </c>
      <c r="J436" s="626" t="s">
        <v>992</v>
      </c>
      <c r="K436" s="626" t="s">
        <v>1424</v>
      </c>
      <c r="L436" s="627">
        <v>56.52</v>
      </c>
      <c r="M436" s="627">
        <v>565.20000000000005</v>
      </c>
      <c r="N436" s="626">
        <v>10</v>
      </c>
      <c r="O436" s="690">
        <v>5.5</v>
      </c>
      <c r="P436" s="627">
        <v>282.60000000000002</v>
      </c>
      <c r="Q436" s="642">
        <v>0.5</v>
      </c>
      <c r="R436" s="626">
        <v>5</v>
      </c>
      <c r="S436" s="642">
        <v>0.5</v>
      </c>
      <c r="T436" s="690">
        <v>2</v>
      </c>
      <c r="U436" s="672">
        <v>0.36363636363636365</v>
      </c>
    </row>
    <row r="437" spans="1:21" ht="14.4" customHeight="1" x14ac:dyDescent="0.3">
      <c r="A437" s="625">
        <v>21</v>
      </c>
      <c r="B437" s="626" t="s">
        <v>551</v>
      </c>
      <c r="C437" s="626">
        <v>89301211</v>
      </c>
      <c r="D437" s="688" t="s">
        <v>4838</v>
      </c>
      <c r="E437" s="689" t="s">
        <v>2842</v>
      </c>
      <c r="F437" s="626" t="s">
        <v>2806</v>
      </c>
      <c r="G437" s="626" t="s">
        <v>2965</v>
      </c>
      <c r="H437" s="626" t="s">
        <v>550</v>
      </c>
      <c r="I437" s="626" t="s">
        <v>2966</v>
      </c>
      <c r="J437" s="626" t="s">
        <v>2967</v>
      </c>
      <c r="K437" s="626" t="s">
        <v>2968</v>
      </c>
      <c r="L437" s="627">
        <v>53.67</v>
      </c>
      <c r="M437" s="627">
        <v>214.68</v>
      </c>
      <c r="N437" s="626">
        <v>4</v>
      </c>
      <c r="O437" s="690">
        <v>1.5</v>
      </c>
      <c r="P437" s="627">
        <v>161.01</v>
      </c>
      <c r="Q437" s="642">
        <v>0.74999999999999989</v>
      </c>
      <c r="R437" s="626">
        <v>3</v>
      </c>
      <c r="S437" s="642">
        <v>0.75</v>
      </c>
      <c r="T437" s="690">
        <v>1</v>
      </c>
      <c r="U437" s="672">
        <v>0.66666666666666663</v>
      </c>
    </row>
    <row r="438" spans="1:21" ht="14.4" customHeight="1" x14ac:dyDescent="0.3">
      <c r="A438" s="625">
        <v>21</v>
      </c>
      <c r="B438" s="626" t="s">
        <v>551</v>
      </c>
      <c r="C438" s="626">
        <v>89301211</v>
      </c>
      <c r="D438" s="688" t="s">
        <v>4838</v>
      </c>
      <c r="E438" s="689" t="s">
        <v>2842</v>
      </c>
      <c r="F438" s="626" t="s">
        <v>2806</v>
      </c>
      <c r="G438" s="626" t="s">
        <v>2882</v>
      </c>
      <c r="H438" s="626" t="s">
        <v>550</v>
      </c>
      <c r="I438" s="626" t="s">
        <v>2494</v>
      </c>
      <c r="J438" s="626" t="s">
        <v>2495</v>
      </c>
      <c r="K438" s="626" t="s">
        <v>2496</v>
      </c>
      <c r="L438" s="627">
        <v>2787.72</v>
      </c>
      <c r="M438" s="627">
        <v>8363.16</v>
      </c>
      <c r="N438" s="626">
        <v>3</v>
      </c>
      <c r="O438" s="690">
        <v>2</v>
      </c>
      <c r="P438" s="627">
        <v>8363.16</v>
      </c>
      <c r="Q438" s="642">
        <v>1</v>
      </c>
      <c r="R438" s="626">
        <v>3</v>
      </c>
      <c r="S438" s="642">
        <v>1</v>
      </c>
      <c r="T438" s="690">
        <v>2</v>
      </c>
      <c r="U438" s="672">
        <v>1</v>
      </c>
    </row>
    <row r="439" spans="1:21" ht="14.4" customHeight="1" x14ac:dyDescent="0.3">
      <c r="A439" s="625">
        <v>21</v>
      </c>
      <c r="B439" s="626" t="s">
        <v>551</v>
      </c>
      <c r="C439" s="626">
        <v>89301211</v>
      </c>
      <c r="D439" s="688" t="s">
        <v>4838</v>
      </c>
      <c r="E439" s="689" t="s">
        <v>2842</v>
      </c>
      <c r="F439" s="626" t="s">
        <v>2806</v>
      </c>
      <c r="G439" s="626" t="s">
        <v>2882</v>
      </c>
      <c r="H439" s="626" t="s">
        <v>550</v>
      </c>
      <c r="I439" s="626" t="s">
        <v>2497</v>
      </c>
      <c r="J439" s="626" t="s">
        <v>2498</v>
      </c>
      <c r="K439" s="626" t="s">
        <v>2499</v>
      </c>
      <c r="L439" s="627">
        <v>2332.38</v>
      </c>
      <c r="M439" s="627">
        <v>6997.14</v>
      </c>
      <c r="N439" s="626">
        <v>3</v>
      </c>
      <c r="O439" s="690">
        <v>2</v>
      </c>
      <c r="P439" s="627">
        <v>2332.38</v>
      </c>
      <c r="Q439" s="642">
        <v>0.33333333333333331</v>
      </c>
      <c r="R439" s="626">
        <v>1</v>
      </c>
      <c r="S439" s="642">
        <v>0.33333333333333331</v>
      </c>
      <c r="T439" s="690">
        <v>1</v>
      </c>
      <c r="U439" s="672">
        <v>0.5</v>
      </c>
    </row>
    <row r="440" spans="1:21" ht="14.4" customHeight="1" x14ac:dyDescent="0.3">
      <c r="A440" s="625">
        <v>21</v>
      </c>
      <c r="B440" s="626" t="s">
        <v>551</v>
      </c>
      <c r="C440" s="626">
        <v>89301211</v>
      </c>
      <c r="D440" s="688" t="s">
        <v>4838</v>
      </c>
      <c r="E440" s="689" t="s">
        <v>2842</v>
      </c>
      <c r="F440" s="626" t="s">
        <v>2806</v>
      </c>
      <c r="G440" s="626" t="s">
        <v>2882</v>
      </c>
      <c r="H440" s="626" t="s">
        <v>550</v>
      </c>
      <c r="I440" s="626" t="s">
        <v>2500</v>
      </c>
      <c r="J440" s="626" t="s">
        <v>2501</v>
      </c>
      <c r="K440" s="626" t="s">
        <v>2502</v>
      </c>
      <c r="L440" s="627">
        <v>880.88</v>
      </c>
      <c r="M440" s="627">
        <v>2642.64</v>
      </c>
      <c r="N440" s="626">
        <v>3</v>
      </c>
      <c r="O440" s="690">
        <v>1</v>
      </c>
      <c r="P440" s="627">
        <v>2642.64</v>
      </c>
      <c r="Q440" s="642">
        <v>1</v>
      </c>
      <c r="R440" s="626">
        <v>3</v>
      </c>
      <c r="S440" s="642">
        <v>1</v>
      </c>
      <c r="T440" s="690">
        <v>1</v>
      </c>
      <c r="U440" s="672">
        <v>1</v>
      </c>
    </row>
    <row r="441" spans="1:21" ht="14.4" customHeight="1" x14ac:dyDescent="0.3">
      <c r="A441" s="625">
        <v>21</v>
      </c>
      <c r="B441" s="626" t="s">
        <v>551</v>
      </c>
      <c r="C441" s="626">
        <v>89301211</v>
      </c>
      <c r="D441" s="688" t="s">
        <v>4838</v>
      </c>
      <c r="E441" s="689" t="s">
        <v>2842</v>
      </c>
      <c r="F441" s="626" t="s">
        <v>2806</v>
      </c>
      <c r="G441" s="626" t="s">
        <v>2974</v>
      </c>
      <c r="H441" s="626" t="s">
        <v>550</v>
      </c>
      <c r="I441" s="626" t="s">
        <v>3077</v>
      </c>
      <c r="J441" s="626" t="s">
        <v>3078</v>
      </c>
      <c r="K441" s="626" t="s">
        <v>3079</v>
      </c>
      <c r="L441" s="627">
        <v>41.09</v>
      </c>
      <c r="M441" s="627">
        <v>41.09</v>
      </c>
      <c r="N441" s="626">
        <v>1</v>
      </c>
      <c r="O441" s="690">
        <v>1</v>
      </c>
      <c r="P441" s="627">
        <v>41.09</v>
      </c>
      <c r="Q441" s="642">
        <v>1</v>
      </c>
      <c r="R441" s="626">
        <v>1</v>
      </c>
      <c r="S441" s="642">
        <v>1</v>
      </c>
      <c r="T441" s="690">
        <v>1</v>
      </c>
      <c r="U441" s="672">
        <v>1</v>
      </c>
    </row>
    <row r="442" spans="1:21" ht="14.4" customHeight="1" x14ac:dyDescent="0.3">
      <c r="A442" s="625">
        <v>21</v>
      </c>
      <c r="B442" s="626" t="s">
        <v>551</v>
      </c>
      <c r="C442" s="626">
        <v>89301211</v>
      </c>
      <c r="D442" s="688" t="s">
        <v>4838</v>
      </c>
      <c r="E442" s="689" t="s">
        <v>2842</v>
      </c>
      <c r="F442" s="626" t="s">
        <v>2806</v>
      </c>
      <c r="G442" s="626" t="s">
        <v>2974</v>
      </c>
      <c r="H442" s="626" t="s">
        <v>550</v>
      </c>
      <c r="I442" s="626" t="s">
        <v>2975</v>
      </c>
      <c r="J442" s="626" t="s">
        <v>2976</v>
      </c>
      <c r="K442" s="626" t="s">
        <v>2977</v>
      </c>
      <c r="L442" s="627">
        <v>23.3</v>
      </c>
      <c r="M442" s="627">
        <v>69.900000000000006</v>
      </c>
      <c r="N442" s="626">
        <v>3</v>
      </c>
      <c r="O442" s="690">
        <v>1.5</v>
      </c>
      <c r="P442" s="627">
        <v>46.6</v>
      </c>
      <c r="Q442" s="642">
        <v>0.66666666666666663</v>
      </c>
      <c r="R442" s="626">
        <v>2</v>
      </c>
      <c r="S442" s="642">
        <v>0.66666666666666663</v>
      </c>
      <c r="T442" s="690">
        <v>1</v>
      </c>
      <c r="U442" s="672">
        <v>0.66666666666666663</v>
      </c>
    </row>
    <row r="443" spans="1:21" ht="14.4" customHeight="1" x14ac:dyDescent="0.3">
      <c r="A443" s="625">
        <v>21</v>
      </c>
      <c r="B443" s="626" t="s">
        <v>551</v>
      </c>
      <c r="C443" s="626">
        <v>89301211</v>
      </c>
      <c r="D443" s="688" t="s">
        <v>4838</v>
      </c>
      <c r="E443" s="689" t="s">
        <v>2842</v>
      </c>
      <c r="F443" s="626" t="s">
        <v>2806</v>
      </c>
      <c r="G443" s="626" t="s">
        <v>2974</v>
      </c>
      <c r="H443" s="626" t="s">
        <v>550</v>
      </c>
      <c r="I443" s="626" t="s">
        <v>3080</v>
      </c>
      <c r="J443" s="626" t="s">
        <v>2981</v>
      </c>
      <c r="K443" s="626" t="s">
        <v>2979</v>
      </c>
      <c r="L443" s="627">
        <v>58.23</v>
      </c>
      <c r="M443" s="627">
        <v>58.23</v>
      </c>
      <c r="N443" s="626">
        <v>1</v>
      </c>
      <c r="O443" s="690">
        <v>0.5</v>
      </c>
      <c r="P443" s="627"/>
      <c r="Q443" s="642">
        <v>0</v>
      </c>
      <c r="R443" s="626"/>
      <c r="S443" s="642">
        <v>0</v>
      </c>
      <c r="T443" s="690"/>
      <c r="U443" s="672">
        <v>0</v>
      </c>
    </row>
    <row r="444" spans="1:21" ht="14.4" customHeight="1" x14ac:dyDescent="0.3">
      <c r="A444" s="625">
        <v>21</v>
      </c>
      <c r="B444" s="626" t="s">
        <v>551</v>
      </c>
      <c r="C444" s="626">
        <v>89301211</v>
      </c>
      <c r="D444" s="688" t="s">
        <v>4838</v>
      </c>
      <c r="E444" s="689" t="s">
        <v>2842</v>
      </c>
      <c r="F444" s="626" t="s">
        <v>2806</v>
      </c>
      <c r="G444" s="626" t="s">
        <v>2982</v>
      </c>
      <c r="H444" s="626" t="s">
        <v>550</v>
      </c>
      <c r="I444" s="626" t="s">
        <v>2983</v>
      </c>
      <c r="J444" s="626" t="s">
        <v>713</v>
      </c>
      <c r="K444" s="626" t="s">
        <v>2984</v>
      </c>
      <c r="L444" s="627">
        <v>99</v>
      </c>
      <c r="M444" s="627">
        <v>495</v>
      </c>
      <c r="N444" s="626">
        <v>5</v>
      </c>
      <c r="O444" s="690">
        <v>1.5</v>
      </c>
      <c r="P444" s="627">
        <v>495</v>
      </c>
      <c r="Q444" s="642">
        <v>1</v>
      </c>
      <c r="R444" s="626">
        <v>5</v>
      </c>
      <c r="S444" s="642">
        <v>1</v>
      </c>
      <c r="T444" s="690">
        <v>1.5</v>
      </c>
      <c r="U444" s="672">
        <v>1</v>
      </c>
    </row>
    <row r="445" spans="1:21" ht="14.4" customHeight="1" x14ac:dyDescent="0.3">
      <c r="A445" s="625">
        <v>21</v>
      </c>
      <c r="B445" s="626" t="s">
        <v>551</v>
      </c>
      <c r="C445" s="626">
        <v>89301211</v>
      </c>
      <c r="D445" s="688" t="s">
        <v>4838</v>
      </c>
      <c r="E445" s="689" t="s">
        <v>2842</v>
      </c>
      <c r="F445" s="626" t="s">
        <v>2806</v>
      </c>
      <c r="G445" s="626" t="s">
        <v>3182</v>
      </c>
      <c r="H445" s="626" t="s">
        <v>1264</v>
      </c>
      <c r="I445" s="626" t="s">
        <v>2531</v>
      </c>
      <c r="J445" s="626" t="s">
        <v>1867</v>
      </c>
      <c r="K445" s="626" t="s">
        <v>2532</v>
      </c>
      <c r="L445" s="627">
        <v>443.52</v>
      </c>
      <c r="M445" s="627">
        <v>443.52</v>
      </c>
      <c r="N445" s="626">
        <v>1</v>
      </c>
      <c r="O445" s="690">
        <v>1</v>
      </c>
      <c r="P445" s="627">
        <v>443.52</v>
      </c>
      <c r="Q445" s="642">
        <v>1</v>
      </c>
      <c r="R445" s="626">
        <v>1</v>
      </c>
      <c r="S445" s="642">
        <v>1</v>
      </c>
      <c r="T445" s="690">
        <v>1</v>
      </c>
      <c r="U445" s="672">
        <v>1</v>
      </c>
    </row>
    <row r="446" spans="1:21" ht="14.4" customHeight="1" x14ac:dyDescent="0.3">
      <c r="A446" s="625">
        <v>21</v>
      </c>
      <c r="B446" s="626" t="s">
        <v>551</v>
      </c>
      <c r="C446" s="626">
        <v>89301211</v>
      </c>
      <c r="D446" s="688" t="s">
        <v>4838</v>
      </c>
      <c r="E446" s="689" t="s">
        <v>2842</v>
      </c>
      <c r="F446" s="626" t="s">
        <v>2806</v>
      </c>
      <c r="G446" s="626" t="s">
        <v>3081</v>
      </c>
      <c r="H446" s="626" t="s">
        <v>550</v>
      </c>
      <c r="I446" s="626" t="s">
        <v>3082</v>
      </c>
      <c r="J446" s="626" t="s">
        <v>3083</v>
      </c>
      <c r="K446" s="626" t="s">
        <v>3084</v>
      </c>
      <c r="L446" s="627">
        <v>0</v>
      </c>
      <c r="M446" s="627">
        <v>0</v>
      </c>
      <c r="N446" s="626">
        <v>2</v>
      </c>
      <c r="O446" s="690">
        <v>1</v>
      </c>
      <c r="P446" s="627">
        <v>0</v>
      </c>
      <c r="Q446" s="642"/>
      <c r="R446" s="626">
        <v>2</v>
      </c>
      <c r="S446" s="642">
        <v>1</v>
      </c>
      <c r="T446" s="690">
        <v>1</v>
      </c>
      <c r="U446" s="672">
        <v>1</v>
      </c>
    </row>
    <row r="447" spans="1:21" ht="14.4" customHeight="1" x14ac:dyDescent="0.3">
      <c r="A447" s="625">
        <v>21</v>
      </c>
      <c r="B447" s="626" t="s">
        <v>551</v>
      </c>
      <c r="C447" s="626">
        <v>89301211</v>
      </c>
      <c r="D447" s="688" t="s">
        <v>4838</v>
      </c>
      <c r="E447" s="689" t="s">
        <v>2842</v>
      </c>
      <c r="F447" s="626" t="s">
        <v>2806</v>
      </c>
      <c r="G447" s="626" t="s">
        <v>2985</v>
      </c>
      <c r="H447" s="626" t="s">
        <v>550</v>
      </c>
      <c r="I447" s="626" t="s">
        <v>3312</v>
      </c>
      <c r="J447" s="626" t="s">
        <v>805</v>
      </c>
      <c r="K447" s="626" t="s">
        <v>806</v>
      </c>
      <c r="L447" s="627">
        <v>427.79</v>
      </c>
      <c r="M447" s="627">
        <v>427.79</v>
      </c>
      <c r="N447" s="626">
        <v>1</v>
      </c>
      <c r="O447" s="690">
        <v>1</v>
      </c>
      <c r="P447" s="627">
        <v>427.79</v>
      </c>
      <c r="Q447" s="642">
        <v>1</v>
      </c>
      <c r="R447" s="626">
        <v>1</v>
      </c>
      <c r="S447" s="642">
        <v>1</v>
      </c>
      <c r="T447" s="690">
        <v>1</v>
      </c>
      <c r="U447" s="672">
        <v>1</v>
      </c>
    </row>
    <row r="448" spans="1:21" ht="14.4" customHeight="1" x14ac:dyDescent="0.3">
      <c r="A448" s="625">
        <v>21</v>
      </c>
      <c r="B448" s="626" t="s">
        <v>551</v>
      </c>
      <c r="C448" s="626">
        <v>89301211</v>
      </c>
      <c r="D448" s="688" t="s">
        <v>4838</v>
      </c>
      <c r="E448" s="689" t="s">
        <v>2842</v>
      </c>
      <c r="F448" s="626" t="s">
        <v>2806</v>
      </c>
      <c r="G448" s="626" t="s">
        <v>2985</v>
      </c>
      <c r="H448" s="626" t="s">
        <v>550</v>
      </c>
      <c r="I448" s="626" t="s">
        <v>3313</v>
      </c>
      <c r="J448" s="626" t="s">
        <v>871</v>
      </c>
      <c r="K448" s="626" t="s">
        <v>3314</v>
      </c>
      <c r="L448" s="627">
        <v>3040.6</v>
      </c>
      <c r="M448" s="627">
        <v>3040.6</v>
      </c>
      <c r="N448" s="626">
        <v>1</v>
      </c>
      <c r="O448" s="690">
        <v>1</v>
      </c>
      <c r="P448" s="627"/>
      <c r="Q448" s="642">
        <v>0</v>
      </c>
      <c r="R448" s="626"/>
      <c r="S448" s="642">
        <v>0</v>
      </c>
      <c r="T448" s="690"/>
      <c r="U448" s="672">
        <v>0</v>
      </c>
    </row>
    <row r="449" spans="1:21" ht="14.4" customHeight="1" x14ac:dyDescent="0.3">
      <c r="A449" s="625">
        <v>21</v>
      </c>
      <c r="B449" s="626" t="s">
        <v>551</v>
      </c>
      <c r="C449" s="626">
        <v>89301211</v>
      </c>
      <c r="D449" s="688" t="s">
        <v>4838</v>
      </c>
      <c r="E449" s="689" t="s">
        <v>2842</v>
      </c>
      <c r="F449" s="626" t="s">
        <v>2806</v>
      </c>
      <c r="G449" s="626" t="s">
        <v>2988</v>
      </c>
      <c r="H449" s="626" t="s">
        <v>550</v>
      </c>
      <c r="I449" s="626" t="s">
        <v>3144</v>
      </c>
      <c r="J449" s="626" t="s">
        <v>1193</v>
      </c>
      <c r="K449" s="626" t="s">
        <v>1194</v>
      </c>
      <c r="L449" s="627">
        <v>20.239999999999998</v>
      </c>
      <c r="M449" s="627">
        <v>40.479999999999997</v>
      </c>
      <c r="N449" s="626">
        <v>2</v>
      </c>
      <c r="O449" s="690">
        <v>1.5</v>
      </c>
      <c r="P449" s="627">
        <v>20.239999999999998</v>
      </c>
      <c r="Q449" s="642">
        <v>0.5</v>
      </c>
      <c r="R449" s="626">
        <v>1</v>
      </c>
      <c r="S449" s="642">
        <v>0.5</v>
      </c>
      <c r="T449" s="690">
        <v>1</v>
      </c>
      <c r="U449" s="672">
        <v>0.66666666666666663</v>
      </c>
    </row>
    <row r="450" spans="1:21" ht="14.4" customHeight="1" x14ac:dyDescent="0.3">
      <c r="A450" s="625">
        <v>21</v>
      </c>
      <c r="B450" s="626" t="s">
        <v>551</v>
      </c>
      <c r="C450" s="626">
        <v>89301211</v>
      </c>
      <c r="D450" s="688" t="s">
        <v>4838</v>
      </c>
      <c r="E450" s="689" t="s">
        <v>2842</v>
      </c>
      <c r="F450" s="626" t="s">
        <v>2806</v>
      </c>
      <c r="G450" s="626" t="s">
        <v>2988</v>
      </c>
      <c r="H450" s="626" t="s">
        <v>550</v>
      </c>
      <c r="I450" s="626" t="s">
        <v>2989</v>
      </c>
      <c r="J450" s="626" t="s">
        <v>856</v>
      </c>
      <c r="K450" s="626" t="s">
        <v>1863</v>
      </c>
      <c r="L450" s="627">
        <v>0</v>
      </c>
      <c r="M450" s="627">
        <v>0</v>
      </c>
      <c r="N450" s="626">
        <v>2</v>
      </c>
      <c r="O450" s="690">
        <v>1</v>
      </c>
      <c r="P450" s="627">
        <v>0</v>
      </c>
      <c r="Q450" s="642"/>
      <c r="R450" s="626">
        <v>1</v>
      </c>
      <c r="S450" s="642">
        <v>0.5</v>
      </c>
      <c r="T450" s="690">
        <v>0.5</v>
      </c>
      <c r="U450" s="672">
        <v>0.5</v>
      </c>
    </row>
    <row r="451" spans="1:21" ht="14.4" customHeight="1" x14ac:dyDescent="0.3">
      <c r="A451" s="625">
        <v>21</v>
      </c>
      <c r="B451" s="626" t="s">
        <v>551</v>
      </c>
      <c r="C451" s="626">
        <v>89301211</v>
      </c>
      <c r="D451" s="688" t="s">
        <v>4838</v>
      </c>
      <c r="E451" s="689" t="s">
        <v>2842</v>
      </c>
      <c r="F451" s="626" t="s">
        <v>2806</v>
      </c>
      <c r="G451" s="626" t="s">
        <v>2988</v>
      </c>
      <c r="H451" s="626" t="s">
        <v>550</v>
      </c>
      <c r="I451" s="626" t="s">
        <v>2990</v>
      </c>
      <c r="J451" s="626" t="s">
        <v>856</v>
      </c>
      <c r="K451" s="626" t="s">
        <v>2991</v>
      </c>
      <c r="L451" s="627">
        <v>50.6</v>
      </c>
      <c r="M451" s="627">
        <v>101.2</v>
      </c>
      <c r="N451" s="626">
        <v>2</v>
      </c>
      <c r="O451" s="690">
        <v>1.5</v>
      </c>
      <c r="P451" s="627"/>
      <c r="Q451" s="642">
        <v>0</v>
      </c>
      <c r="R451" s="626"/>
      <c r="S451" s="642">
        <v>0</v>
      </c>
      <c r="T451" s="690"/>
      <c r="U451" s="672">
        <v>0</v>
      </c>
    </row>
    <row r="452" spans="1:21" ht="14.4" customHeight="1" x14ac:dyDescent="0.3">
      <c r="A452" s="625">
        <v>21</v>
      </c>
      <c r="B452" s="626" t="s">
        <v>551</v>
      </c>
      <c r="C452" s="626">
        <v>89301211</v>
      </c>
      <c r="D452" s="688" t="s">
        <v>4838</v>
      </c>
      <c r="E452" s="689" t="s">
        <v>2842</v>
      </c>
      <c r="F452" s="626" t="s">
        <v>2806</v>
      </c>
      <c r="G452" s="626" t="s">
        <v>3266</v>
      </c>
      <c r="H452" s="626" t="s">
        <v>550</v>
      </c>
      <c r="I452" s="626" t="s">
        <v>3315</v>
      </c>
      <c r="J452" s="626" t="s">
        <v>1119</v>
      </c>
      <c r="K452" s="626" t="s">
        <v>3316</v>
      </c>
      <c r="L452" s="627">
        <v>114.78</v>
      </c>
      <c r="M452" s="627">
        <v>114.78</v>
      </c>
      <c r="N452" s="626">
        <v>1</v>
      </c>
      <c r="O452" s="690">
        <v>0.5</v>
      </c>
      <c r="P452" s="627"/>
      <c r="Q452" s="642">
        <v>0</v>
      </c>
      <c r="R452" s="626"/>
      <c r="S452" s="642">
        <v>0</v>
      </c>
      <c r="T452" s="690"/>
      <c r="U452" s="672">
        <v>0</v>
      </c>
    </row>
    <row r="453" spans="1:21" ht="14.4" customHeight="1" x14ac:dyDescent="0.3">
      <c r="A453" s="625">
        <v>21</v>
      </c>
      <c r="B453" s="626" t="s">
        <v>551</v>
      </c>
      <c r="C453" s="626">
        <v>89301211</v>
      </c>
      <c r="D453" s="688" t="s">
        <v>4838</v>
      </c>
      <c r="E453" s="689" t="s">
        <v>2842</v>
      </c>
      <c r="F453" s="626" t="s">
        <v>2806</v>
      </c>
      <c r="G453" s="626" t="s">
        <v>3317</v>
      </c>
      <c r="H453" s="626" t="s">
        <v>550</v>
      </c>
      <c r="I453" s="626" t="s">
        <v>3318</v>
      </c>
      <c r="J453" s="626" t="s">
        <v>3319</v>
      </c>
      <c r="K453" s="626" t="s">
        <v>949</v>
      </c>
      <c r="L453" s="627">
        <v>0</v>
      </c>
      <c r="M453" s="627">
        <v>0</v>
      </c>
      <c r="N453" s="626">
        <v>1</v>
      </c>
      <c r="O453" s="690">
        <v>0.5</v>
      </c>
      <c r="P453" s="627">
        <v>0</v>
      </c>
      <c r="Q453" s="642"/>
      <c r="R453" s="626">
        <v>1</v>
      </c>
      <c r="S453" s="642">
        <v>1</v>
      </c>
      <c r="T453" s="690">
        <v>0.5</v>
      </c>
      <c r="U453" s="672">
        <v>1</v>
      </c>
    </row>
    <row r="454" spans="1:21" ht="14.4" customHeight="1" x14ac:dyDescent="0.3">
      <c r="A454" s="625">
        <v>21</v>
      </c>
      <c r="B454" s="626" t="s">
        <v>551</v>
      </c>
      <c r="C454" s="626">
        <v>89301211</v>
      </c>
      <c r="D454" s="688" t="s">
        <v>4838</v>
      </c>
      <c r="E454" s="689" t="s">
        <v>2842</v>
      </c>
      <c r="F454" s="626" t="s">
        <v>2806</v>
      </c>
      <c r="G454" s="626" t="s">
        <v>2992</v>
      </c>
      <c r="H454" s="626" t="s">
        <v>1264</v>
      </c>
      <c r="I454" s="626" t="s">
        <v>2383</v>
      </c>
      <c r="J454" s="626" t="s">
        <v>1512</v>
      </c>
      <c r="K454" s="626" t="s">
        <v>2384</v>
      </c>
      <c r="L454" s="627">
        <v>116.8</v>
      </c>
      <c r="M454" s="627">
        <v>116.8</v>
      </c>
      <c r="N454" s="626">
        <v>1</v>
      </c>
      <c r="O454" s="690">
        <v>0.5</v>
      </c>
      <c r="P454" s="627">
        <v>116.8</v>
      </c>
      <c r="Q454" s="642">
        <v>1</v>
      </c>
      <c r="R454" s="626">
        <v>1</v>
      </c>
      <c r="S454" s="642">
        <v>1</v>
      </c>
      <c r="T454" s="690">
        <v>0.5</v>
      </c>
      <c r="U454" s="672">
        <v>1</v>
      </c>
    </row>
    <row r="455" spans="1:21" ht="14.4" customHeight="1" x14ac:dyDescent="0.3">
      <c r="A455" s="625">
        <v>21</v>
      </c>
      <c r="B455" s="626" t="s">
        <v>551</v>
      </c>
      <c r="C455" s="626">
        <v>89301211</v>
      </c>
      <c r="D455" s="688" t="s">
        <v>4838</v>
      </c>
      <c r="E455" s="689" t="s">
        <v>2842</v>
      </c>
      <c r="F455" s="626" t="s">
        <v>2806</v>
      </c>
      <c r="G455" s="626" t="s">
        <v>2893</v>
      </c>
      <c r="H455" s="626" t="s">
        <v>550</v>
      </c>
      <c r="I455" s="626" t="s">
        <v>2894</v>
      </c>
      <c r="J455" s="626" t="s">
        <v>799</v>
      </c>
      <c r="K455" s="626" t="s">
        <v>800</v>
      </c>
      <c r="L455" s="627">
        <v>0</v>
      </c>
      <c r="M455" s="627">
        <v>0</v>
      </c>
      <c r="N455" s="626">
        <v>4</v>
      </c>
      <c r="O455" s="690">
        <v>2</v>
      </c>
      <c r="P455" s="627">
        <v>0</v>
      </c>
      <c r="Q455" s="642"/>
      <c r="R455" s="626">
        <v>3</v>
      </c>
      <c r="S455" s="642">
        <v>0.75</v>
      </c>
      <c r="T455" s="690">
        <v>1.5</v>
      </c>
      <c r="U455" s="672">
        <v>0.75</v>
      </c>
    </row>
    <row r="456" spans="1:21" ht="14.4" customHeight="1" x14ac:dyDescent="0.3">
      <c r="A456" s="625">
        <v>21</v>
      </c>
      <c r="B456" s="626" t="s">
        <v>551</v>
      </c>
      <c r="C456" s="626">
        <v>89301211</v>
      </c>
      <c r="D456" s="688" t="s">
        <v>4838</v>
      </c>
      <c r="E456" s="689" t="s">
        <v>2842</v>
      </c>
      <c r="F456" s="626" t="s">
        <v>2806</v>
      </c>
      <c r="G456" s="626" t="s">
        <v>3099</v>
      </c>
      <c r="H456" s="626" t="s">
        <v>550</v>
      </c>
      <c r="I456" s="626" t="s">
        <v>3320</v>
      </c>
      <c r="J456" s="626" t="s">
        <v>1117</v>
      </c>
      <c r="K456" s="626" t="s">
        <v>3321</v>
      </c>
      <c r="L456" s="627">
        <v>0</v>
      </c>
      <c r="M456" s="627">
        <v>0</v>
      </c>
      <c r="N456" s="626">
        <v>1</v>
      </c>
      <c r="O456" s="690">
        <v>0.5</v>
      </c>
      <c r="P456" s="627"/>
      <c r="Q456" s="642"/>
      <c r="R456" s="626"/>
      <c r="S456" s="642">
        <v>0</v>
      </c>
      <c r="T456" s="690"/>
      <c r="U456" s="672">
        <v>0</v>
      </c>
    </row>
    <row r="457" spans="1:21" ht="14.4" customHeight="1" x14ac:dyDescent="0.3">
      <c r="A457" s="625">
        <v>21</v>
      </c>
      <c r="B457" s="626" t="s">
        <v>551</v>
      </c>
      <c r="C457" s="626">
        <v>89301211</v>
      </c>
      <c r="D457" s="688" t="s">
        <v>4838</v>
      </c>
      <c r="E457" s="689" t="s">
        <v>2842</v>
      </c>
      <c r="F457" s="626" t="s">
        <v>2806</v>
      </c>
      <c r="G457" s="626" t="s">
        <v>3103</v>
      </c>
      <c r="H457" s="626" t="s">
        <v>550</v>
      </c>
      <c r="I457" s="626" t="s">
        <v>3104</v>
      </c>
      <c r="J457" s="626" t="s">
        <v>1189</v>
      </c>
      <c r="K457" s="626" t="s">
        <v>1190</v>
      </c>
      <c r="L457" s="627">
        <v>1172.22</v>
      </c>
      <c r="M457" s="627">
        <v>5861.1</v>
      </c>
      <c r="N457" s="626">
        <v>5</v>
      </c>
      <c r="O457" s="690">
        <v>2.5</v>
      </c>
      <c r="P457" s="627">
        <v>2344.44</v>
      </c>
      <c r="Q457" s="642">
        <v>0.39999999999999997</v>
      </c>
      <c r="R457" s="626">
        <v>2</v>
      </c>
      <c r="S457" s="642">
        <v>0.4</v>
      </c>
      <c r="T457" s="690">
        <v>1</v>
      </c>
      <c r="U457" s="672">
        <v>0.4</v>
      </c>
    </row>
    <row r="458" spans="1:21" ht="14.4" customHeight="1" x14ac:dyDescent="0.3">
      <c r="A458" s="625">
        <v>21</v>
      </c>
      <c r="B458" s="626" t="s">
        <v>551</v>
      </c>
      <c r="C458" s="626">
        <v>89301211</v>
      </c>
      <c r="D458" s="688" t="s">
        <v>4838</v>
      </c>
      <c r="E458" s="689" t="s">
        <v>2842</v>
      </c>
      <c r="F458" s="626" t="s">
        <v>2806</v>
      </c>
      <c r="G458" s="626" t="s">
        <v>3007</v>
      </c>
      <c r="H458" s="626" t="s">
        <v>550</v>
      </c>
      <c r="I458" s="626" t="s">
        <v>3008</v>
      </c>
      <c r="J458" s="626" t="s">
        <v>3009</v>
      </c>
      <c r="K458" s="626" t="s">
        <v>3010</v>
      </c>
      <c r="L458" s="627">
        <v>56.01</v>
      </c>
      <c r="M458" s="627">
        <v>1232.22</v>
      </c>
      <c r="N458" s="626">
        <v>22</v>
      </c>
      <c r="O458" s="690">
        <v>13</v>
      </c>
      <c r="P458" s="627">
        <v>616.11</v>
      </c>
      <c r="Q458" s="642">
        <v>0.5</v>
      </c>
      <c r="R458" s="626">
        <v>11</v>
      </c>
      <c r="S458" s="642">
        <v>0.5</v>
      </c>
      <c r="T458" s="690">
        <v>6</v>
      </c>
      <c r="U458" s="672">
        <v>0.46153846153846156</v>
      </c>
    </row>
    <row r="459" spans="1:21" ht="14.4" customHeight="1" x14ac:dyDescent="0.3">
      <c r="A459" s="625">
        <v>21</v>
      </c>
      <c r="B459" s="626" t="s">
        <v>551</v>
      </c>
      <c r="C459" s="626">
        <v>89301211</v>
      </c>
      <c r="D459" s="688" t="s">
        <v>4838</v>
      </c>
      <c r="E459" s="689" t="s">
        <v>2842</v>
      </c>
      <c r="F459" s="626" t="s">
        <v>2806</v>
      </c>
      <c r="G459" s="626" t="s">
        <v>2864</v>
      </c>
      <c r="H459" s="626" t="s">
        <v>550</v>
      </c>
      <c r="I459" s="626" t="s">
        <v>3322</v>
      </c>
      <c r="J459" s="626" t="s">
        <v>3323</v>
      </c>
      <c r="K459" s="626" t="s">
        <v>2489</v>
      </c>
      <c r="L459" s="627">
        <v>66.540000000000006</v>
      </c>
      <c r="M459" s="627">
        <v>66.540000000000006</v>
      </c>
      <c r="N459" s="626">
        <v>1</v>
      </c>
      <c r="O459" s="690">
        <v>0.5</v>
      </c>
      <c r="P459" s="627"/>
      <c r="Q459" s="642">
        <v>0</v>
      </c>
      <c r="R459" s="626"/>
      <c r="S459" s="642">
        <v>0</v>
      </c>
      <c r="T459" s="690"/>
      <c r="U459" s="672">
        <v>0</v>
      </c>
    </row>
    <row r="460" spans="1:21" ht="14.4" customHeight="1" x14ac:dyDescent="0.3">
      <c r="A460" s="625">
        <v>21</v>
      </c>
      <c r="B460" s="626" t="s">
        <v>551</v>
      </c>
      <c r="C460" s="626">
        <v>89301211</v>
      </c>
      <c r="D460" s="688" t="s">
        <v>4838</v>
      </c>
      <c r="E460" s="689" t="s">
        <v>2842</v>
      </c>
      <c r="F460" s="626" t="s">
        <v>2806</v>
      </c>
      <c r="G460" s="626" t="s">
        <v>3019</v>
      </c>
      <c r="H460" s="626" t="s">
        <v>550</v>
      </c>
      <c r="I460" s="626" t="s">
        <v>3020</v>
      </c>
      <c r="J460" s="626" t="s">
        <v>833</v>
      </c>
      <c r="K460" s="626" t="s">
        <v>3021</v>
      </c>
      <c r="L460" s="627">
        <v>400.53</v>
      </c>
      <c r="M460" s="627">
        <v>400.53</v>
      </c>
      <c r="N460" s="626">
        <v>1</v>
      </c>
      <c r="O460" s="690">
        <v>0.5</v>
      </c>
      <c r="P460" s="627">
        <v>400.53</v>
      </c>
      <c r="Q460" s="642">
        <v>1</v>
      </c>
      <c r="R460" s="626">
        <v>1</v>
      </c>
      <c r="S460" s="642">
        <v>1</v>
      </c>
      <c r="T460" s="690">
        <v>0.5</v>
      </c>
      <c r="U460" s="672">
        <v>1</v>
      </c>
    </row>
    <row r="461" spans="1:21" ht="14.4" customHeight="1" x14ac:dyDescent="0.3">
      <c r="A461" s="625">
        <v>21</v>
      </c>
      <c r="B461" s="626" t="s">
        <v>551</v>
      </c>
      <c r="C461" s="626">
        <v>89301211</v>
      </c>
      <c r="D461" s="688" t="s">
        <v>4838</v>
      </c>
      <c r="E461" s="689" t="s">
        <v>2842</v>
      </c>
      <c r="F461" s="626" t="s">
        <v>2806</v>
      </c>
      <c r="G461" s="626" t="s">
        <v>3022</v>
      </c>
      <c r="H461" s="626" t="s">
        <v>1264</v>
      </c>
      <c r="I461" s="626" t="s">
        <v>2232</v>
      </c>
      <c r="J461" s="626" t="s">
        <v>1355</v>
      </c>
      <c r="K461" s="626" t="s">
        <v>1839</v>
      </c>
      <c r="L461" s="627">
        <v>1749.69</v>
      </c>
      <c r="M461" s="627">
        <v>13997.52</v>
      </c>
      <c r="N461" s="626">
        <v>8</v>
      </c>
      <c r="O461" s="690">
        <v>2.5</v>
      </c>
      <c r="P461" s="627">
        <v>6998.76</v>
      </c>
      <c r="Q461" s="642">
        <v>0.5</v>
      </c>
      <c r="R461" s="626">
        <v>4</v>
      </c>
      <c r="S461" s="642">
        <v>0.5</v>
      </c>
      <c r="T461" s="690">
        <v>1.5</v>
      </c>
      <c r="U461" s="672">
        <v>0.6</v>
      </c>
    </row>
    <row r="462" spans="1:21" ht="14.4" customHeight="1" x14ac:dyDescent="0.3">
      <c r="A462" s="625">
        <v>21</v>
      </c>
      <c r="B462" s="626" t="s">
        <v>551</v>
      </c>
      <c r="C462" s="626">
        <v>89301211</v>
      </c>
      <c r="D462" s="688" t="s">
        <v>4838</v>
      </c>
      <c r="E462" s="689" t="s">
        <v>2842</v>
      </c>
      <c r="F462" s="626" t="s">
        <v>2806</v>
      </c>
      <c r="G462" s="626" t="s">
        <v>3022</v>
      </c>
      <c r="H462" s="626" t="s">
        <v>1264</v>
      </c>
      <c r="I462" s="626" t="s">
        <v>2233</v>
      </c>
      <c r="J462" s="626" t="s">
        <v>1355</v>
      </c>
      <c r="K462" s="626" t="s">
        <v>1840</v>
      </c>
      <c r="L462" s="627">
        <v>2332.92</v>
      </c>
      <c r="M462" s="627">
        <v>2332.92</v>
      </c>
      <c r="N462" s="626">
        <v>1</v>
      </c>
      <c r="O462" s="690">
        <v>1</v>
      </c>
      <c r="P462" s="627">
        <v>2332.92</v>
      </c>
      <c r="Q462" s="642">
        <v>1</v>
      </c>
      <c r="R462" s="626">
        <v>1</v>
      </c>
      <c r="S462" s="642">
        <v>1</v>
      </c>
      <c r="T462" s="690">
        <v>1</v>
      </c>
      <c r="U462" s="672">
        <v>1</v>
      </c>
    </row>
    <row r="463" spans="1:21" ht="14.4" customHeight="1" x14ac:dyDescent="0.3">
      <c r="A463" s="625">
        <v>21</v>
      </c>
      <c r="B463" s="626" t="s">
        <v>551</v>
      </c>
      <c r="C463" s="626">
        <v>89301211</v>
      </c>
      <c r="D463" s="688" t="s">
        <v>4838</v>
      </c>
      <c r="E463" s="689" t="s">
        <v>2842</v>
      </c>
      <c r="F463" s="626" t="s">
        <v>2806</v>
      </c>
      <c r="G463" s="626" t="s">
        <v>2867</v>
      </c>
      <c r="H463" s="626" t="s">
        <v>550</v>
      </c>
      <c r="I463" s="626" t="s">
        <v>2868</v>
      </c>
      <c r="J463" s="626" t="s">
        <v>1920</v>
      </c>
      <c r="K463" s="626" t="s">
        <v>1921</v>
      </c>
      <c r="L463" s="627">
        <v>153.52000000000001</v>
      </c>
      <c r="M463" s="627">
        <v>153.52000000000001</v>
      </c>
      <c r="N463" s="626">
        <v>1</v>
      </c>
      <c r="O463" s="690">
        <v>1</v>
      </c>
      <c r="P463" s="627">
        <v>153.52000000000001</v>
      </c>
      <c r="Q463" s="642">
        <v>1</v>
      </c>
      <c r="R463" s="626">
        <v>1</v>
      </c>
      <c r="S463" s="642">
        <v>1</v>
      </c>
      <c r="T463" s="690">
        <v>1</v>
      </c>
      <c r="U463" s="672">
        <v>1</v>
      </c>
    </row>
    <row r="464" spans="1:21" ht="14.4" customHeight="1" x14ac:dyDescent="0.3">
      <c r="A464" s="625">
        <v>21</v>
      </c>
      <c r="B464" s="626" t="s">
        <v>551</v>
      </c>
      <c r="C464" s="626">
        <v>89301211</v>
      </c>
      <c r="D464" s="688" t="s">
        <v>4838</v>
      </c>
      <c r="E464" s="689" t="s">
        <v>2842</v>
      </c>
      <c r="F464" s="626" t="s">
        <v>2806</v>
      </c>
      <c r="G464" s="626" t="s">
        <v>2869</v>
      </c>
      <c r="H464" s="626" t="s">
        <v>550</v>
      </c>
      <c r="I464" s="626" t="s">
        <v>3165</v>
      </c>
      <c r="J464" s="626" t="s">
        <v>3025</v>
      </c>
      <c r="K464" s="626" t="s">
        <v>882</v>
      </c>
      <c r="L464" s="627">
        <v>612.26</v>
      </c>
      <c r="M464" s="627">
        <v>612.26</v>
      </c>
      <c r="N464" s="626">
        <v>1</v>
      </c>
      <c r="O464" s="690">
        <v>1</v>
      </c>
      <c r="P464" s="627">
        <v>612.26</v>
      </c>
      <c r="Q464" s="642">
        <v>1</v>
      </c>
      <c r="R464" s="626">
        <v>1</v>
      </c>
      <c r="S464" s="642">
        <v>1</v>
      </c>
      <c r="T464" s="690">
        <v>1</v>
      </c>
      <c r="U464" s="672">
        <v>1</v>
      </c>
    </row>
    <row r="465" spans="1:21" ht="14.4" customHeight="1" x14ac:dyDescent="0.3">
      <c r="A465" s="625">
        <v>21</v>
      </c>
      <c r="B465" s="626" t="s">
        <v>551</v>
      </c>
      <c r="C465" s="626">
        <v>89301211</v>
      </c>
      <c r="D465" s="688" t="s">
        <v>4838</v>
      </c>
      <c r="E465" s="689" t="s">
        <v>2842</v>
      </c>
      <c r="F465" s="626" t="s">
        <v>2806</v>
      </c>
      <c r="G465" s="626" t="s">
        <v>2869</v>
      </c>
      <c r="H465" s="626" t="s">
        <v>550</v>
      </c>
      <c r="I465" s="626" t="s">
        <v>2180</v>
      </c>
      <c r="J465" s="626" t="s">
        <v>880</v>
      </c>
      <c r="K465" s="626" t="s">
        <v>881</v>
      </c>
      <c r="L465" s="627">
        <v>190.48</v>
      </c>
      <c r="M465" s="627">
        <v>2857.2</v>
      </c>
      <c r="N465" s="626">
        <v>15</v>
      </c>
      <c r="O465" s="690">
        <v>7.5</v>
      </c>
      <c r="P465" s="627">
        <v>2095.2799999999997</v>
      </c>
      <c r="Q465" s="642">
        <v>0.73333333333333328</v>
      </c>
      <c r="R465" s="626">
        <v>11</v>
      </c>
      <c r="S465" s="642">
        <v>0.73333333333333328</v>
      </c>
      <c r="T465" s="690">
        <v>5.5</v>
      </c>
      <c r="U465" s="672">
        <v>0.73333333333333328</v>
      </c>
    </row>
    <row r="466" spans="1:21" ht="14.4" customHeight="1" x14ac:dyDescent="0.3">
      <c r="A466" s="625">
        <v>21</v>
      </c>
      <c r="B466" s="626" t="s">
        <v>551</v>
      </c>
      <c r="C466" s="626">
        <v>89301211</v>
      </c>
      <c r="D466" s="688" t="s">
        <v>4838</v>
      </c>
      <c r="E466" s="689" t="s">
        <v>2842</v>
      </c>
      <c r="F466" s="626" t="s">
        <v>2806</v>
      </c>
      <c r="G466" s="626" t="s">
        <v>2869</v>
      </c>
      <c r="H466" s="626" t="s">
        <v>550</v>
      </c>
      <c r="I466" s="626" t="s">
        <v>2181</v>
      </c>
      <c r="J466" s="626" t="s">
        <v>880</v>
      </c>
      <c r="K466" s="626" t="s">
        <v>882</v>
      </c>
      <c r="L466" s="627">
        <v>612.26</v>
      </c>
      <c r="M466" s="627">
        <v>3673.56</v>
      </c>
      <c r="N466" s="626">
        <v>6</v>
      </c>
      <c r="O466" s="690">
        <v>3</v>
      </c>
      <c r="P466" s="627">
        <v>1836.78</v>
      </c>
      <c r="Q466" s="642">
        <v>0.5</v>
      </c>
      <c r="R466" s="626">
        <v>3</v>
      </c>
      <c r="S466" s="642">
        <v>0.5</v>
      </c>
      <c r="T466" s="690">
        <v>1.5</v>
      </c>
      <c r="U466" s="672">
        <v>0.5</v>
      </c>
    </row>
    <row r="467" spans="1:21" ht="14.4" customHeight="1" x14ac:dyDescent="0.3">
      <c r="A467" s="625">
        <v>21</v>
      </c>
      <c r="B467" s="626" t="s">
        <v>551</v>
      </c>
      <c r="C467" s="626">
        <v>89301211</v>
      </c>
      <c r="D467" s="688" t="s">
        <v>4838</v>
      </c>
      <c r="E467" s="689" t="s">
        <v>2842</v>
      </c>
      <c r="F467" s="626" t="s">
        <v>2806</v>
      </c>
      <c r="G467" s="626" t="s">
        <v>2872</v>
      </c>
      <c r="H467" s="626" t="s">
        <v>1264</v>
      </c>
      <c r="I467" s="626" t="s">
        <v>2196</v>
      </c>
      <c r="J467" s="626" t="s">
        <v>1418</v>
      </c>
      <c r="K467" s="626" t="s">
        <v>2197</v>
      </c>
      <c r="L467" s="627">
        <v>1347.28</v>
      </c>
      <c r="M467" s="627">
        <v>28292.879999999997</v>
      </c>
      <c r="N467" s="626">
        <v>21</v>
      </c>
      <c r="O467" s="690">
        <v>15.5</v>
      </c>
      <c r="P467" s="627">
        <v>17514.64</v>
      </c>
      <c r="Q467" s="642">
        <v>0.61904761904761907</v>
      </c>
      <c r="R467" s="626">
        <v>13</v>
      </c>
      <c r="S467" s="642">
        <v>0.61904761904761907</v>
      </c>
      <c r="T467" s="690">
        <v>9.5</v>
      </c>
      <c r="U467" s="672">
        <v>0.61290322580645162</v>
      </c>
    </row>
    <row r="468" spans="1:21" ht="14.4" customHeight="1" x14ac:dyDescent="0.3">
      <c r="A468" s="625">
        <v>21</v>
      </c>
      <c r="B468" s="626" t="s">
        <v>551</v>
      </c>
      <c r="C468" s="626">
        <v>89301211</v>
      </c>
      <c r="D468" s="688" t="s">
        <v>4838</v>
      </c>
      <c r="E468" s="689" t="s">
        <v>2842</v>
      </c>
      <c r="F468" s="626" t="s">
        <v>2806</v>
      </c>
      <c r="G468" s="626" t="s">
        <v>2872</v>
      </c>
      <c r="H468" s="626" t="s">
        <v>1264</v>
      </c>
      <c r="I468" s="626" t="s">
        <v>2196</v>
      </c>
      <c r="J468" s="626" t="s">
        <v>1418</v>
      </c>
      <c r="K468" s="626" t="s">
        <v>2197</v>
      </c>
      <c r="L468" s="627">
        <v>1359.61</v>
      </c>
      <c r="M468" s="627">
        <v>10876.88</v>
      </c>
      <c r="N468" s="626">
        <v>8</v>
      </c>
      <c r="O468" s="690">
        <v>7</v>
      </c>
      <c r="P468" s="627">
        <v>4078.83</v>
      </c>
      <c r="Q468" s="642">
        <v>0.375</v>
      </c>
      <c r="R468" s="626">
        <v>3</v>
      </c>
      <c r="S468" s="642">
        <v>0.375</v>
      </c>
      <c r="T468" s="690">
        <v>2.5</v>
      </c>
      <c r="U468" s="672">
        <v>0.35714285714285715</v>
      </c>
    </row>
    <row r="469" spans="1:21" ht="14.4" customHeight="1" x14ac:dyDescent="0.3">
      <c r="A469" s="625">
        <v>21</v>
      </c>
      <c r="B469" s="626" t="s">
        <v>551</v>
      </c>
      <c r="C469" s="626">
        <v>89301211</v>
      </c>
      <c r="D469" s="688" t="s">
        <v>4838</v>
      </c>
      <c r="E469" s="689" t="s">
        <v>2842</v>
      </c>
      <c r="F469" s="626" t="s">
        <v>2806</v>
      </c>
      <c r="G469" s="626" t="s">
        <v>3324</v>
      </c>
      <c r="H469" s="626" t="s">
        <v>550</v>
      </c>
      <c r="I469" s="626" t="s">
        <v>3325</v>
      </c>
      <c r="J469" s="626" t="s">
        <v>3326</v>
      </c>
      <c r="K469" s="626" t="s">
        <v>3327</v>
      </c>
      <c r="L469" s="627">
        <v>0</v>
      </c>
      <c r="M469" s="627">
        <v>0</v>
      </c>
      <c r="N469" s="626">
        <v>2</v>
      </c>
      <c r="O469" s="690">
        <v>1</v>
      </c>
      <c r="P469" s="627">
        <v>0</v>
      </c>
      <c r="Q469" s="642"/>
      <c r="R469" s="626">
        <v>1</v>
      </c>
      <c r="S469" s="642">
        <v>0.5</v>
      </c>
      <c r="T469" s="690">
        <v>0.5</v>
      </c>
      <c r="U469" s="672">
        <v>0.5</v>
      </c>
    </row>
    <row r="470" spans="1:21" ht="14.4" customHeight="1" x14ac:dyDescent="0.3">
      <c r="A470" s="625">
        <v>21</v>
      </c>
      <c r="B470" s="626" t="s">
        <v>551</v>
      </c>
      <c r="C470" s="626">
        <v>89301211</v>
      </c>
      <c r="D470" s="688" t="s">
        <v>4838</v>
      </c>
      <c r="E470" s="689" t="s">
        <v>2842</v>
      </c>
      <c r="F470" s="626" t="s">
        <v>2806</v>
      </c>
      <c r="G470" s="626" t="s">
        <v>2845</v>
      </c>
      <c r="H470" s="626" t="s">
        <v>550</v>
      </c>
      <c r="I470" s="626" t="s">
        <v>2846</v>
      </c>
      <c r="J470" s="626" t="s">
        <v>811</v>
      </c>
      <c r="K470" s="626" t="s">
        <v>2847</v>
      </c>
      <c r="L470" s="627">
        <v>1139.93</v>
      </c>
      <c r="M470" s="627">
        <v>2279.86</v>
      </c>
      <c r="N470" s="626">
        <v>2</v>
      </c>
      <c r="O470" s="690">
        <v>2</v>
      </c>
      <c r="P470" s="627">
        <v>2279.86</v>
      </c>
      <c r="Q470" s="642">
        <v>1</v>
      </c>
      <c r="R470" s="626">
        <v>2</v>
      </c>
      <c r="S470" s="642">
        <v>1</v>
      </c>
      <c r="T470" s="690">
        <v>2</v>
      </c>
      <c r="U470" s="672">
        <v>1</v>
      </c>
    </row>
    <row r="471" spans="1:21" ht="14.4" customHeight="1" x14ac:dyDescent="0.3">
      <c r="A471" s="625">
        <v>21</v>
      </c>
      <c r="B471" s="626" t="s">
        <v>551</v>
      </c>
      <c r="C471" s="626">
        <v>89301211</v>
      </c>
      <c r="D471" s="688" t="s">
        <v>4838</v>
      </c>
      <c r="E471" s="689" t="s">
        <v>2842</v>
      </c>
      <c r="F471" s="626" t="s">
        <v>2806</v>
      </c>
      <c r="G471" s="626" t="s">
        <v>2845</v>
      </c>
      <c r="H471" s="626" t="s">
        <v>550</v>
      </c>
      <c r="I471" s="626" t="s">
        <v>2848</v>
      </c>
      <c r="J471" s="626" t="s">
        <v>815</v>
      </c>
      <c r="K471" s="626" t="s">
        <v>2849</v>
      </c>
      <c r="L471" s="627">
        <v>1520.3</v>
      </c>
      <c r="M471" s="627">
        <v>1520.3</v>
      </c>
      <c r="N471" s="626">
        <v>1</v>
      </c>
      <c r="O471" s="690">
        <v>1</v>
      </c>
      <c r="P471" s="627"/>
      <c r="Q471" s="642">
        <v>0</v>
      </c>
      <c r="R471" s="626"/>
      <c r="S471" s="642">
        <v>0</v>
      </c>
      <c r="T471" s="690"/>
      <c r="U471" s="672">
        <v>0</v>
      </c>
    </row>
    <row r="472" spans="1:21" ht="14.4" customHeight="1" x14ac:dyDescent="0.3">
      <c r="A472" s="625">
        <v>21</v>
      </c>
      <c r="B472" s="626" t="s">
        <v>551</v>
      </c>
      <c r="C472" s="626">
        <v>89301211</v>
      </c>
      <c r="D472" s="688" t="s">
        <v>4838</v>
      </c>
      <c r="E472" s="689" t="s">
        <v>2842</v>
      </c>
      <c r="F472" s="626" t="s">
        <v>2806</v>
      </c>
      <c r="G472" s="626" t="s">
        <v>3030</v>
      </c>
      <c r="H472" s="626" t="s">
        <v>550</v>
      </c>
      <c r="I472" s="626" t="s">
        <v>3031</v>
      </c>
      <c r="J472" s="626" t="s">
        <v>942</v>
      </c>
      <c r="K472" s="626" t="s">
        <v>943</v>
      </c>
      <c r="L472" s="627">
        <v>56.69</v>
      </c>
      <c r="M472" s="627">
        <v>1020.4199999999998</v>
      </c>
      <c r="N472" s="626">
        <v>18</v>
      </c>
      <c r="O472" s="690">
        <v>8</v>
      </c>
      <c r="P472" s="627">
        <v>623.58999999999992</v>
      </c>
      <c r="Q472" s="642">
        <v>0.61111111111111116</v>
      </c>
      <c r="R472" s="626">
        <v>11</v>
      </c>
      <c r="S472" s="642">
        <v>0.61111111111111116</v>
      </c>
      <c r="T472" s="690">
        <v>5</v>
      </c>
      <c r="U472" s="672">
        <v>0.625</v>
      </c>
    </row>
    <row r="473" spans="1:21" ht="14.4" customHeight="1" x14ac:dyDescent="0.3">
      <c r="A473" s="625">
        <v>21</v>
      </c>
      <c r="B473" s="626" t="s">
        <v>551</v>
      </c>
      <c r="C473" s="626">
        <v>89301211</v>
      </c>
      <c r="D473" s="688" t="s">
        <v>4838</v>
      </c>
      <c r="E473" s="689" t="s">
        <v>2842</v>
      </c>
      <c r="F473" s="626" t="s">
        <v>2806</v>
      </c>
      <c r="G473" s="626" t="s">
        <v>2896</v>
      </c>
      <c r="H473" s="626" t="s">
        <v>550</v>
      </c>
      <c r="I473" s="626" t="s">
        <v>2897</v>
      </c>
      <c r="J473" s="626" t="s">
        <v>777</v>
      </c>
      <c r="K473" s="626" t="s">
        <v>870</v>
      </c>
      <c r="L473" s="627">
        <v>101.69</v>
      </c>
      <c r="M473" s="627">
        <v>203.38</v>
      </c>
      <c r="N473" s="626">
        <v>2</v>
      </c>
      <c r="O473" s="690">
        <v>1.5</v>
      </c>
      <c r="P473" s="627">
        <v>101.69</v>
      </c>
      <c r="Q473" s="642">
        <v>0.5</v>
      </c>
      <c r="R473" s="626">
        <v>1</v>
      </c>
      <c r="S473" s="642">
        <v>0.5</v>
      </c>
      <c r="T473" s="690">
        <v>1</v>
      </c>
      <c r="U473" s="672">
        <v>0.66666666666666663</v>
      </c>
    </row>
    <row r="474" spans="1:21" ht="14.4" customHeight="1" x14ac:dyDescent="0.3">
      <c r="A474" s="625">
        <v>21</v>
      </c>
      <c r="B474" s="626" t="s">
        <v>551</v>
      </c>
      <c r="C474" s="626">
        <v>89301211</v>
      </c>
      <c r="D474" s="688" t="s">
        <v>4838</v>
      </c>
      <c r="E474" s="689" t="s">
        <v>2842</v>
      </c>
      <c r="F474" s="626" t="s">
        <v>2806</v>
      </c>
      <c r="G474" s="626" t="s">
        <v>2896</v>
      </c>
      <c r="H474" s="626" t="s">
        <v>550</v>
      </c>
      <c r="I474" s="626" t="s">
        <v>2897</v>
      </c>
      <c r="J474" s="626" t="s">
        <v>2898</v>
      </c>
      <c r="K474" s="626" t="s">
        <v>870</v>
      </c>
      <c r="L474" s="627">
        <v>91.52</v>
      </c>
      <c r="M474" s="627">
        <v>183.04</v>
      </c>
      <c r="N474" s="626">
        <v>2</v>
      </c>
      <c r="O474" s="690">
        <v>1.5</v>
      </c>
      <c r="P474" s="627"/>
      <c r="Q474" s="642">
        <v>0</v>
      </c>
      <c r="R474" s="626"/>
      <c r="S474" s="642">
        <v>0</v>
      </c>
      <c r="T474" s="690"/>
      <c r="U474" s="672">
        <v>0</v>
      </c>
    </row>
    <row r="475" spans="1:21" ht="14.4" customHeight="1" x14ac:dyDescent="0.3">
      <c r="A475" s="625">
        <v>21</v>
      </c>
      <c r="B475" s="626" t="s">
        <v>551</v>
      </c>
      <c r="C475" s="626">
        <v>89301211</v>
      </c>
      <c r="D475" s="688" t="s">
        <v>4838</v>
      </c>
      <c r="E475" s="689" t="s">
        <v>2842</v>
      </c>
      <c r="F475" s="626" t="s">
        <v>2806</v>
      </c>
      <c r="G475" s="626" t="s">
        <v>2896</v>
      </c>
      <c r="H475" s="626" t="s">
        <v>550</v>
      </c>
      <c r="I475" s="626" t="s">
        <v>2897</v>
      </c>
      <c r="J475" s="626" t="s">
        <v>2898</v>
      </c>
      <c r="K475" s="626" t="s">
        <v>870</v>
      </c>
      <c r="L475" s="627">
        <v>101.69</v>
      </c>
      <c r="M475" s="627">
        <v>203.38</v>
      </c>
      <c r="N475" s="626">
        <v>2</v>
      </c>
      <c r="O475" s="690">
        <v>1.5</v>
      </c>
      <c r="P475" s="627"/>
      <c r="Q475" s="642">
        <v>0</v>
      </c>
      <c r="R475" s="626"/>
      <c r="S475" s="642">
        <v>0</v>
      </c>
      <c r="T475" s="690"/>
      <c r="U475" s="672">
        <v>0</v>
      </c>
    </row>
    <row r="476" spans="1:21" ht="14.4" customHeight="1" x14ac:dyDescent="0.3">
      <c r="A476" s="625">
        <v>21</v>
      </c>
      <c r="B476" s="626" t="s">
        <v>551</v>
      </c>
      <c r="C476" s="626">
        <v>89301211</v>
      </c>
      <c r="D476" s="688" t="s">
        <v>4838</v>
      </c>
      <c r="E476" s="689" t="s">
        <v>2842</v>
      </c>
      <c r="F476" s="626" t="s">
        <v>2806</v>
      </c>
      <c r="G476" s="626" t="s">
        <v>3040</v>
      </c>
      <c r="H476" s="626" t="s">
        <v>1264</v>
      </c>
      <c r="I476" s="626" t="s">
        <v>2603</v>
      </c>
      <c r="J476" s="626" t="s">
        <v>2604</v>
      </c>
      <c r="K476" s="626" t="s">
        <v>2174</v>
      </c>
      <c r="L476" s="627">
        <v>32.630000000000003</v>
      </c>
      <c r="M476" s="627">
        <v>32.630000000000003</v>
      </c>
      <c r="N476" s="626">
        <v>1</v>
      </c>
      <c r="O476" s="690">
        <v>0.5</v>
      </c>
      <c r="P476" s="627">
        <v>32.630000000000003</v>
      </c>
      <c r="Q476" s="642">
        <v>1</v>
      </c>
      <c r="R476" s="626">
        <v>1</v>
      </c>
      <c r="S476" s="642">
        <v>1</v>
      </c>
      <c r="T476" s="690">
        <v>0.5</v>
      </c>
      <c r="U476" s="672">
        <v>1</v>
      </c>
    </row>
    <row r="477" spans="1:21" ht="14.4" customHeight="1" x14ac:dyDescent="0.3">
      <c r="A477" s="625">
        <v>21</v>
      </c>
      <c r="B477" s="626" t="s">
        <v>551</v>
      </c>
      <c r="C477" s="626">
        <v>89301211</v>
      </c>
      <c r="D477" s="688" t="s">
        <v>4838</v>
      </c>
      <c r="E477" s="689" t="s">
        <v>2842</v>
      </c>
      <c r="F477" s="626" t="s">
        <v>2806</v>
      </c>
      <c r="G477" s="626" t="s">
        <v>3112</v>
      </c>
      <c r="H477" s="626" t="s">
        <v>550</v>
      </c>
      <c r="I477" s="626" t="s">
        <v>3113</v>
      </c>
      <c r="J477" s="626" t="s">
        <v>3114</v>
      </c>
      <c r="K477" s="626" t="s">
        <v>3115</v>
      </c>
      <c r="L477" s="627">
        <v>0</v>
      </c>
      <c r="M477" s="627">
        <v>0</v>
      </c>
      <c r="N477" s="626">
        <v>1</v>
      </c>
      <c r="O477" s="690">
        <v>1</v>
      </c>
      <c r="P477" s="627"/>
      <c r="Q477" s="642"/>
      <c r="R477" s="626"/>
      <c r="S477" s="642">
        <v>0</v>
      </c>
      <c r="T477" s="690"/>
      <c r="U477" s="672">
        <v>0</v>
      </c>
    </row>
    <row r="478" spans="1:21" ht="14.4" customHeight="1" x14ac:dyDescent="0.3">
      <c r="A478" s="625">
        <v>21</v>
      </c>
      <c r="B478" s="626" t="s">
        <v>551</v>
      </c>
      <c r="C478" s="626">
        <v>89301211</v>
      </c>
      <c r="D478" s="688" t="s">
        <v>4838</v>
      </c>
      <c r="E478" s="689" t="s">
        <v>2842</v>
      </c>
      <c r="F478" s="626" t="s">
        <v>2806</v>
      </c>
      <c r="G478" s="626" t="s">
        <v>2850</v>
      </c>
      <c r="H478" s="626" t="s">
        <v>550</v>
      </c>
      <c r="I478" s="626" t="s">
        <v>2851</v>
      </c>
      <c r="J478" s="626" t="s">
        <v>2852</v>
      </c>
      <c r="K478" s="626" t="s">
        <v>2853</v>
      </c>
      <c r="L478" s="627">
        <v>0</v>
      </c>
      <c r="M478" s="627">
        <v>0</v>
      </c>
      <c r="N478" s="626">
        <v>8</v>
      </c>
      <c r="O478" s="690">
        <v>2.5</v>
      </c>
      <c r="P478" s="627">
        <v>0</v>
      </c>
      <c r="Q478" s="642"/>
      <c r="R478" s="626">
        <v>3</v>
      </c>
      <c r="S478" s="642">
        <v>0.375</v>
      </c>
      <c r="T478" s="690">
        <v>1</v>
      </c>
      <c r="U478" s="672">
        <v>0.4</v>
      </c>
    </row>
    <row r="479" spans="1:21" ht="14.4" customHeight="1" x14ac:dyDescent="0.3">
      <c r="A479" s="625">
        <v>21</v>
      </c>
      <c r="B479" s="626" t="s">
        <v>551</v>
      </c>
      <c r="C479" s="626">
        <v>89301211</v>
      </c>
      <c r="D479" s="688" t="s">
        <v>4838</v>
      </c>
      <c r="E479" s="689" t="s">
        <v>2842</v>
      </c>
      <c r="F479" s="626" t="s">
        <v>2806</v>
      </c>
      <c r="G479" s="626" t="s">
        <v>3041</v>
      </c>
      <c r="H479" s="626" t="s">
        <v>550</v>
      </c>
      <c r="I479" s="626" t="s">
        <v>3044</v>
      </c>
      <c r="J479" s="626" t="s">
        <v>781</v>
      </c>
      <c r="K479" s="626" t="s">
        <v>3045</v>
      </c>
      <c r="L479" s="627">
        <v>43.99</v>
      </c>
      <c r="M479" s="627">
        <v>175.96</v>
      </c>
      <c r="N479" s="626">
        <v>4</v>
      </c>
      <c r="O479" s="690">
        <v>2</v>
      </c>
      <c r="P479" s="627">
        <v>87.98</v>
      </c>
      <c r="Q479" s="642">
        <v>0.5</v>
      </c>
      <c r="R479" s="626">
        <v>2</v>
      </c>
      <c r="S479" s="642">
        <v>0.5</v>
      </c>
      <c r="T479" s="690">
        <v>1</v>
      </c>
      <c r="U479" s="672">
        <v>0.5</v>
      </c>
    </row>
    <row r="480" spans="1:21" ht="14.4" customHeight="1" x14ac:dyDescent="0.3">
      <c r="A480" s="625">
        <v>21</v>
      </c>
      <c r="B480" s="626" t="s">
        <v>551</v>
      </c>
      <c r="C480" s="626">
        <v>89301211</v>
      </c>
      <c r="D480" s="688" t="s">
        <v>4838</v>
      </c>
      <c r="E480" s="689" t="s">
        <v>2842</v>
      </c>
      <c r="F480" s="626" t="s">
        <v>2806</v>
      </c>
      <c r="G480" s="626" t="s">
        <v>3328</v>
      </c>
      <c r="H480" s="626" t="s">
        <v>550</v>
      </c>
      <c r="I480" s="626" t="s">
        <v>3329</v>
      </c>
      <c r="J480" s="626" t="s">
        <v>3330</v>
      </c>
      <c r="K480" s="626" t="s">
        <v>3331</v>
      </c>
      <c r="L480" s="627">
        <v>85.49</v>
      </c>
      <c r="M480" s="627">
        <v>85.49</v>
      </c>
      <c r="N480" s="626">
        <v>1</v>
      </c>
      <c r="O480" s="690">
        <v>0.5</v>
      </c>
      <c r="P480" s="627">
        <v>85.49</v>
      </c>
      <c r="Q480" s="642">
        <v>1</v>
      </c>
      <c r="R480" s="626">
        <v>1</v>
      </c>
      <c r="S480" s="642">
        <v>1</v>
      </c>
      <c r="T480" s="690">
        <v>0.5</v>
      </c>
      <c r="U480" s="672">
        <v>1</v>
      </c>
    </row>
    <row r="481" spans="1:21" ht="14.4" customHeight="1" x14ac:dyDescent="0.3">
      <c r="A481" s="625">
        <v>21</v>
      </c>
      <c r="B481" s="626" t="s">
        <v>551</v>
      </c>
      <c r="C481" s="626">
        <v>89301211</v>
      </c>
      <c r="D481" s="688" t="s">
        <v>4838</v>
      </c>
      <c r="E481" s="689" t="s">
        <v>2842</v>
      </c>
      <c r="F481" s="626" t="s">
        <v>2806</v>
      </c>
      <c r="G481" s="626" t="s">
        <v>3049</v>
      </c>
      <c r="H481" s="626" t="s">
        <v>550</v>
      </c>
      <c r="I481" s="626" t="s">
        <v>3050</v>
      </c>
      <c r="J481" s="626" t="s">
        <v>794</v>
      </c>
      <c r="K481" s="626" t="s">
        <v>3051</v>
      </c>
      <c r="L481" s="627">
        <v>96.72</v>
      </c>
      <c r="M481" s="627">
        <v>96.72</v>
      </c>
      <c r="N481" s="626">
        <v>1</v>
      </c>
      <c r="O481" s="690">
        <v>0.5</v>
      </c>
      <c r="P481" s="627"/>
      <c r="Q481" s="642">
        <v>0</v>
      </c>
      <c r="R481" s="626"/>
      <c r="S481" s="642">
        <v>0</v>
      </c>
      <c r="T481" s="690"/>
      <c r="U481" s="672">
        <v>0</v>
      </c>
    </row>
    <row r="482" spans="1:21" ht="14.4" customHeight="1" x14ac:dyDescent="0.3">
      <c r="A482" s="625">
        <v>21</v>
      </c>
      <c r="B482" s="626" t="s">
        <v>551</v>
      </c>
      <c r="C482" s="626">
        <v>89301211</v>
      </c>
      <c r="D482" s="688" t="s">
        <v>4838</v>
      </c>
      <c r="E482" s="689" t="s">
        <v>2842</v>
      </c>
      <c r="F482" s="626" t="s">
        <v>2806</v>
      </c>
      <c r="G482" s="626" t="s">
        <v>3049</v>
      </c>
      <c r="H482" s="626" t="s">
        <v>550</v>
      </c>
      <c r="I482" s="626" t="s">
        <v>3124</v>
      </c>
      <c r="J482" s="626" t="s">
        <v>794</v>
      </c>
      <c r="K482" s="626" t="s">
        <v>3125</v>
      </c>
      <c r="L482" s="627">
        <v>57.85</v>
      </c>
      <c r="M482" s="627">
        <v>231.4</v>
      </c>
      <c r="N482" s="626">
        <v>4</v>
      </c>
      <c r="O482" s="690">
        <v>3</v>
      </c>
      <c r="P482" s="627">
        <v>115.7</v>
      </c>
      <c r="Q482" s="642">
        <v>0.5</v>
      </c>
      <c r="R482" s="626">
        <v>2</v>
      </c>
      <c r="S482" s="642">
        <v>0.5</v>
      </c>
      <c r="T482" s="690">
        <v>1.5</v>
      </c>
      <c r="U482" s="672">
        <v>0.5</v>
      </c>
    </row>
    <row r="483" spans="1:21" ht="14.4" customHeight="1" x14ac:dyDescent="0.3">
      <c r="A483" s="625">
        <v>21</v>
      </c>
      <c r="B483" s="626" t="s">
        <v>551</v>
      </c>
      <c r="C483" s="626">
        <v>89301211</v>
      </c>
      <c r="D483" s="688" t="s">
        <v>4838</v>
      </c>
      <c r="E483" s="689" t="s">
        <v>2842</v>
      </c>
      <c r="F483" s="626" t="s">
        <v>2806</v>
      </c>
      <c r="G483" s="626" t="s">
        <v>3052</v>
      </c>
      <c r="H483" s="626" t="s">
        <v>1264</v>
      </c>
      <c r="I483" s="626" t="s">
        <v>2509</v>
      </c>
      <c r="J483" s="626" t="s">
        <v>1318</v>
      </c>
      <c r="K483" s="626" t="s">
        <v>1319</v>
      </c>
      <c r="L483" s="627">
        <v>49.12</v>
      </c>
      <c r="M483" s="627">
        <v>98.24</v>
      </c>
      <c r="N483" s="626">
        <v>2</v>
      </c>
      <c r="O483" s="690">
        <v>0.5</v>
      </c>
      <c r="P483" s="627">
        <v>98.24</v>
      </c>
      <c r="Q483" s="642">
        <v>1</v>
      </c>
      <c r="R483" s="626">
        <v>2</v>
      </c>
      <c r="S483" s="642">
        <v>1</v>
      </c>
      <c r="T483" s="690">
        <v>0.5</v>
      </c>
      <c r="U483" s="672">
        <v>1</v>
      </c>
    </row>
    <row r="484" spans="1:21" ht="14.4" customHeight="1" x14ac:dyDescent="0.3">
      <c r="A484" s="625">
        <v>21</v>
      </c>
      <c r="B484" s="626" t="s">
        <v>551</v>
      </c>
      <c r="C484" s="626">
        <v>89301211</v>
      </c>
      <c r="D484" s="688" t="s">
        <v>4838</v>
      </c>
      <c r="E484" s="689" t="s">
        <v>2842</v>
      </c>
      <c r="F484" s="626" t="s">
        <v>2806</v>
      </c>
      <c r="G484" s="626" t="s">
        <v>3052</v>
      </c>
      <c r="H484" s="626" t="s">
        <v>1264</v>
      </c>
      <c r="I484" s="626" t="s">
        <v>2522</v>
      </c>
      <c r="J484" s="626" t="s">
        <v>1317</v>
      </c>
      <c r="K484" s="626" t="s">
        <v>1397</v>
      </c>
      <c r="L484" s="627">
        <v>314.35000000000002</v>
      </c>
      <c r="M484" s="627">
        <v>314.35000000000002</v>
      </c>
      <c r="N484" s="626">
        <v>1</v>
      </c>
      <c r="O484" s="690">
        <v>0.5</v>
      </c>
      <c r="P484" s="627">
        <v>314.35000000000002</v>
      </c>
      <c r="Q484" s="642">
        <v>1</v>
      </c>
      <c r="R484" s="626">
        <v>1</v>
      </c>
      <c r="S484" s="642">
        <v>1</v>
      </c>
      <c r="T484" s="690">
        <v>0.5</v>
      </c>
      <c r="U484" s="672">
        <v>1</v>
      </c>
    </row>
    <row r="485" spans="1:21" ht="14.4" customHeight="1" x14ac:dyDescent="0.3">
      <c r="A485" s="625">
        <v>21</v>
      </c>
      <c r="B485" s="626" t="s">
        <v>551</v>
      </c>
      <c r="C485" s="626">
        <v>89301211</v>
      </c>
      <c r="D485" s="688" t="s">
        <v>4838</v>
      </c>
      <c r="E485" s="689" t="s">
        <v>2842</v>
      </c>
      <c r="F485" s="626" t="s">
        <v>2806</v>
      </c>
      <c r="G485" s="626" t="s">
        <v>2903</v>
      </c>
      <c r="H485" s="626" t="s">
        <v>550</v>
      </c>
      <c r="I485" s="626" t="s">
        <v>3332</v>
      </c>
      <c r="J485" s="626" t="s">
        <v>3333</v>
      </c>
      <c r="K485" s="626" t="s">
        <v>1104</v>
      </c>
      <c r="L485" s="627">
        <v>0</v>
      </c>
      <c r="M485" s="627">
        <v>0</v>
      </c>
      <c r="N485" s="626">
        <v>4</v>
      </c>
      <c r="O485" s="690">
        <v>1.5</v>
      </c>
      <c r="P485" s="627">
        <v>0</v>
      </c>
      <c r="Q485" s="642"/>
      <c r="R485" s="626">
        <v>1</v>
      </c>
      <c r="S485" s="642">
        <v>0.25</v>
      </c>
      <c r="T485" s="690">
        <v>0.5</v>
      </c>
      <c r="U485" s="672">
        <v>0.33333333333333331</v>
      </c>
    </row>
    <row r="486" spans="1:21" ht="14.4" customHeight="1" x14ac:dyDescent="0.3">
      <c r="A486" s="625">
        <v>21</v>
      </c>
      <c r="B486" s="626" t="s">
        <v>551</v>
      </c>
      <c r="C486" s="626">
        <v>89301211</v>
      </c>
      <c r="D486" s="688" t="s">
        <v>4838</v>
      </c>
      <c r="E486" s="689" t="s">
        <v>2842</v>
      </c>
      <c r="F486" s="626" t="s">
        <v>2808</v>
      </c>
      <c r="G486" s="626" t="s">
        <v>3245</v>
      </c>
      <c r="H486" s="626" t="s">
        <v>550</v>
      </c>
      <c r="I486" s="626" t="s">
        <v>3334</v>
      </c>
      <c r="J486" s="626" t="s">
        <v>3335</v>
      </c>
      <c r="K486" s="626" t="s">
        <v>3336</v>
      </c>
      <c r="L486" s="627">
        <v>1000</v>
      </c>
      <c r="M486" s="627">
        <v>1000</v>
      </c>
      <c r="N486" s="626">
        <v>1</v>
      </c>
      <c r="O486" s="690">
        <v>1</v>
      </c>
      <c r="P486" s="627"/>
      <c r="Q486" s="642">
        <v>0</v>
      </c>
      <c r="R486" s="626"/>
      <c r="S486" s="642">
        <v>0</v>
      </c>
      <c r="T486" s="690"/>
      <c r="U486" s="672">
        <v>0</v>
      </c>
    </row>
    <row r="487" spans="1:21" ht="14.4" customHeight="1" x14ac:dyDescent="0.3">
      <c r="A487" s="625">
        <v>21</v>
      </c>
      <c r="B487" s="626" t="s">
        <v>551</v>
      </c>
      <c r="C487" s="626">
        <v>89301211</v>
      </c>
      <c r="D487" s="688" t="s">
        <v>4838</v>
      </c>
      <c r="E487" s="689" t="s">
        <v>2843</v>
      </c>
      <c r="F487" s="626" t="s">
        <v>2806</v>
      </c>
      <c r="G487" s="626" t="s">
        <v>2854</v>
      </c>
      <c r="H487" s="626" t="s">
        <v>550</v>
      </c>
      <c r="I487" s="626" t="s">
        <v>2912</v>
      </c>
      <c r="J487" s="626" t="s">
        <v>751</v>
      </c>
      <c r="K487" s="626" t="s">
        <v>2913</v>
      </c>
      <c r="L487" s="627">
        <v>42.42</v>
      </c>
      <c r="M487" s="627">
        <v>254.52</v>
      </c>
      <c r="N487" s="626">
        <v>6</v>
      </c>
      <c r="O487" s="690">
        <v>5.5</v>
      </c>
      <c r="P487" s="627">
        <v>84.84</v>
      </c>
      <c r="Q487" s="642">
        <v>0.33333333333333331</v>
      </c>
      <c r="R487" s="626">
        <v>2</v>
      </c>
      <c r="S487" s="642">
        <v>0.33333333333333331</v>
      </c>
      <c r="T487" s="690">
        <v>2</v>
      </c>
      <c r="U487" s="672">
        <v>0.36363636363636365</v>
      </c>
    </row>
    <row r="488" spans="1:21" ht="14.4" customHeight="1" x14ac:dyDescent="0.3">
      <c r="A488" s="625">
        <v>21</v>
      </c>
      <c r="B488" s="626" t="s">
        <v>551</v>
      </c>
      <c r="C488" s="626">
        <v>89301211</v>
      </c>
      <c r="D488" s="688" t="s">
        <v>4838</v>
      </c>
      <c r="E488" s="689" t="s">
        <v>2843</v>
      </c>
      <c r="F488" s="626" t="s">
        <v>2806</v>
      </c>
      <c r="G488" s="626" t="s">
        <v>2854</v>
      </c>
      <c r="H488" s="626" t="s">
        <v>550</v>
      </c>
      <c r="I488" s="626" t="s">
        <v>2912</v>
      </c>
      <c r="J488" s="626" t="s">
        <v>751</v>
      </c>
      <c r="K488" s="626" t="s">
        <v>2913</v>
      </c>
      <c r="L488" s="627">
        <v>85.72</v>
      </c>
      <c r="M488" s="627">
        <v>257.15999999999997</v>
      </c>
      <c r="N488" s="626">
        <v>3</v>
      </c>
      <c r="O488" s="690">
        <v>2</v>
      </c>
      <c r="P488" s="627"/>
      <c r="Q488" s="642">
        <v>0</v>
      </c>
      <c r="R488" s="626"/>
      <c r="S488" s="642">
        <v>0</v>
      </c>
      <c r="T488" s="690"/>
      <c r="U488" s="672">
        <v>0</v>
      </c>
    </row>
    <row r="489" spans="1:21" ht="14.4" customHeight="1" x14ac:dyDescent="0.3">
      <c r="A489" s="625">
        <v>21</v>
      </c>
      <c r="B489" s="626" t="s">
        <v>551</v>
      </c>
      <c r="C489" s="626">
        <v>89301211</v>
      </c>
      <c r="D489" s="688" t="s">
        <v>4838</v>
      </c>
      <c r="E489" s="689" t="s">
        <v>2843</v>
      </c>
      <c r="F489" s="626" t="s">
        <v>2806</v>
      </c>
      <c r="G489" s="626" t="s">
        <v>2854</v>
      </c>
      <c r="H489" s="626" t="s">
        <v>550</v>
      </c>
      <c r="I489" s="626" t="s">
        <v>2487</v>
      </c>
      <c r="J489" s="626" t="s">
        <v>2488</v>
      </c>
      <c r="K489" s="626" t="s">
        <v>2489</v>
      </c>
      <c r="L489" s="627">
        <v>44.8</v>
      </c>
      <c r="M489" s="627">
        <v>44.8</v>
      </c>
      <c r="N489" s="626">
        <v>1</v>
      </c>
      <c r="O489" s="690">
        <v>0.5</v>
      </c>
      <c r="P489" s="627">
        <v>44.8</v>
      </c>
      <c r="Q489" s="642">
        <v>1</v>
      </c>
      <c r="R489" s="626">
        <v>1</v>
      </c>
      <c r="S489" s="642">
        <v>1</v>
      </c>
      <c r="T489" s="690">
        <v>0.5</v>
      </c>
      <c r="U489" s="672">
        <v>1</v>
      </c>
    </row>
    <row r="490" spans="1:21" ht="14.4" customHeight="1" x14ac:dyDescent="0.3">
      <c r="A490" s="625">
        <v>21</v>
      </c>
      <c r="B490" s="626" t="s">
        <v>551</v>
      </c>
      <c r="C490" s="626">
        <v>89301211</v>
      </c>
      <c r="D490" s="688" t="s">
        <v>4838</v>
      </c>
      <c r="E490" s="689" t="s">
        <v>2843</v>
      </c>
      <c r="F490" s="626" t="s">
        <v>2806</v>
      </c>
      <c r="G490" s="626" t="s">
        <v>2855</v>
      </c>
      <c r="H490" s="626" t="s">
        <v>550</v>
      </c>
      <c r="I490" s="626" t="s">
        <v>2922</v>
      </c>
      <c r="J490" s="626" t="s">
        <v>2923</v>
      </c>
      <c r="K490" s="626" t="s">
        <v>2543</v>
      </c>
      <c r="L490" s="627">
        <v>6.98</v>
      </c>
      <c r="M490" s="627">
        <v>6.98</v>
      </c>
      <c r="N490" s="626">
        <v>1</v>
      </c>
      <c r="O490" s="690">
        <v>0.5</v>
      </c>
      <c r="P490" s="627"/>
      <c r="Q490" s="642">
        <v>0</v>
      </c>
      <c r="R490" s="626"/>
      <c r="S490" s="642">
        <v>0</v>
      </c>
      <c r="T490" s="690"/>
      <c r="U490" s="672">
        <v>0</v>
      </c>
    </row>
    <row r="491" spans="1:21" ht="14.4" customHeight="1" x14ac:dyDescent="0.3">
      <c r="A491" s="625">
        <v>21</v>
      </c>
      <c r="B491" s="626" t="s">
        <v>551</v>
      </c>
      <c r="C491" s="626">
        <v>89301211</v>
      </c>
      <c r="D491" s="688" t="s">
        <v>4838</v>
      </c>
      <c r="E491" s="689" t="s">
        <v>2843</v>
      </c>
      <c r="F491" s="626" t="s">
        <v>2806</v>
      </c>
      <c r="G491" s="626" t="s">
        <v>2924</v>
      </c>
      <c r="H491" s="626" t="s">
        <v>550</v>
      </c>
      <c r="I491" s="626" t="s">
        <v>3337</v>
      </c>
      <c r="J491" s="626" t="s">
        <v>3338</v>
      </c>
      <c r="K491" s="626" t="s">
        <v>3339</v>
      </c>
      <c r="L491" s="627">
        <v>0</v>
      </c>
      <c r="M491" s="627">
        <v>0</v>
      </c>
      <c r="N491" s="626">
        <v>1</v>
      </c>
      <c r="O491" s="690">
        <v>0.5</v>
      </c>
      <c r="P491" s="627">
        <v>0</v>
      </c>
      <c r="Q491" s="642"/>
      <c r="R491" s="626">
        <v>1</v>
      </c>
      <c r="S491" s="642">
        <v>1</v>
      </c>
      <c r="T491" s="690">
        <v>0.5</v>
      </c>
      <c r="U491" s="672">
        <v>1</v>
      </c>
    </row>
    <row r="492" spans="1:21" ht="14.4" customHeight="1" x14ac:dyDescent="0.3">
      <c r="A492" s="625">
        <v>21</v>
      </c>
      <c r="B492" s="626" t="s">
        <v>551</v>
      </c>
      <c r="C492" s="626">
        <v>89301211</v>
      </c>
      <c r="D492" s="688" t="s">
        <v>4838</v>
      </c>
      <c r="E492" s="689" t="s">
        <v>2843</v>
      </c>
      <c r="F492" s="626" t="s">
        <v>2806</v>
      </c>
      <c r="G492" s="626" t="s">
        <v>2877</v>
      </c>
      <c r="H492" s="626" t="s">
        <v>1264</v>
      </c>
      <c r="I492" s="626" t="s">
        <v>2362</v>
      </c>
      <c r="J492" s="626" t="s">
        <v>2363</v>
      </c>
      <c r="K492" s="626" t="s">
        <v>2364</v>
      </c>
      <c r="L492" s="627">
        <v>333.31</v>
      </c>
      <c r="M492" s="627">
        <v>1333.24</v>
      </c>
      <c r="N492" s="626">
        <v>4</v>
      </c>
      <c r="O492" s="690">
        <v>3</v>
      </c>
      <c r="P492" s="627">
        <v>666.62</v>
      </c>
      <c r="Q492" s="642">
        <v>0.5</v>
      </c>
      <c r="R492" s="626">
        <v>2</v>
      </c>
      <c r="S492" s="642">
        <v>0.5</v>
      </c>
      <c r="T492" s="690">
        <v>1.5</v>
      </c>
      <c r="U492" s="672">
        <v>0.5</v>
      </c>
    </row>
    <row r="493" spans="1:21" ht="14.4" customHeight="1" x14ac:dyDescent="0.3">
      <c r="A493" s="625">
        <v>21</v>
      </c>
      <c r="B493" s="626" t="s">
        <v>551</v>
      </c>
      <c r="C493" s="626">
        <v>89301211</v>
      </c>
      <c r="D493" s="688" t="s">
        <v>4838</v>
      </c>
      <c r="E493" s="689" t="s">
        <v>2843</v>
      </c>
      <c r="F493" s="626" t="s">
        <v>2806</v>
      </c>
      <c r="G493" s="626" t="s">
        <v>2933</v>
      </c>
      <c r="H493" s="626" t="s">
        <v>550</v>
      </c>
      <c r="I493" s="626" t="s">
        <v>2934</v>
      </c>
      <c r="J493" s="626" t="s">
        <v>2935</v>
      </c>
      <c r="K493" s="626" t="s">
        <v>2936</v>
      </c>
      <c r="L493" s="627">
        <v>1789.73</v>
      </c>
      <c r="M493" s="627">
        <v>17897.3</v>
      </c>
      <c r="N493" s="626">
        <v>10</v>
      </c>
      <c r="O493" s="690">
        <v>6.5</v>
      </c>
      <c r="P493" s="627">
        <v>7158.92</v>
      </c>
      <c r="Q493" s="642">
        <v>0.4</v>
      </c>
      <c r="R493" s="626">
        <v>4</v>
      </c>
      <c r="S493" s="642">
        <v>0.4</v>
      </c>
      <c r="T493" s="690">
        <v>2.5</v>
      </c>
      <c r="U493" s="672">
        <v>0.38461538461538464</v>
      </c>
    </row>
    <row r="494" spans="1:21" ht="14.4" customHeight="1" x14ac:dyDescent="0.3">
      <c r="A494" s="625">
        <v>21</v>
      </c>
      <c r="B494" s="626" t="s">
        <v>551</v>
      </c>
      <c r="C494" s="626">
        <v>89301211</v>
      </c>
      <c r="D494" s="688" t="s">
        <v>4838</v>
      </c>
      <c r="E494" s="689" t="s">
        <v>2843</v>
      </c>
      <c r="F494" s="626" t="s">
        <v>2806</v>
      </c>
      <c r="G494" s="626" t="s">
        <v>2856</v>
      </c>
      <c r="H494" s="626" t="s">
        <v>550</v>
      </c>
      <c r="I494" s="626" t="s">
        <v>2857</v>
      </c>
      <c r="J494" s="626" t="s">
        <v>2858</v>
      </c>
      <c r="K494" s="626" t="s">
        <v>2859</v>
      </c>
      <c r="L494" s="627">
        <v>0</v>
      </c>
      <c r="M494" s="627">
        <v>0</v>
      </c>
      <c r="N494" s="626">
        <v>3</v>
      </c>
      <c r="O494" s="690">
        <v>1.5</v>
      </c>
      <c r="P494" s="627">
        <v>0</v>
      </c>
      <c r="Q494" s="642"/>
      <c r="R494" s="626">
        <v>2</v>
      </c>
      <c r="S494" s="642">
        <v>0.66666666666666663</v>
      </c>
      <c r="T494" s="690">
        <v>1</v>
      </c>
      <c r="U494" s="672">
        <v>0.66666666666666663</v>
      </c>
    </row>
    <row r="495" spans="1:21" ht="14.4" customHeight="1" x14ac:dyDescent="0.3">
      <c r="A495" s="625">
        <v>21</v>
      </c>
      <c r="B495" s="626" t="s">
        <v>551</v>
      </c>
      <c r="C495" s="626">
        <v>89301211</v>
      </c>
      <c r="D495" s="688" t="s">
        <v>4838</v>
      </c>
      <c r="E495" s="689" t="s">
        <v>2843</v>
      </c>
      <c r="F495" s="626" t="s">
        <v>2806</v>
      </c>
      <c r="G495" s="626" t="s">
        <v>3340</v>
      </c>
      <c r="H495" s="626" t="s">
        <v>1264</v>
      </c>
      <c r="I495" s="626" t="s">
        <v>2373</v>
      </c>
      <c r="J495" s="626" t="s">
        <v>1509</v>
      </c>
      <c r="K495" s="626" t="s">
        <v>2374</v>
      </c>
      <c r="L495" s="627">
        <v>184.22</v>
      </c>
      <c r="M495" s="627">
        <v>184.22</v>
      </c>
      <c r="N495" s="626">
        <v>1</v>
      </c>
      <c r="O495" s="690">
        <v>0.5</v>
      </c>
      <c r="P495" s="627"/>
      <c r="Q495" s="642">
        <v>0</v>
      </c>
      <c r="R495" s="626"/>
      <c r="S495" s="642">
        <v>0</v>
      </c>
      <c r="T495" s="690"/>
      <c r="U495" s="672">
        <v>0</v>
      </c>
    </row>
    <row r="496" spans="1:21" ht="14.4" customHeight="1" x14ac:dyDescent="0.3">
      <c r="A496" s="625">
        <v>21</v>
      </c>
      <c r="B496" s="626" t="s">
        <v>551</v>
      </c>
      <c r="C496" s="626">
        <v>89301211</v>
      </c>
      <c r="D496" s="688" t="s">
        <v>4838</v>
      </c>
      <c r="E496" s="689" t="s">
        <v>2843</v>
      </c>
      <c r="F496" s="626" t="s">
        <v>2806</v>
      </c>
      <c r="G496" s="626" t="s">
        <v>2941</v>
      </c>
      <c r="H496" s="626" t="s">
        <v>550</v>
      </c>
      <c r="I496" s="626" t="s">
        <v>3308</v>
      </c>
      <c r="J496" s="626" t="s">
        <v>865</v>
      </c>
      <c r="K496" s="626" t="s">
        <v>3309</v>
      </c>
      <c r="L496" s="627">
        <v>0</v>
      </c>
      <c r="M496" s="627">
        <v>0</v>
      </c>
      <c r="N496" s="626">
        <v>1</v>
      </c>
      <c r="O496" s="690">
        <v>1</v>
      </c>
      <c r="P496" s="627"/>
      <c r="Q496" s="642"/>
      <c r="R496" s="626"/>
      <c r="S496" s="642">
        <v>0</v>
      </c>
      <c r="T496" s="690"/>
      <c r="U496" s="672">
        <v>0</v>
      </c>
    </row>
    <row r="497" spans="1:21" ht="14.4" customHeight="1" x14ac:dyDescent="0.3">
      <c r="A497" s="625">
        <v>21</v>
      </c>
      <c r="B497" s="626" t="s">
        <v>551</v>
      </c>
      <c r="C497" s="626">
        <v>89301211</v>
      </c>
      <c r="D497" s="688" t="s">
        <v>4838</v>
      </c>
      <c r="E497" s="689" t="s">
        <v>2843</v>
      </c>
      <c r="F497" s="626" t="s">
        <v>2806</v>
      </c>
      <c r="G497" s="626" t="s">
        <v>2941</v>
      </c>
      <c r="H497" s="626" t="s">
        <v>550</v>
      </c>
      <c r="I497" s="626" t="s">
        <v>2943</v>
      </c>
      <c r="J497" s="626" t="s">
        <v>865</v>
      </c>
      <c r="K497" s="626" t="s">
        <v>2944</v>
      </c>
      <c r="L497" s="627">
        <v>0</v>
      </c>
      <c r="M497" s="627">
        <v>0</v>
      </c>
      <c r="N497" s="626">
        <v>1</v>
      </c>
      <c r="O497" s="690">
        <v>1</v>
      </c>
      <c r="P497" s="627"/>
      <c r="Q497" s="642"/>
      <c r="R497" s="626"/>
      <c r="S497" s="642">
        <v>0</v>
      </c>
      <c r="T497" s="690"/>
      <c r="U497" s="672">
        <v>0</v>
      </c>
    </row>
    <row r="498" spans="1:21" ht="14.4" customHeight="1" x14ac:dyDescent="0.3">
      <c r="A498" s="625">
        <v>21</v>
      </c>
      <c r="B498" s="626" t="s">
        <v>551</v>
      </c>
      <c r="C498" s="626">
        <v>89301211</v>
      </c>
      <c r="D498" s="688" t="s">
        <v>4838</v>
      </c>
      <c r="E498" s="689" t="s">
        <v>2843</v>
      </c>
      <c r="F498" s="626" t="s">
        <v>2806</v>
      </c>
      <c r="G498" s="626" t="s">
        <v>2941</v>
      </c>
      <c r="H498" s="626" t="s">
        <v>550</v>
      </c>
      <c r="I498" s="626" t="s">
        <v>3341</v>
      </c>
      <c r="J498" s="626" t="s">
        <v>865</v>
      </c>
      <c r="K498" s="626" t="s">
        <v>3342</v>
      </c>
      <c r="L498" s="627">
        <v>0</v>
      </c>
      <c r="M498" s="627">
        <v>0</v>
      </c>
      <c r="N498" s="626">
        <v>1</v>
      </c>
      <c r="O498" s="690">
        <v>0.5</v>
      </c>
      <c r="P498" s="627"/>
      <c r="Q498" s="642"/>
      <c r="R498" s="626"/>
      <c r="S498" s="642">
        <v>0</v>
      </c>
      <c r="T498" s="690"/>
      <c r="U498" s="672">
        <v>0</v>
      </c>
    </row>
    <row r="499" spans="1:21" ht="14.4" customHeight="1" x14ac:dyDescent="0.3">
      <c r="A499" s="625">
        <v>21</v>
      </c>
      <c r="B499" s="626" t="s">
        <v>551</v>
      </c>
      <c r="C499" s="626">
        <v>89301211</v>
      </c>
      <c r="D499" s="688" t="s">
        <v>4838</v>
      </c>
      <c r="E499" s="689" t="s">
        <v>2843</v>
      </c>
      <c r="F499" s="626" t="s">
        <v>2806</v>
      </c>
      <c r="G499" s="626" t="s">
        <v>2945</v>
      </c>
      <c r="H499" s="626" t="s">
        <v>1264</v>
      </c>
      <c r="I499" s="626" t="s">
        <v>2393</v>
      </c>
      <c r="J499" s="626" t="s">
        <v>1511</v>
      </c>
      <c r="K499" s="626" t="s">
        <v>2374</v>
      </c>
      <c r="L499" s="627">
        <v>69.86</v>
      </c>
      <c r="M499" s="627">
        <v>69.86</v>
      </c>
      <c r="N499" s="626">
        <v>1</v>
      </c>
      <c r="O499" s="690">
        <v>1</v>
      </c>
      <c r="P499" s="627">
        <v>69.86</v>
      </c>
      <c r="Q499" s="642">
        <v>1</v>
      </c>
      <c r="R499" s="626">
        <v>1</v>
      </c>
      <c r="S499" s="642">
        <v>1</v>
      </c>
      <c r="T499" s="690">
        <v>1</v>
      </c>
      <c r="U499" s="672">
        <v>1</v>
      </c>
    </row>
    <row r="500" spans="1:21" ht="14.4" customHeight="1" x14ac:dyDescent="0.3">
      <c r="A500" s="625">
        <v>21</v>
      </c>
      <c r="B500" s="626" t="s">
        <v>551</v>
      </c>
      <c r="C500" s="626">
        <v>89301211</v>
      </c>
      <c r="D500" s="688" t="s">
        <v>4838</v>
      </c>
      <c r="E500" s="689" t="s">
        <v>2843</v>
      </c>
      <c r="F500" s="626" t="s">
        <v>2806</v>
      </c>
      <c r="G500" s="626" t="s">
        <v>2953</v>
      </c>
      <c r="H500" s="626" t="s">
        <v>550</v>
      </c>
      <c r="I500" s="626" t="s">
        <v>2954</v>
      </c>
      <c r="J500" s="626" t="s">
        <v>950</v>
      </c>
      <c r="K500" s="626" t="s">
        <v>951</v>
      </c>
      <c r="L500" s="627">
        <v>400.21</v>
      </c>
      <c r="M500" s="627">
        <v>2801.47</v>
      </c>
      <c r="N500" s="626">
        <v>7</v>
      </c>
      <c r="O500" s="690">
        <v>3.5</v>
      </c>
      <c r="P500" s="627">
        <v>1600.84</v>
      </c>
      <c r="Q500" s="642">
        <v>0.5714285714285714</v>
      </c>
      <c r="R500" s="626">
        <v>4</v>
      </c>
      <c r="S500" s="642">
        <v>0.5714285714285714</v>
      </c>
      <c r="T500" s="690">
        <v>2</v>
      </c>
      <c r="U500" s="672">
        <v>0.5714285714285714</v>
      </c>
    </row>
    <row r="501" spans="1:21" ht="14.4" customHeight="1" x14ac:dyDescent="0.3">
      <c r="A501" s="625">
        <v>21</v>
      </c>
      <c r="B501" s="626" t="s">
        <v>551</v>
      </c>
      <c r="C501" s="626">
        <v>89301211</v>
      </c>
      <c r="D501" s="688" t="s">
        <v>4838</v>
      </c>
      <c r="E501" s="689" t="s">
        <v>2843</v>
      </c>
      <c r="F501" s="626" t="s">
        <v>2806</v>
      </c>
      <c r="G501" s="626" t="s">
        <v>3254</v>
      </c>
      <c r="H501" s="626" t="s">
        <v>550</v>
      </c>
      <c r="I501" s="626" t="s">
        <v>3343</v>
      </c>
      <c r="J501" s="626" t="s">
        <v>3344</v>
      </c>
      <c r="K501" s="626" t="s">
        <v>3111</v>
      </c>
      <c r="L501" s="627">
        <v>14.75</v>
      </c>
      <c r="M501" s="627">
        <v>14.75</v>
      </c>
      <c r="N501" s="626">
        <v>1</v>
      </c>
      <c r="O501" s="690">
        <v>0.5</v>
      </c>
      <c r="P501" s="627">
        <v>14.75</v>
      </c>
      <c r="Q501" s="642">
        <v>1</v>
      </c>
      <c r="R501" s="626">
        <v>1</v>
      </c>
      <c r="S501" s="642">
        <v>1</v>
      </c>
      <c r="T501" s="690">
        <v>0.5</v>
      </c>
      <c r="U501" s="672">
        <v>1</v>
      </c>
    </row>
    <row r="502" spans="1:21" ht="14.4" customHeight="1" x14ac:dyDescent="0.3">
      <c r="A502" s="625">
        <v>21</v>
      </c>
      <c r="B502" s="626" t="s">
        <v>551</v>
      </c>
      <c r="C502" s="626">
        <v>89301211</v>
      </c>
      <c r="D502" s="688" t="s">
        <v>4838</v>
      </c>
      <c r="E502" s="689" t="s">
        <v>2843</v>
      </c>
      <c r="F502" s="626" t="s">
        <v>2806</v>
      </c>
      <c r="G502" s="626" t="s">
        <v>2961</v>
      </c>
      <c r="H502" s="626" t="s">
        <v>550</v>
      </c>
      <c r="I502" s="626" t="s">
        <v>3345</v>
      </c>
      <c r="J502" s="626" t="s">
        <v>904</v>
      </c>
      <c r="K502" s="626" t="s">
        <v>3346</v>
      </c>
      <c r="L502" s="627">
        <v>261.41000000000003</v>
      </c>
      <c r="M502" s="627">
        <v>261.41000000000003</v>
      </c>
      <c r="N502" s="626">
        <v>1</v>
      </c>
      <c r="O502" s="690">
        <v>0.5</v>
      </c>
      <c r="P502" s="627">
        <v>261.41000000000003</v>
      </c>
      <c r="Q502" s="642">
        <v>1</v>
      </c>
      <c r="R502" s="626">
        <v>1</v>
      </c>
      <c r="S502" s="642">
        <v>1</v>
      </c>
      <c r="T502" s="690">
        <v>0.5</v>
      </c>
      <c r="U502" s="672">
        <v>1</v>
      </c>
    </row>
    <row r="503" spans="1:21" ht="14.4" customHeight="1" x14ac:dyDescent="0.3">
      <c r="A503" s="625">
        <v>21</v>
      </c>
      <c r="B503" s="626" t="s">
        <v>551</v>
      </c>
      <c r="C503" s="626">
        <v>89301211</v>
      </c>
      <c r="D503" s="688" t="s">
        <v>4838</v>
      </c>
      <c r="E503" s="689" t="s">
        <v>2843</v>
      </c>
      <c r="F503" s="626" t="s">
        <v>2806</v>
      </c>
      <c r="G503" s="626" t="s">
        <v>2878</v>
      </c>
      <c r="H503" s="626" t="s">
        <v>550</v>
      </c>
      <c r="I503" s="626" t="s">
        <v>2964</v>
      </c>
      <c r="J503" s="626" t="s">
        <v>992</v>
      </c>
      <c r="K503" s="626" t="s">
        <v>1424</v>
      </c>
      <c r="L503" s="627">
        <v>56.52</v>
      </c>
      <c r="M503" s="627">
        <v>56.52</v>
      </c>
      <c r="N503" s="626">
        <v>1</v>
      </c>
      <c r="O503" s="690">
        <v>0.5</v>
      </c>
      <c r="P503" s="627"/>
      <c r="Q503" s="642">
        <v>0</v>
      </c>
      <c r="R503" s="626"/>
      <c r="S503" s="642">
        <v>0</v>
      </c>
      <c r="T503" s="690"/>
      <c r="U503" s="672">
        <v>0</v>
      </c>
    </row>
    <row r="504" spans="1:21" ht="14.4" customHeight="1" x14ac:dyDescent="0.3">
      <c r="A504" s="625">
        <v>21</v>
      </c>
      <c r="B504" s="626" t="s">
        <v>551</v>
      </c>
      <c r="C504" s="626">
        <v>89301211</v>
      </c>
      <c r="D504" s="688" t="s">
        <v>4838</v>
      </c>
      <c r="E504" s="689" t="s">
        <v>2843</v>
      </c>
      <c r="F504" s="626" t="s">
        <v>2806</v>
      </c>
      <c r="G504" s="626" t="s">
        <v>2878</v>
      </c>
      <c r="H504" s="626" t="s">
        <v>550</v>
      </c>
      <c r="I504" s="626" t="s">
        <v>2879</v>
      </c>
      <c r="J504" s="626" t="s">
        <v>2880</v>
      </c>
      <c r="K504" s="626" t="s">
        <v>2881</v>
      </c>
      <c r="L504" s="627">
        <v>75.36</v>
      </c>
      <c r="M504" s="627">
        <v>75.36</v>
      </c>
      <c r="N504" s="626">
        <v>1</v>
      </c>
      <c r="O504" s="690">
        <v>0.5</v>
      </c>
      <c r="P504" s="627"/>
      <c r="Q504" s="642">
        <v>0</v>
      </c>
      <c r="R504" s="626"/>
      <c r="S504" s="642">
        <v>0</v>
      </c>
      <c r="T504" s="690"/>
      <c r="U504" s="672">
        <v>0</v>
      </c>
    </row>
    <row r="505" spans="1:21" ht="14.4" customHeight="1" x14ac:dyDescent="0.3">
      <c r="A505" s="625">
        <v>21</v>
      </c>
      <c r="B505" s="626" t="s">
        <v>551</v>
      </c>
      <c r="C505" s="626">
        <v>89301211</v>
      </c>
      <c r="D505" s="688" t="s">
        <v>4838</v>
      </c>
      <c r="E505" s="689" t="s">
        <v>2843</v>
      </c>
      <c r="F505" s="626" t="s">
        <v>2806</v>
      </c>
      <c r="G505" s="626" t="s">
        <v>3347</v>
      </c>
      <c r="H505" s="626" t="s">
        <v>550</v>
      </c>
      <c r="I505" s="626" t="s">
        <v>3348</v>
      </c>
      <c r="J505" s="626" t="s">
        <v>831</v>
      </c>
      <c r="K505" s="626" t="s">
        <v>3349</v>
      </c>
      <c r="L505" s="627">
        <v>57.65</v>
      </c>
      <c r="M505" s="627">
        <v>57.65</v>
      </c>
      <c r="N505" s="626">
        <v>1</v>
      </c>
      <c r="O505" s="690">
        <v>0.5</v>
      </c>
      <c r="P505" s="627"/>
      <c r="Q505" s="642">
        <v>0</v>
      </c>
      <c r="R505" s="626"/>
      <c r="S505" s="642">
        <v>0</v>
      </c>
      <c r="T505" s="690"/>
      <c r="U505" s="672">
        <v>0</v>
      </c>
    </row>
    <row r="506" spans="1:21" ht="14.4" customHeight="1" x14ac:dyDescent="0.3">
      <c r="A506" s="625">
        <v>21</v>
      </c>
      <c r="B506" s="626" t="s">
        <v>551</v>
      </c>
      <c r="C506" s="626">
        <v>89301211</v>
      </c>
      <c r="D506" s="688" t="s">
        <v>4838</v>
      </c>
      <c r="E506" s="689" t="s">
        <v>2843</v>
      </c>
      <c r="F506" s="626" t="s">
        <v>2806</v>
      </c>
      <c r="G506" s="626" t="s">
        <v>2965</v>
      </c>
      <c r="H506" s="626" t="s">
        <v>550</v>
      </c>
      <c r="I506" s="626" t="s">
        <v>2966</v>
      </c>
      <c r="J506" s="626" t="s">
        <v>2967</v>
      </c>
      <c r="K506" s="626" t="s">
        <v>2968</v>
      </c>
      <c r="L506" s="627">
        <v>53.67</v>
      </c>
      <c r="M506" s="627">
        <v>53.67</v>
      </c>
      <c r="N506" s="626">
        <v>1</v>
      </c>
      <c r="O506" s="690">
        <v>0.5</v>
      </c>
      <c r="P506" s="627">
        <v>53.67</v>
      </c>
      <c r="Q506" s="642">
        <v>1</v>
      </c>
      <c r="R506" s="626">
        <v>1</v>
      </c>
      <c r="S506" s="642">
        <v>1</v>
      </c>
      <c r="T506" s="690">
        <v>0.5</v>
      </c>
      <c r="U506" s="672">
        <v>1</v>
      </c>
    </row>
    <row r="507" spans="1:21" ht="14.4" customHeight="1" x14ac:dyDescent="0.3">
      <c r="A507" s="625">
        <v>21</v>
      </c>
      <c r="B507" s="626" t="s">
        <v>551</v>
      </c>
      <c r="C507" s="626">
        <v>89301211</v>
      </c>
      <c r="D507" s="688" t="s">
        <v>4838</v>
      </c>
      <c r="E507" s="689" t="s">
        <v>2843</v>
      </c>
      <c r="F507" s="626" t="s">
        <v>2806</v>
      </c>
      <c r="G507" s="626" t="s">
        <v>2969</v>
      </c>
      <c r="H507" s="626" t="s">
        <v>1264</v>
      </c>
      <c r="I507" s="626" t="s">
        <v>2561</v>
      </c>
      <c r="J507" s="626" t="s">
        <v>1438</v>
      </c>
      <c r="K507" s="626" t="s">
        <v>628</v>
      </c>
      <c r="L507" s="627">
        <v>232.44</v>
      </c>
      <c r="M507" s="627">
        <v>232.44</v>
      </c>
      <c r="N507" s="626">
        <v>1</v>
      </c>
      <c r="O507" s="690">
        <v>0.5</v>
      </c>
      <c r="P507" s="627">
        <v>232.44</v>
      </c>
      <c r="Q507" s="642">
        <v>1</v>
      </c>
      <c r="R507" s="626">
        <v>1</v>
      </c>
      <c r="S507" s="642">
        <v>1</v>
      </c>
      <c r="T507" s="690">
        <v>0.5</v>
      </c>
      <c r="U507" s="672">
        <v>1</v>
      </c>
    </row>
    <row r="508" spans="1:21" ht="14.4" customHeight="1" x14ac:dyDescent="0.3">
      <c r="A508" s="625">
        <v>21</v>
      </c>
      <c r="B508" s="626" t="s">
        <v>551</v>
      </c>
      <c r="C508" s="626">
        <v>89301211</v>
      </c>
      <c r="D508" s="688" t="s">
        <v>4838</v>
      </c>
      <c r="E508" s="689" t="s">
        <v>2843</v>
      </c>
      <c r="F508" s="626" t="s">
        <v>2806</v>
      </c>
      <c r="G508" s="626" t="s">
        <v>2882</v>
      </c>
      <c r="H508" s="626" t="s">
        <v>550</v>
      </c>
      <c r="I508" s="626" t="s">
        <v>2494</v>
      </c>
      <c r="J508" s="626" t="s">
        <v>2495</v>
      </c>
      <c r="K508" s="626" t="s">
        <v>2496</v>
      </c>
      <c r="L508" s="627">
        <v>2787.72</v>
      </c>
      <c r="M508" s="627">
        <v>2787.72</v>
      </c>
      <c r="N508" s="626">
        <v>1</v>
      </c>
      <c r="O508" s="690">
        <v>1</v>
      </c>
      <c r="P508" s="627">
        <v>2787.72</v>
      </c>
      <c r="Q508" s="642">
        <v>1</v>
      </c>
      <c r="R508" s="626">
        <v>1</v>
      </c>
      <c r="S508" s="642">
        <v>1</v>
      </c>
      <c r="T508" s="690">
        <v>1</v>
      </c>
      <c r="U508" s="672">
        <v>1</v>
      </c>
    </row>
    <row r="509" spans="1:21" ht="14.4" customHeight="1" x14ac:dyDescent="0.3">
      <c r="A509" s="625">
        <v>21</v>
      </c>
      <c r="B509" s="626" t="s">
        <v>551</v>
      </c>
      <c r="C509" s="626">
        <v>89301211</v>
      </c>
      <c r="D509" s="688" t="s">
        <v>4838</v>
      </c>
      <c r="E509" s="689" t="s">
        <v>2843</v>
      </c>
      <c r="F509" s="626" t="s">
        <v>2806</v>
      </c>
      <c r="G509" s="626" t="s">
        <v>2882</v>
      </c>
      <c r="H509" s="626" t="s">
        <v>550</v>
      </c>
      <c r="I509" s="626" t="s">
        <v>2497</v>
      </c>
      <c r="J509" s="626" t="s">
        <v>2498</v>
      </c>
      <c r="K509" s="626" t="s">
        <v>2499</v>
      </c>
      <c r="L509" s="627">
        <v>2332.38</v>
      </c>
      <c r="M509" s="627">
        <v>2332.38</v>
      </c>
      <c r="N509" s="626">
        <v>1</v>
      </c>
      <c r="O509" s="690">
        <v>1</v>
      </c>
      <c r="P509" s="627">
        <v>2332.38</v>
      </c>
      <c r="Q509" s="642">
        <v>1</v>
      </c>
      <c r="R509" s="626">
        <v>1</v>
      </c>
      <c r="S509" s="642">
        <v>1</v>
      </c>
      <c r="T509" s="690">
        <v>1</v>
      </c>
      <c r="U509" s="672">
        <v>1</v>
      </c>
    </row>
    <row r="510" spans="1:21" ht="14.4" customHeight="1" x14ac:dyDescent="0.3">
      <c r="A510" s="625">
        <v>21</v>
      </c>
      <c r="B510" s="626" t="s">
        <v>551</v>
      </c>
      <c r="C510" s="626">
        <v>89301211</v>
      </c>
      <c r="D510" s="688" t="s">
        <v>4838</v>
      </c>
      <c r="E510" s="689" t="s">
        <v>2843</v>
      </c>
      <c r="F510" s="626" t="s">
        <v>2806</v>
      </c>
      <c r="G510" s="626" t="s">
        <v>2882</v>
      </c>
      <c r="H510" s="626" t="s">
        <v>550</v>
      </c>
      <c r="I510" s="626" t="s">
        <v>2500</v>
      </c>
      <c r="J510" s="626" t="s">
        <v>2501</v>
      </c>
      <c r="K510" s="626" t="s">
        <v>2502</v>
      </c>
      <c r="L510" s="627">
        <v>880.88</v>
      </c>
      <c r="M510" s="627">
        <v>880.88</v>
      </c>
      <c r="N510" s="626">
        <v>1</v>
      </c>
      <c r="O510" s="690">
        <v>1</v>
      </c>
      <c r="P510" s="627"/>
      <c r="Q510" s="642">
        <v>0</v>
      </c>
      <c r="R510" s="626"/>
      <c r="S510" s="642">
        <v>0</v>
      </c>
      <c r="T510" s="690"/>
      <c r="U510" s="672">
        <v>0</v>
      </c>
    </row>
    <row r="511" spans="1:21" ht="14.4" customHeight="1" x14ac:dyDescent="0.3">
      <c r="A511" s="625">
        <v>21</v>
      </c>
      <c r="B511" s="626" t="s">
        <v>551</v>
      </c>
      <c r="C511" s="626">
        <v>89301211</v>
      </c>
      <c r="D511" s="688" t="s">
        <v>4838</v>
      </c>
      <c r="E511" s="689" t="s">
        <v>2843</v>
      </c>
      <c r="F511" s="626" t="s">
        <v>2806</v>
      </c>
      <c r="G511" s="626" t="s">
        <v>2882</v>
      </c>
      <c r="H511" s="626" t="s">
        <v>550</v>
      </c>
      <c r="I511" s="626" t="s">
        <v>2503</v>
      </c>
      <c r="J511" s="626" t="s">
        <v>2504</v>
      </c>
      <c r="K511" s="626" t="s">
        <v>2505</v>
      </c>
      <c r="L511" s="627">
        <v>1629.03</v>
      </c>
      <c r="M511" s="627">
        <v>4887.09</v>
      </c>
      <c r="N511" s="626">
        <v>3</v>
      </c>
      <c r="O511" s="690">
        <v>3</v>
      </c>
      <c r="P511" s="627">
        <v>1629.03</v>
      </c>
      <c r="Q511" s="642">
        <v>0.33333333333333331</v>
      </c>
      <c r="R511" s="626">
        <v>1</v>
      </c>
      <c r="S511" s="642">
        <v>0.33333333333333331</v>
      </c>
      <c r="T511" s="690">
        <v>1</v>
      </c>
      <c r="U511" s="672">
        <v>0.33333333333333331</v>
      </c>
    </row>
    <row r="512" spans="1:21" ht="14.4" customHeight="1" x14ac:dyDescent="0.3">
      <c r="A512" s="625">
        <v>21</v>
      </c>
      <c r="B512" s="626" t="s">
        <v>551</v>
      </c>
      <c r="C512" s="626">
        <v>89301211</v>
      </c>
      <c r="D512" s="688" t="s">
        <v>4838</v>
      </c>
      <c r="E512" s="689" t="s">
        <v>2843</v>
      </c>
      <c r="F512" s="626" t="s">
        <v>2806</v>
      </c>
      <c r="G512" s="626" t="s">
        <v>3350</v>
      </c>
      <c r="H512" s="626" t="s">
        <v>550</v>
      </c>
      <c r="I512" s="626" t="s">
        <v>3351</v>
      </c>
      <c r="J512" s="626" t="s">
        <v>3352</v>
      </c>
      <c r="K512" s="626" t="s">
        <v>1628</v>
      </c>
      <c r="L512" s="627">
        <v>0</v>
      </c>
      <c r="M512" s="627">
        <v>0</v>
      </c>
      <c r="N512" s="626">
        <v>1</v>
      </c>
      <c r="O512" s="690">
        <v>0.5</v>
      </c>
      <c r="P512" s="627"/>
      <c r="Q512" s="642"/>
      <c r="R512" s="626"/>
      <c r="S512" s="642">
        <v>0</v>
      </c>
      <c r="T512" s="690"/>
      <c r="U512" s="672">
        <v>0</v>
      </c>
    </row>
    <row r="513" spans="1:21" ht="14.4" customHeight="1" x14ac:dyDescent="0.3">
      <c r="A513" s="625">
        <v>21</v>
      </c>
      <c r="B513" s="626" t="s">
        <v>551</v>
      </c>
      <c r="C513" s="626">
        <v>89301211</v>
      </c>
      <c r="D513" s="688" t="s">
        <v>4838</v>
      </c>
      <c r="E513" s="689" t="s">
        <v>2843</v>
      </c>
      <c r="F513" s="626" t="s">
        <v>2806</v>
      </c>
      <c r="G513" s="626" t="s">
        <v>2985</v>
      </c>
      <c r="H513" s="626" t="s">
        <v>550</v>
      </c>
      <c r="I513" s="626" t="s">
        <v>3183</v>
      </c>
      <c r="J513" s="626" t="s">
        <v>807</v>
      </c>
      <c r="K513" s="626" t="s">
        <v>808</v>
      </c>
      <c r="L513" s="627">
        <v>760.15</v>
      </c>
      <c r="M513" s="627">
        <v>760.15</v>
      </c>
      <c r="N513" s="626">
        <v>1</v>
      </c>
      <c r="O513" s="690">
        <v>1</v>
      </c>
      <c r="P513" s="627"/>
      <c r="Q513" s="642">
        <v>0</v>
      </c>
      <c r="R513" s="626"/>
      <c r="S513" s="642">
        <v>0</v>
      </c>
      <c r="T513" s="690"/>
      <c r="U513" s="672">
        <v>0</v>
      </c>
    </row>
    <row r="514" spans="1:21" ht="14.4" customHeight="1" x14ac:dyDescent="0.3">
      <c r="A514" s="625">
        <v>21</v>
      </c>
      <c r="B514" s="626" t="s">
        <v>551</v>
      </c>
      <c r="C514" s="626">
        <v>89301211</v>
      </c>
      <c r="D514" s="688" t="s">
        <v>4838</v>
      </c>
      <c r="E514" s="689" t="s">
        <v>2843</v>
      </c>
      <c r="F514" s="626" t="s">
        <v>2806</v>
      </c>
      <c r="G514" s="626" t="s">
        <v>2988</v>
      </c>
      <c r="H514" s="626" t="s">
        <v>550</v>
      </c>
      <c r="I514" s="626" t="s">
        <v>3144</v>
      </c>
      <c r="J514" s="626" t="s">
        <v>1193</v>
      </c>
      <c r="K514" s="626" t="s">
        <v>1194</v>
      </c>
      <c r="L514" s="627">
        <v>20.239999999999998</v>
      </c>
      <c r="M514" s="627">
        <v>20.239999999999998</v>
      </c>
      <c r="N514" s="626">
        <v>1</v>
      </c>
      <c r="O514" s="690">
        <v>1</v>
      </c>
      <c r="P514" s="627">
        <v>20.239999999999998</v>
      </c>
      <c r="Q514" s="642">
        <v>1</v>
      </c>
      <c r="R514" s="626">
        <v>1</v>
      </c>
      <c r="S514" s="642">
        <v>1</v>
      </c>
      <c r="T514" s="690">
        <v>1</v>
      </c>
      <c r="U514" s="672">
        <v>1</v>
      </c>
    </row>
    <row r="515" spans="1:21" ht="14.4" customHeight="1" x14ac:dyDescent="0.3">
      <c r="A515" s="625">
        <v>21</v>
      </c>
      <c r="B515" s="626" t="s">
        <v>551</v>
      </c>
      <c r="C515" s="626">
        <v>89301211</v>
      </c>
      <c r="D515" s="688" t="s">
        <v>4838</v>
      </c>
      <c r="E515" s="689" t="s">
        <v>2843</v>
      </c>
      <c r="F515" s="626" t="s">
        <v>2806</v>
      </c>
      <c r="G515" s="626" t="s">
        <v>2988</v>
      </c>
      <c r="H515" s="626" t="s">
        <v>550</v>
      </c>
      <c r="I515" s="626" t="s">
        <v>2989</v>
      </c>
      <c r="J515" s="626" t="s">
        <v>856</v>
      </c>
      <c r="K515" s="626" t="s">
        <v>1863</v>
      </c>
      <c r="L515" s="627">
        <v>0</v>
      </c>
      <c r="M515" s="627">
        <v>0</v>
      </c>
      <c r="N515" s="626">
        <v>2</v>
      </c>
      <c r="O515" s="690">
        <v>1</v>
      </c>
      <c r="P515" s="627"/>
      <c r="Q515" s="642"/>
      <c r="R515" s="626"/>
      <c r="S515" s="642">
        <v>0</v>
      </c>
      <c r="T515" s="690"/>
      <c r="U515" s="672">
        <v>0</v>
      </c>
    </row>
    <row r="516" spans="1:21" ht="14.4" customHeight="1" x14ac:dyDescent="0.3">
      <c r="A516" s="625">
        <v>21</v>
      </c>
      <c r="B516" s="626" t="s">
        <v>551</v>
      </c>
      <c r="C516" s="626">
        <v>89301211</v>
      </c>
      <c r="D516" s="688" t="s">
        <v>4838</v>
      </c>
      <c r="E516" s="689" t="s">
        <v>2843</v>
      </c>
      <c r="F516" s="626" t="s">
        <v>2806</v>
      </c>
      <c r="G516" s="626" t="s">
        <v>3353</v>
      </c>
      <c r="H516" s="626" t="s">
        <v>550</v>
      </c>
      <c r="I516" s="626" t="s">
        <v>3354</v>
      </c>
      <c r="J516" s="626" t="s">
        <v>1522</v>
      </c>
      <c r="K516" s="626" t="s">
        <v>3355</v>
      </c>
      <c r="L516" s="627">
        <v>121.41</v>
      </c>
      <c r="M516" s="627">
        <v>121.41</v>
      </c>
      <c r="N516" s="626">
        <v>1</v>
      </c>
      <c r="O516" s="690">
        <v>1</v>
      </c>
      <c r="P516" s="627"/>
      <c r="Q516" s="642">
        <v>0</v>
      </c>
      <c r="R516" s="626"/>
      <c r="S516" s="642">
        <v>0</v>
      </c>
      <c r="T516" s="690"/>
      <c r="U516" s="672">
        <v>0</v>
      </c>
    </row>
    <row r="517" spans="1:21" ht="14.4" customHeight="1" x14ac:dyDescent="0.3">
      <c r="A517" s="625">
        <v>21</v>
      </c>
      <c r="B517" s="626" t="s">
        <v>551</v>
      </c>
      <c r="C517" s="626">
        <v>89301211</v>
      </c>
      <c r="D517" s="688" t="s">
        <v>4838</v>
      </c>
      <c r="E517" s="689" t="s">
        <v>2843</v>
      </c>
      <c r="F517" s="626" t="s">
        <v>2806</v>
      </c>
      <c r="G517" s="626" t="s">
        <v>2889</v>
      </c>
      <c r="H517" s="626" t="s">
        <v>550</v>
      </c>
      <c r="I517" s="626" t="s">
        <v>2890</v>
      </c>
      <c r="J517" s="626" t="s">
        <v>2891</v>
      </c>
      <c r="K517" s="626" t="s">
        <v>2892</v>
      </c>
      <c r="L517" s="627">
        <v>54.04</v>
      </c>
      <c r="M517" s="627">
        <v>54.04</v>
      </c>
      <c r="N517" s="626">
        <v>1</v>
      </c>
      <c r="O517" s="690">
        <v>0.5</v>
      </c>
      <c r="P517" s="627"/>
      <c r="Q517" s="642">
        <v>0</v>
      </c>
      <c r="R517" s="626"/>
      <c r="S517" s="642">
        <v>0</v>
      </c>
      <c r="T517" s="690"/>
      <c r="U517" s="672">
        <v>0</v>
      </c>
    </row>
    <row r="518" spans="1:21" ht="14.4" customHeight="1" x14ac:dyDescent="0.3">
      <c r="A518" s="625">
        <v>21</v>
      </c>
      <c r="B518" s="626" t="s">
        <v>551</v>
      </c>
      <c r="C518" s="626">
        <v>89301211</v>
      </c>
      <c r="D518" s="688" t="s">
        <v>4838</v>
      </c>
      <c r="E518" s="689" t="s">
        <v>2843</v>
      </c>
      <c r="F518" s="626" t="s">
        <v>2806</v>
      </c>
      <c r="G518" s="626" t="s">
        <v>3356</v>
      </c>
      <c r="H518" s="626" t="s">
        <v>550</v>
      </c>
      <c r="I518" s="626" t="s">
        <v>3357</v>
      </c>
      <c r="J518" s="626" t="s">
        <v>757</v>
      </c>
      <c r="K518" s="626" t="s">
        <v>3079</v>
      </c>
      <c r="L518" s="627">
        <v>113.19</v>
      </c>
      <c r="M518" s="627">
        <v>226.38</v>
      </c>
      <c r="N518" s="626">
        <v>2</v>
      </c>
      <c r="O518" s="690">
        <v>1</v>
      </c>
      <c r="P518" s="627">
        <v>113.19</v>
      </c>
      <c r="Q518" s="642">
        <v>0.5</v>
      </c>
      <c r="R518" s="626">
        <v>1</v>
      </c>
      <c r="S518" s="642">
        <v>0.5</v>
      </c>
      <c r="T518" s="690">
        <v>0.5</v>
      </c>
      <c r="U518" s="672">
        <v>0.5</v>
      </c>
    </row>
    <row r="519" spans="1:21" ht="14.4" customHeight="1" x14ac:dyDescent="0.3">
      <c r="A519" s="625">
        <v>21</v>
      </c>
      <c r="B519" s="626" t="s">
        <v>551</v>
      </c>
      <c r="C519" s="626">
        <v>89301211</v>
      </c>
      <c r="D519" s="688" t="s">
        <v>4838</v>
      </c>
      <c r="E519" s="689" t="s">
        <v>2843</v>
      </c>
      <c r="F519" s="626" t="s">
        <v>2806</v>
      </c>
      <c r="G519" s="626" t="s">
        <v>3192</v>
      </c>
      <c r="H519" s="626" t="s">
        <v>550</v>
      </c>
      <c r="I519" s="626" t="s">
        <v>3193</v>
      </c>
      <c r="J519" s="626" t="s">
        <v>3194</v>
      </c>
      <c r="K519" s="626" t="s">
        <v>3195</v>
      </c>
      <c r="L519" s="627">
        <v>5889.88</v>
      </c>
      <c r="M519" s="627">
        <v>5889.88</v>
      </c>
      <c r="N519" s="626">
        <v>1</v>
      </c>
      <c r="O519" s="690">
        <v>0.5</v>
      </c>
      <c r="P519" s="627"/>
      <c r="Q519" s="642">
        <v>0</v>
      </c>
      <c r="R519" s="626"/>
      <c r="S519" s="642">
        <v>0</v>
      </c>
      <c r="T519" s="690"/>
      <c r="U519" s="672">
        <v>0</v>
      </c>
    </row>
    <row r="520" spans="1:21" ht="14.4" customHeight="1" x14ac:dyDescent="0.3">
      <c r="A520" s="625">
        <v>21</v>
      </c>
      <c r="B520" s="626" t="s">
        <v>551</v>
      </c>
      <c r="C520" s="626">
        <v>89301211</v>
      </c>
      <c r="D520" s="688" t="s">
        <v>4838</v>
      </c>
      <c r="E520" s="689" t="s">
        <v>2843</v>
      </c>
      <c r="F520" s="626" t="s">
        <v>2806</v>
      </c>
      <c r="G520" s="626" t="s">
        <v>3001</v>
      </c>
      <c r="H520" s="626" t="s">
        <v>550</v>
      </c>
      <c r="I520" s="626" t="s">
        <v>3002</v>
      </c>
      <c r="J520" s="626" t="s">
        <v>829</v>
      </c>
      <c r="K520" s="626" t="s">
        <v>3003</v>
      </c>
      <c r="L520" s="627">
        <v>709.97</v>
      </c>
      <c r="M520" s="627">
        <v>709.97</v>
      </c>
      <c r="N520" s="626">
        <v>1</v>
      </c>
      <c r="O520" s="690">
        <v>0.5</v>
      </c>
      <c r="P520" s="627">
        <v>709.97</v>
      </c>
      <c r="Q520" s="642">
        <v>1</v>
      </c>
      <c r="R520" s="626">
        <v>1</v>
      </c>
      <c r="S520" s="642">
        <v>1</v>
      </c>
      <c r="T520" s="690">
        <v>0.5</v>
      </c>
      <c r="U520" s="672">
        <v>1</v>
      </c>
    </row>
    <row r="521" spans="1:21" ht="14.4" customHeight="1" x14ac:dyDescent="0.3">
      <c r="A521" s="625">
        <v>21</v>
      </c>
      <c r="B521" s="626" t="s">
        <v>551</v>
      </c>
      <c r="C521" s="626">
        <v>89301211</v>
      </c>
      <c r="D521" s="688" t="s">
        <v>4838</v>
      </c>
      <c r="E521" s="689" t="s">
        <v>2843</v>
      </c>
      <c r="F521" s="626" t="s">
        <v>2806</v>
      </c>
      <c r="G521" s="626" t="s">
        <v>3001</v>
      </c>
      <c r="H521" s="626" t="s">
        <v>550</v>
      </c>
      <c r="I521" s="626" t="s">
        <v>3004</v>
      </c>
      <c r="J521" s="626" t="s">
        <v>829</v>
      </c>
      <c r="K521" s="626" t="s">
        <v>3005</v>
      </c>
      <c r="L521" s="627">
        <v>0</v>
      </c>
      <c r="M521" s="627">
        <v>0</v>
      </c>
      <c r="N521" s="626">
        <v>1</v>
      </c>
      <c r="O521" s="690">
        <v>0.5</v>
      </c>
      <c r="P521" s="627"/>
      <c r="Q521" s="642"/>
      <c r="R521" s="626"/>
      <c r="S521" s="642">
        <v>0</v>
      </c>
      <c r="T521" s="690"/>
      <c r="U521" s="672">
        <v>0</v>
      </c>
    </row>
    <row r="522" spans="1:21" ht="14.4" customHeight="1" x14ac:dyDescent="0.3">
      <c r="A522" s="625">
        <v>21</v>
      </c>
      <c r="B522" s="626" t="s">
        <v>551</v>
      </c>
      <c r="C522" s="626">
        <v>89301211</v>
      </c>
      <c r="D522" s="688" t="s">
        <v>4838</v>
      </c>
      <c r="E522" s="689" t="s">
        <v>2843</v>
      </c>
      <c r="F522" s="626" t="s">
        <v>2806</v>
      </c>
      <c r="G522" s="626" t="s">
        <v>3196</v>
      </c>
      <c r="H522" s="626" t="s">
        <v>1264</v>
      </c>
      <c r="I522" s="626" t="s">
        <v>2524</v>
      </c>
      <c r="J522" s="626" t="s">
        <v>2525</v>
      </c>
      <c r="K522" s="626" t="s">
        <v>2526</v>
      </c>
      <c r="L522" s="627">
        <v>139.71</v>
      </c>
      <c r="M522" s="627">
        <v>139.71</v>
      </c>
      <c r="N522" s="626">
        <v>1</v>
      </c>
      <c r="O522" s="690">
        <v>1</v>
      </c>
      <c r="P522" s="627"/>
      <c r="Q522" s="642">
        <v>0</v>
      </c>
      <c r="R522" s="626"/>
      <c r="S522" s="642">
        <v>0</v>
      </c>
      <c r="T522" s="690"/>
      <c r="U522" s="672">
        <v>0</v>
      </c>
    </row>
    <row r="523" spans="1:21" ht="14.4" customHeight="1" x14ac:dyDescent="0.3">
      <c r="A523" s="625">
        <v>21</v>
      </c>
      <c r="B523" s="626" t="s">
        <v>551</v>
      </c>
      <c r="C523" s="626">
        <v>89301211</v>
      </c>
      <c r="D523" s="688" t="s">
        <v>4838</v>
      </c>
      <c r="E523" s="689" t="s">
        <v>2843</v>
      </c>
      <c r="F523" s="626" t="s">
        <v>2806</v>
      </c>
      <c r="G523" s="626" t="s">
        <v>2893</v>
      </c>
      <c r="H523" s="626" t="s">
        <v>550</v>
      </c>
      <c r="I523" s="626" t="s">
        <v>2894</v>
      </c>
      <c r="J523" s="626" t="s">
        <v>799</v>
      </c>
      <c r="K523" s="626" t="s">
        <v>800</v>
      </c>
      <c r="L523" s="627">
        <v>0</v>
      </c>
      <c r="M523" s="627">
        <v>0</v>
      </c>
      <c r="N523" s="626">
        <v>1</v>
      </c>
      <c r="O523" s="690">
        <v>1</v>
      </c>
      <c r="P523" s="627"/>
      <c r="Q523" s="642"/>
      <c r="R523" s="626"/>
      <c r="S523" s="642">
        <v>0</v>
      </c>
      <c r="T523" s="690"/>
      <c r="U523" s="672">
        <v>0</v>
      </c>
    </row>
    <row r="524" spans="1:21" ht="14.4" customHeight="1" x14ac:dyDescent="0.3">
      <c r="A524" s="625">
        <v>21</v>
      </c>
      <c r="B524" s="626" t="s">
        <v>551</v>
      </c>
      <c r="C524" s="626">
        <v>89301211</v>
      </c>
      <c r="D524" s="688" t="s">
        <v>4838</v>
      </c>
      <c r="E524" s="689" t="s">
        <v>2843</v>
      </c>
      <c r="F524" s="626" t="s">
        <v>2806</v>
      </c>
      <c r="G524" s="626" t="s">
        <v>3358</v>
      </c>
      <c r="H524" s="626" t="s">
        <v>550</v>
      </c>
      <c r="I524" s="626" t="s">
        <v>3359</v>
      </c>
      <c r="J524" s="626" t="s">
        <v>3360</v>
      </c>
      <c r="K524" s="626" t="s">
        <v>3361</v>
      </c>
      <c r="L524" s="627">
        <v>546.42999999999995</v>
      </c>
      <c r="M524" s="627">
        <v>546.42999999999995</v>
      </c>
      <c r="N524" s="626">
        <v>1</v>
      </c>
      <c r="O524" s="690">
        <v>1</v>
      </c>
      <c r="P524" s="627">
        <v>546.42999999999995</v>
      </c>
      <c r="Q524" s="642">
        <v>1</v>
      </c>
      <c r="R524" s="626">
        <v>1</v>
      </c>
      <c r="S524" s="642">
        <v>1</v>
      </c>
      <c r="T524" s="690">
        <v>1</v>
      </c>
      <c r="U524" s="672">
        <v>1</v>
      </c>
    </row>
    <row r="525" spans="1:21" ht="14.4" customHeight="1" x14ac:dyDescent="0.3">
      <c r="A525" s="625">
        <v>21</v>
      </c>
      <c r="B525" s="626" t="s">
        <v>551</v>
      </c>
      <c r="C525" s="626">
        <v>89301211</v>
      </c>
      <c r="D525" s="688" t="s">
        <v>4838</v>
      </c>
      <c r="E525" s="689" t="s">
        <v>2843</v>
      </c>
      <c r="F525" s="626" t="s">
        <v>2806</v>
      </c>
      <c r="G525" s="626" t="s">
        <v>3007</v>
      </c>
      <c r="H525" s="626" t="s">
        <v>550</v>
      </c>
      <c r="I525" s="626" t="s">
        <v>3008</v>
      </c>
      <c r="J525" s="626" t="s">
        <v>3009</v>
      </c>
      <c r="K525" s="626" t="s">
        <v>3010</v>
      </c>
      <c r="L525" s="627">
        <v>56.01</v>
      </c>
      <c r="M525" s="627">
        <v>616.11</v>
      </c>
      <c r="N525" s="626">
        <v>11</v>
      </c>
      <c r="O525" s="690">
        <v>7.5</v>
      </c>
      <c r="P525" s="627">
        <v>168.03</v>
      </c>
      <c r="Q525" s="642">
        <v>0.27272727272727271</v>
      </c>
      <c r="R525" s="626">
        <v>3</v>
      </c>
      <c r="S525" s="642">
        <v>0.27272727272727271</v>
      </c>
      <c r="T525" s="690">
        <v>2</v>
      </c>
      <c r="U525" s="672">
        <v>0.26666666666666666</v>
      </c>
    </row>
    <row r="526" spans="1:21" ht="14.4" customHeight="1" x14ac:dyDescent="0.3">
      <c r="A526" s="625">
        <v>21</v>
      </c>
      <c r="B526" s="626" t="s">
        <v>551</v>
      </c>
      <c r="C526" s="626">
        <v>89301211</v>
      </c>
      <c r="D526" s="688" t="s">
        <v>4838</v>
      </c>
      <c r="E526" s="689" t="s">
        <v>2843</v>
      </c>
      <c r="F526" s="626" t="s">
        <v>2806</v>
      </c>
      <c r="G526" s="626" t="s">
        <v>2864</v>
      </c>
      <c r="H526" s="626" t="s">
        <v>550</v>
      </c>
      <c r="I526" s="626" t="s">
        <v>3013</v>
      </c>
      <c r="J526" s="626" t="s">
        <v>893</v>
      </c>
      <c r="K526" s="626" t="s">
        <v>3014</v>
      </c>
      <c r="L526" s="627">
        <v>23.4</v>
      </c>
      <c r="M526" s="627">
        <v>23.4</v>
      </c>
      <c r="N526" s="626">
        <v>1</v>
      </c>
      <c r="O526" s="690">
        <v>0.5</v>
      </c>
      <c r="P526" s="627"/>
      <c r="Q526" s="642">
        <v>0</v>
      </c>
      <c r="R526" s="626"/>
      <c r="S526" s="642">
        <v>0</v>
      </c>
      <c r="T526" s="690"/>
      <c r="U526" s="672">
        <v>0</v>
      </c>
    </row>
    <row r="527" spans="1:21" ht="14.4" customHeight="1" x14ac:dyDescent="0.3">
      <c r="A527" s="625">
        <v>21</v>
      </c>
      <c r="B527" s="626" t="s">
        <v>551</v>
      </c>
      <c r="C527" s="626">
        <v>89301211</v>
      </c>
      <c r="D527" s="688" t="s">
        <v>4838</v>
      </c>
      <c r="E527" s="689" t="s">
        <v>2843</v>
      </c>
      <c r="F527" s="626" t="s">
        <v>2806</v>
      </c>
      <c r="G527" s="626" t="s">
        <v>2864</v>
      </c>
      <c r="H527" s="626" t="s">
        <v>550</v>
      </c>
      <c r="I527" s="626" t="s">
        <v>2865</v>
      </c>
      <c r="J527" s="626" t="s">
        <v>893</v>
      </c>
      <c r="K527" s="626" t="s">
        <v>2866</v>
      </c>
      <c r="L527" s="627">
        <v>0</v>
      </c>
      <c r="M527" s="627">
        <v>0</v>
      </c>
      <c r="N527" s="626">
        <v>1</v>
      </c>
      <c r="O527" s="690">
        <v>1</v>
      </c>
      <c r="P527" s="627"/>
      <c r="Q527" s="642"/>
      <c r="R527" s="626"/>
      <c r="S527" s="642">
        <v>0</v>
      </c>
      <c r="T527" s="690"/>
      <c r="U527" s="672">
        <v>0</v>
      </c>
    </row>
    <row r="528" spans="1:21" ht="14.4" customHeight="1" x14ac:dyDescent="0.3">
      <c r="A528" s="625">
        <v>21</v>
      </c>
      <c r="B528" s="626" t="s">
        <v>551</v>
      </c>
      <c r="C528" s="626">
        <v>89301211</v>
      </c>
      <c r="D528" s="688" t="s">
        <v>4838</v>
      </c>
      <c r="E528" s="689" t="s">
        <v>2843</v>
      </c>
      <c r="F528" s="626" t="s">
        <v>2806</v>
      </c>
      <c r="G528" s="626" t="s">
        <v>3022</v>
      </c>
      <c r="H528" s="626" t="s">
        <v>1264</v>
      </c>
      <c r="I528" s="626" t="s">
        <v>2232</v>
      </c>
      <c r="J528" s="626" t="s">
        <v>1355</v>
      </c>
      <c r="K528" s="626" t="s">
        <v>1839</v>
      </c>
      <c r="L528" s="627">
        <v>1749.69</v>
      </c>
      <c r="M528" s="627">
        <v>3499.38</v>
      </c>
      <c r="N528" s="626">
        <v>2</v>
      </c>
      <c r="O528" s="690">
        <v>1.5</v>
      </c>
      <c r="P528" s="627">
        <v>1749.69</v>
      </c>
      <c r="Q528" s="642">
        <v>0.5</v>
      </c>
      <c r="R528" s="626">
        <v>1</v>
      </c>
      <c r="S528" s="642">
        <v>0.5</v>
      </c>
      <c r="T528" s="690">
        <v>0.5</v>
      </c>
      <c r="U528" s="672">
        <v>0.33333333333333331</v>
      </c>
    </row>
    <row r="529" spans="1:21" ht="14.4" customHeight="1" x14ac:dyDescent="0.3">
      <c r="A529" s="625">
        <v>21</v>
      </c>
      <c r="B529" s="626" t="s">
        <v>551</v>
      </c>
      <c r="C529" s="626">
        <v>89301211</v>
      </c>
      <c r="D529" s="688" t="s">
        <v>4838</v>
      </c>
      <c r="E529" s="689" t="s">
        <v>2843</v>
      </c>
      <c r="F529" s="626" t="s">
        <v>2806</v>
      </c>
      <c r="G529" s="626" t="s">
        <v>2895</v>
      </c>
      <c r="H529" s="626" t="s">
        <v>1264</v>
      </c>
      <c r="I529" s="626" t="s">
        <v>2481</v>
      </c>
      <c r="J529" s="626" t="s">
        <v>1274</v>
      </c>
      <c r="K529" s="626" t="s">
        <v>2482</v>
      </c>
      <c r="L529" s="627">
        <v>96.63</v>
      </c>
      <c r="M529" s="627">
        <v>96.63</v>
      </c>
      <c r="N529" s="626">
        <v>1</v>
      </c>
      <c r="O529" s="690">
        <v>1</v>
      </c>
      <c r="P529" s="627">
        <v>96.63</v>
      </c>
      <c r="Q529" s="642">
        <v>1</v>
      </c>
      <c r="R529" s="626">
        <v>1</v>
      </c>
      <c r="S529" s="642">
        <v>1</v>
      </c>
      <c r="T529" s="690">
        <v>1</v>
      </c>
      <c r="U529" s="672">
        <v>1</v>
      </c>
    </row>
    <row r="530" spans="1:21" ht="14.4" customHeight="1" x14ac:dyDescent="0.3">
      <c r="A530" s="625">
        <v>21</v>
      </c>
      <c r="B530" s="626" t="s">
        <v>551</v>
      </c>
      <c r="C530" s="626">
        <v>89301211</v>
      </c>
      <c r="D530" s="688" t="s">
        <v>4838</v>
      </c>
      <c r="E530" s="689" t="s">
        <v>2843</v>
      </c>
      <c r="F530" s="626" t="s">
        <v>2806</v>
      </c>
      <c r="G530" s="626" t="s">
        <v>2895</v>
      </c>
      <c r="H530" s="626" t="s">
        <v>550</v>
      </c>
      <c r="I530" s="626" t="s">
        <v>2483</v>
      </c>
      <c r="J530" s="626" t="s">
        <v>600</v>
      </c>
      <c r="K530" s="626" t="s">
        <v>2484</v>
      </c>
      <c r="L530" s="627">
        <v>96.63</v>
      </c>
      <c r="M530" s="627">
        <v>96.63</v>
      </c>
      <c r="N530" s="626">
        <v>1</v>
      </c>
      <c r="O530" s="690">
        <v>1</v>
      </c>
      <c r="P530" s="627">
        <v>96.63</v>
      </c>
      <c r="Q530" s="642">
        <v>1</v>
      </c>
      <c r="R530" s="626">
        <v>1</v>
      </c>
      <c r="S530" s="642">
        <v>1</v>
      </c>
      <c r="T530" s="690">
        <v>1</v>
      </c>
      <c r="U530" s="672">
        <v>1</v>
      </c>
    </row>
    <row r="531" spans="1:21" ht="14.4" customHeight="1" x14ac:dyDescent="0.3">
      <c r="A531" s="625">
        <v>21</v>
      </c>
      <c r="B531" s="626" t="s">
        <v>551</v>
      </c>
      <c r="C531" s="626">
        <v>89301211</v>
      </c>
      <c r="D531" s="688" t="s">
        <v>4838</v>
      </c>
      <c r="E531" s="689" t="s">
        <v>2843</v>
      </c>
      <c r="F531" s="626" t="s">
        <v>2806</v>
      </c>
      <c r="G531" s="626" t="s">
        <v>2867</v>
      </c>
      <c r="H531" s="626" t="s">
        <v>550</v>
      </c>
      <c r="I531" s="626" t="s">
        <v>2868</v>
      </c>
      <c r="J531" s="626" t="s">
        <v>1920</v>
      </c>
      <c r="K531" s="626" t="s">
        <v>1921</v>
      </c>
      <c r="L531" s="627">
        <v>153.52000000000001</v>
      </c>
      <c r="M531" s="627">
        <v>153.52000000000001</v>
      </c>
      <c r="N531" s="626">
        <v>1</v>
      </c>
      <c r="O531" s="690">
        <v>1</v>
      </c>
      <c r="P531" s="627">
        <v>153.52000000000001</v>
      </c>
      <c r="Q531" s="642">
        <v>1</v>
      </c>
      <c r="R531" s="626">
        <v>1</v>
      </c>
      <c r="S531" s="642">
        <v>1</v>
      </c>
      <c r="T531" s="690">
        <v>1</v>
      </c>
      <c r="U531" s="672">
        <v>1</v>
      </c>
    </row>
    <row r="532" spans="1:21" ht="14.4" customHeight="1" x14ac:dyDescent="0.3">
      <c r="A532" s="625">
        <v>21</v>
      </c>
      <c r="B532" s="626" t="s">
        <v>551</v>
      </c>
      <c r="C532" s="626">
        <v>89301211</v>
      </c>
      <c r="D532" s="688" t="s">
        <v>4838</v>
      </c>
      <c r="E532" s="689" t="s">
        <v>2843</v>
      </c>
      <c r="F532" s="626" t="s">
        <v>2806</v>
      </c>
      <c r="G532" s="626" t="s">
        <v>3023</v>
      </c>
      <c r="H532" s="626" t="s">
        <v>1264</v>
      </c>
      <c r="I532" s="626" t="s">
        <v>2692</v>
      </c>
      <c r="J532" s="626" t="s">
        <v>1926</v>
      </c>
      <c r="K532" s="626" t="s">
        <v>2693</v>
      </c>
      <c r="L532" s="627">
        <v>69.86</v>
      </c>
      <c r="M532" s="627">
        <v>69.86</v>
      </c>
      <c r="N532" s="626">
        <v>1</v>
      </c>
      <c r="O532" s="690">
        <v>0.5</v>
      </c>
      <c r="P532" s="627">
        <v>69.86</v>
      </c>
      <c r="Q532" s="642">
        <v>1</v>
      </c>
      <c r="R532" s="626">
        <v>1</v>
      </c>
      <c r="S532" s="642">
        <v>1</v>
      </c>
      <c r="T532" s="690">
        <v>0.5</v>
      </c>
      <c r="U532" s="672">
        <v>1</v>
      </c>
    </row>
    <row r="533" spans="1:21" ht="14.4" customHeight="1" x14ac:dyDescent="0.3">
      <c r="A533" s="625">
        <v>21</v>
      </c>
      <c r="B533" s="626" t="s">
        <v>551</v>
      </c>
      <c r="C533" s="626">
        <v>89301211</v>
      </c>
      <c r="D533" s="688" t="s">
        <v>4838</v>
      </c>
      <c r="E533" s="689" t="s">
        <v>2843</v>
      </c>
      <c r="F533" s="626" t="s">
        <v>2806</v>
      </c>
      <c r="G533" s="626" t="s">
        <v>2869</v>
      </c>
      <c r="H533" s="626" t="s">
        <v>550</v>
      </c>
      <c r="I533" s="626" t="s">
        <v>3024</v>
      </c>
      <c r="J533" s="626" t="s">
        <v>3025</v>
      </c>
      <c r="K533" s="626" t="s">
        <v>881</v>
      </c>
      <c r="L533" s="627">
        <v>190.48</v>
      </c>
      <c r="M533" s="627">
        <v>190.48</v>
      </c>
      <c r="N533" s="626">
        <v>1</v>
      </c>
      <c r="O533" s="690">
        <v>0.5</v>
      </c>
      <c r="P533" s="627">
        <v>190.48</v>
      </c>
      <c r="Q533" s="642">
        <v>1</v>
      </c>
      <c r="R533" s="626">
        <v>1</v>
      </c>
      <c r="S533" s="642">
        <v>1</v>
      </c>
      <c r="T533" s="690">
        <v>0.5</v>
      </c>
      <c r="U533" s="672">
        <v>1</v>
      </c>
    </row>
    <row r="534" spans="1:21" ht="14.4" customHeight="1" x14ac:dyDescent="0.3">
      <c r="A534" s="625">
        <v>21</v>
      </c>
      <c r="B534" s="626" t="s">
        <v>551</v>
      </c>
      <c r="C534" s="626">
        <v>89301211</v>
      </c>
      <c r="D534" s="688" t="s">
        <v>4838</v>
      </c>
      <c r="E534" s="689" t="s">
        <v>2843</v>
      </c>
      <c r="F534" s="626" t="s">
        <v>2806</v>
      </c>
      <c r="G534" s="626" t="s">
        <v>2869</v>
      </c>
      <c r="H534" s="626" t="s">
        <v>550</v>
      </c>
      <c r="I534" s="626" t="s">
        <v>2180</v>
      </c>
      <c r="J534" s="626" t="s">
        <v>880</v>
      </c>
      <c r="K534" s="626" t="s">
        <v>881</v>
      </c>
      <c r="L534" s="627">
        <v>190.48</v>
      </c>
      <c r="M534" s="627">
        <v>2095.2799999999997</v>
      </c>
      <c r="N534" s="626">
        <v>11</v>
      </c>
      <c r="O534" s="690">
        <v>6.5</v>
      </c>
      <c r="P534" s="627">
        <v>761.92</v>
      </c>
      <c r="Q534" s="642">
        <v>0.36363636363636365</v>
      </c>
      <c r="R534" s="626">
        <v>4</v>
      </c>
      <c r="S534" s="642">
        <v>0.36363636363636365</v>
      </c>
      <c r="T534" s="690">
        <v>2</v>
      </c>
      <c r="U534" s="672">
        <v>0.30769230769230771</v>
      </c>
    </row>
    <row r="535" spans="1:21" ht="14.4" customHeight="1" x14ac:dyDescent="0.3">
      <c r="A535" s="625">
        <v>21</v>
      </c>
      <c r="B535" s="626" t="s">
        <v>551</v>
      </c>
      <c r="C535" s="626">
        <v>89301211</v>
      </c>
      <c r="D535" s="688" t="s">
        <v>4838</v>
      </c>
      <c r="E535" s="689" t="s">
        <v>2843</v>
      </c>
      <c r="F535" s="626" t="s">
        <v>2806</v>
      </c>
      <c r="G535" s="626" t="s">
        <v>2872</v>
      </c>
      <c r="H535" s="626" t="s">
        <v>1264</v>
      </c>
      <c r="I535" s="626" t="s">
        <v>2195</v>
      </c>
      <c r="J535" s="626" t="s">
        <v>1271</v>
      </c>
      <c r="K535" s="626" t="s">
        <v>1272</v>
      </c>
      <c r="L535" s="627">
        <v>497.4</v>
      </c>
      <c r="M535" s="627">
        <v>497.4</v>
      </c>
      <c r="N535" s="626">
        <v>1</v>
      </c>
      <c r="O535" s="690">
        <v>0.5</v>
      </c>
      <c r="P535" s="627">
        <v>497.4</v>
      </c>
      <c r="Q535" s="642">
        <v>1</v>
      </c>
      <c r="R535" s="626">
        <v>1</v>
      </c>
      <c r="S535" s="642">
        <v>1</v>
      </c>
      <c r="T535" s="690">
        <v>0.5</v>
      </c>
      <c r="U535" s="672">
        <v>1</v>
      </c>
    </row>
    <row r="536" spans="1:21" ht="14.4" customHeight="1" x14ac:dyDescent="0.3">
      <c r="A536" s="625">
        <v>21</v>
      </c>
      <c r="B536" s="626" t="s">
        <v>551</v>
      </c>
      <c r="C536" s="626">
        <v>89301211</v>
      </c>
      <c r="D536" s="688" t="s">
        <v>4838</v>
      </c>
      <c r="E536" s="689" t="s">
        <v>2843</v>
      </c>
      <c r="F536" s="626" t="s">
        <v>2806</v>
      </c>
      <c r="G536" s="626" t="s">
        <v>2872</v>
      </c>
      <c r="H536" s="626" t="s">
        <v>1264</v>
      </c>
      <c r="I536" s="626" t="s">
        <v>2196</v>
      </c>
      <c r="J536" s="626" t="s">
        <v>1418</v>
      </c>
      <c r="K536" s="626" t="s">
        <v>2197</v>
      </c>
      <c r="L536" s="627">
        <v>1347.28</v>
      </c>
      <c r="M536" s="627">
        <v>24251.040000000001</v>
      </c>
      <c r="N536" s="626">
        <v>18</v>
      </c>
      <c r="O536" s="690">
        <v>14.5</v>
      </c>
      <c r="P536" s="627">
        <v>8083.6799999999994</v>
      </c>
      <c r="Q536" s="642">
        <v>0.33333333333333331</v>
      </c>
      <c r="R536" s="626">
        <v>6</v>
      </c>
      <c r="S536" s="642">
        <v>0.33333333333333331</v>
      </c>
      <c r="T536" s="690">
        <v>4.5</v>
      </c>
      <c r="U536" s="672">
        <v>0.31034482758620691</v>
      </c>
    </row>
    <row r="537" spans="1:21" ht="14.4" customHeight="1" x14ac:dyDescent="0.3">
      <c r="A537" s="625">
        <v>21</v>
      </c>
      <c r="B537" s="626" t="s">
        <v>551</v>
      </c>
      <c r="C537" s="626">
        <v>89301211</v>
      </c>
      <c r="D537" s="688" t="s">
        <v>4838</v>
      </c>
      <c r="E537" s="689" t="s">
        <v>2843</v>
      </c>
      <c r="F537" s="626" t="s">
        <v>2806</v>
      </c>
      <c r="G537" s="626" t="s">
        <v>2872</v>
      </c>
      <c r="H537" s="626" t="s">
        <v>1264</v>
      </c>
      <c r="I537" s="626" t="s">
        <v>2196</v>
      </c>
      <c r="J537" s="626" t="s">
        <v>1418</v>
      </c>
      <c r="K537" s="626" t="s">
        <v>2197</v>
      </c>
      <c r="L537" s="627">
        <v>1359.61</v>
      </c>
      <c r="M537" s="627">
        <v>5438.44</v>
      </c>
      <c r="N537" s="626">
        <v>4</v>
      </c>
      <c r="O537" s="690">
        <v>3.5</v>
      </c>
      <c r="P537" s="627">
        <v>4078.83</v>
      </c>
      <c r="Q537" s="642">
        <v>0.75</v>
      </c>
      <c r="R537" s="626">
        <v>3</v>
      </c>
      <c r="S537" s="642">
        <v>0.75</v>
      </c>
      <c r="T537" s="690">
        <v>2.5</v>
      </c>
      <c r="U537" s="672">
        <v>0.7142857142857143</v>
      </c>
    </row>
    <row r="538" spans="1:21" ht="14.4" customHeight="1" x14ac:dyDescent="0.3">
      <c r="A538" s="625">
        <v>21</v>
      </c>
      <c r="B538" s="626" t="s">
        <v>551</v>
      </c>
      <c r="C538" s="626">
        <v>89301211</v>
      </c>
      <c r="D538" s="688" t="s">
        <v>4838</v>
      </c>
      <c r="E538" s="689" t="s">
        <v>2843</v>
      </c>
      <c r="F538" s="626" t="s">
        <v>2806</v>
      </c>
      <c r="G538" s="626" t="s">
        <v>2872</v>
      </c>
      <c r="H538" s="626" t="s">
        <v>1264</v>
      </c>
      <c r="I538" s="626" t="s">
        <v>2873</v>
      </c>
      <c r="J538" s="626" t="s">
        <v>2874</v>
      </c>
      <c r="K538" s="626" t="s">
        <v>2875</v>
      </c>
      <c r="L538" s="627">
        <v>1347.28</v>
      </c>
      <c r="M538" s="627">
        <v>1347.28</v>
      </c>
      <c r="N538" s="626">
        <v>1</v>
      </c>
      <c r="O538" s="690">
        <v>1</v>
      </c>
      <c r="P538" s="627"/>
      <c r="Q538" s="642">
        <v>0</v>
      </c>
      <c r="R538" s="626"/>
      <c r="S538" s="642">
        <v>0</v>
      </c>
      <c r="T538" s="690"/>
      <c r="U538" s="672">
        <v>0</v>
      </c>
    </row>
    <row r="539" spans="1:21" ht="14.4" customHeight="1" x14ac:dyDescent="0.3">
      <c r="A539" s="625">
        <v>21</v>
      </c>
      <c r="B539" s="626" t="s">
        <v>551</v>
      </c>
      <c r="C539" s="626">
        <v>89301211</v>
      </c>
      <c r="D539" s="688" t="s">
        <v>4838</v>
      </c>
      <c r="E539" s="689" t="s">
        <v>2843</v>
      </c>
      <c r="F539" s="626" t="s">
        <v>2806</v>
      </c>
      <c r="G539" s="626" t="s">
        <v>2845</v>
      </c>
      <c r="H539" s="626" t="s">
        <v>550</v>
      </c>
      <c r="I539" s="626" t="s">
        <v>2846</v>
      </c>
      <c r="J539" s="626" t="s">
        <v>811</v>
      </c>
      <c r="K539" s="626" t="s">
        <v>2847</v>
      </c>
      <c r="L539" s="627">
        <v>1139.93</v>
      </c>
      <c r="M539" s="627">
        <v>2279.86</v>
      </c>
      <c r="N539" s="626">
        <v>2</v>
      </c>
      <c r="O539" s="690">
        <v>2</v>
      </c>
      <c r="P539" s="627">
        <v>1139.93</v>
      </c>
      <c r="Q539" s="642">
        <v>0.5</v>
      </c>
      <c r="R539" s="626">
        <v>1</v>
      </c>
      <c r="S539" s="642">
        <v>0.5</v>
      </c>
      <c r="T539" s="690">
        <v>1</v>
      </c>
      <c r="U539" s="672">
        <v>0.5</v>
      </c>
    </row>
    <row r="540" spans="1:21" ht="14.4" customHeight="1" x14ac:dyDescent="0.3">
      <c r="A540" s="625">
        <v>21</v>
      </c>
      <c r="B540" s="626" t="s">
        <v>551</v>
      </c>
      <c r="C540" s="626">
        <v>89301211</v>
      </c>
      <c r="D540" s="688" t="s">
        <v>4838</v>
      </c>
      <c r="E540" s="689" t="s">
        <v>2843</v>
      </c>
      <c r="F540" s="626" t="s">
        <v>2806</v>
      </c>
      <c r="G540" s="626" t="s">
        <v>2845</v>
      </c>
      <c r="H540" s="626" t="s">
        <v>550</v>
      </c>
      <c r="I540" s="626" t="s">
        <v>3362</v>
      </c>
      <c r="J540" s="626" t="s">
        <v>813</v>
      </c>
      <c r="K540" s="626" t="s">
        <v>814</v>
      </c>
      <c r="L540" s="627">
        <v>427.79</v>
      </c>
      <c r="M540" s="627">
        <v>427.79</v>
      </c>
      <c r="N540" s="626">
        <v>1</v>
      </c>
      <c r="O540" s="690">
        <v>1</v>
      </c>
      <c r="P540" s="627"/>
      <c r="Q540" s="642">
        <v>0</v>
      </c>
      <c r="R540" s="626"/>
      <c r="S540" s="642">
        <v>0</v>
      </c>
      <c r="T540" s="690"/>
      <c r="U540" s="672">
        <v>0</v>
      </c>
    </row>
    <row r="541" spans="1:21" ht="14.4" customHeight="1" x14ac:dyDescent="0.3">
      <c r="A541" s="625">
        <v>21</v>
      </c>
      <c r="B541" s="626" t="s">
        <v>551</v>
      </c>
      <c r="C541" s="626">
        <v>89301211</v>
      </c>
      <c r="D541" s="688" t="s">
        <v>4838</v>
      </c>
      <c r="E541" s="689" t="s">
        <v>2843</v>
      </c>
      <c r="F541" s="626" t="s">
        <v>2806</v>
      </c>
      <c r="G541" s="626" t="s">
        <v>2845</v>
      </c>
      <c r="H541" s="626" t="s">
        <v>550</v>
      </c>
      <c r="I541" s="626" t="s">
        <v>3217</v>
      </c>
      <c r="J541" s="626" t="s">
        <v>813</v>
      </c>
      <c r="K541" s="626" t="s">
        <v>3218</v>
      </c>
      <c r="L541" s="627">
        <v>855.56</v>
      </c>
      <c r="M541" s="627">
        <v>855.56</v>
      </c>
      <c r="N541" s="626">
        <v>1</v>
      </c>
      <c r="O541" s="690">
        <v>1</v>
      </c>
      <c r="P541" s="627"/>
      <c r="Q541" s="642">
        <v>0</v>
      </c>
      <c r="R541" s="626"/>
      <c r="S541" s="642">
        <v>0</v>
      </c>
      <c r="T541" s="690"/>
      <c r="U541" s="672">
        <v>0</v>
      </c>
    </row>
    <row r="542" spans="1:21" ht="14.4" customHeight="1" x14ac:dyDescent="0.3">
      <c r="A542" s="625">
        <v>21</v>
      </c>
      <c r="B542" s="626" t="s">
        <v>551</v>
      </c>
      <c r="C542" s="626">
        <v>89301211</v>
      </c>
      <c r="D542" s="688" t="s">
        <v>4838</v>
      </c>
      <c r="E542" s="689" t="s">
        <v>2843</v>
      </c>
      <c r="F542" s="626" t="s">
        <v>2806</v>
      </c>
      <c r="G542" s="626" t="s">
        <v>2845</v>
      </c>
      <c r="H542" s="626" t="s">
        <v>550</v>
      </c>
      <c r="I542" s="626" t="s">
        <v>3026</v>
      </c>
      <c r="J542" s="626" t="s">
        <v>815</v>
      </c>
      <c r="K542" s="626" t="s">
        <v>816</v>
      </c>
      <c r="L542" s="627">
        <v>760.15</v>
      </c>
      <c r="M542" s="627">
        <v>760.15</v>
      </c>
      <c r="N542" s="626">
        <v>1</v>
      </c>
      <c r="O542" s="690">
        <v>1</v>
      </c>
      <c r="P542" s="627"/>
      <c r="Q542" s="642">
        <v>0</v>
      </c>
      <c r="R542" s="626"/>
      <c r="S542" s="642">
        <v>0</v>
      </c>
      <c r="T542" s="690"/>
      <c r="U542" s="672">
        <v>0</v>
      </c>
    </row>
    <row r="543" spans="1:21" ht="14.4" customHeight="1" x14ac:dyDescent="0.3">
      <c r="A543" s="625">
        <v>21</v>
      </c>
      <c r="B543" s="626" t="s">
        <v>551</v>
      </c>
      <c r="C543" s="626">
        <v>89301211</v>
      </c>
      <c r="D543" s="688" t="s">
        <v>4838</v>
      </c>
      <c r="E543" s="689" t="s">
        <v>2843</v>
      </c>
      <c r="F543" s="626" t="s">
        <v>2806</v>
      </c>
      <c r="G543" s="626" t="s">
        <v>3219</v>
      </c>
      <c r="H543" s="626" t="s">
        <v>550</v>
      </c>
      <c r="I543" s="626" t="s">
        <v>3220</v>
      </c>
      <c r="J543" s="626" t="s">
        <v>3221</v>
      </c>
      <c r="K543" s="626" t="s">
        <v>3222</v>
      </c>
      <c r="L543" s="627">
        <v>1044.3599999999999</v>
      </c>
      <c r="M543" s="627">
        <v>1044.3599999999999</v>
      </c>
      <c r="N543" s="626">
        <v>1</v>
      </c>
      <c r="O543" s="690">
        <v>0.5</v>
      </c>
      <c r="P543" s="627">
        <v>1044.3599999999999</v>
      </c>
      <c r="Q543" s="642">
        <v>1</v>
      </c>
      <c r="R543" s="626">
        <v>1</v>
      </c>
      <c r="S543" s="642">
        <v>1</v>
      </c>
      <c r="T543" s="690">
        <v>0.5</v>
      </c>
      <c r="U543" s="672">
        <v>1</v>
      </c>
    </row>
    <row r="544" spans="1:21" ht="14.4" customHeight="1" x14ac:dyDescent="0.3">
      <c r="A544" s="625">
        <v>21</v>
      </c>
      <c r="B544" s="626" t="s">
        <v>551</v>
      </c>
      <c r="C544" s="626">
        <v>89301211</v>
      </c>
      <c r="D544" s="688" t="s">
        <v>4838</v>
      </c>
      <c r="E544" s="689" t="s">
        <v>2843</v>
      </c>
      <c r="F544" s="626" t="s">
        <v>2806</v>
      </c>
      <c r="G544" s="626" t="s">
        <v>3030</v>
      </c>
      <c r="H544" s="626" t="s">
        <v>550</v>
      </c>
      <c r="I544" s="626" t="s">
        <v>3288</v>
      </c>
      <c r="J544" s="626" t="s">
        <v>942</v>
      </c>
      <c r="K544" s="626" t="s">
        <v>1729</v>
      </c>
      <c r="L544" s="627">
        <v>0</v>
      </c>
      <c r="M544" s="627">
        <v>0</v>
      </c>
      <c r="N544" s="626">
        <v>2</v>
      </c>
      <c r="O544" s="690">
        <v>1</v>
      </c>
      <c r="P544" s="627"/>
      <c r="Q544" s="642"/>
      <c r="R544" s="626"/>
      <c r="S544" s="642">
        <v>0</v>
      </c>
      <c r="T544" s="690"/>
      <c r="U544" s="672">
        <v>0</v>
      </c>
    </row>
    <row r="545" spans="1:21" ht="14.4" customHeight="1" x14ac:dyDescent="0.3">
      <c r="A545" s="625">
        <v>21</v>
      </c>
      <c r="B545" s="626" t="s">
        <v>551</v>
      </c>
      <c r="C545" s="626">
        <v>89301211</v>
      </c>
      <c r="D545" s="688" t="s">
        <v>4838</v>
      </c>
      <c r="E545" s="689" t="s">
        <v>2843</v>
      </c>
      <c r="F545" s="626" t="s">
        <v>2806</v>
      </c>
      <c r="G545" s="626" t="s">
        <v>3030</v>
      </c>
      <c r="H545" s="626" t="s">
        <v>550</v>
      </c>
      <c r="I545" s="626" t="s">
        <v>3031</v>
      </c>
      <c r="J545" s="626" t="s">
        <v>942</v>
      </c>
      <c r="K545" s="626" t="s">
        <v>943</v>
      </c>
      <c r="L545" s="627">
        <v>56.69</v>
      </c>
      <c r="M545" s="627">
        <v>226.76</v>
      </c>
      <c r="N545" s="626">
        <v>4</v>
      </c>
      <c r="O545" s="690">
        <v>2.5</v>
      </c>
      <c r="P545" s="627">
        <v>56.69</v>
      </c>
      <c r="Q545" s="642">
        <v>0.25</v>
      </c>
      <c r="R545" s="626">
        <v>1</v>
      </c>
      <c r="S545" s="642">
        <v>0.25</v>
      </c>
      <c r="T545" s="690">
        <v>0.5</v>
      </c>
      <c r="U545" s="672">
        <v>0.2</v>
      </c>
    </row>
    <row r="546" spans="1:21" ht="14.4" customHeight="1" x14ac:dyDescent="0.3">
      <c r="A546" s="625">
        <v>21</v>
      </c>
      <c r="B546" s="626" t="s">
        <v>551</v>
      </c>
      <c r="C546" s="626">
        <v>89301211</v>
      </c>
      <c r="D546" s="688" t="s">
        <v>4838</v>
      </c>
      <c r="E546" s="689" t="s">
        <v>2843</v>
      </c>
      <c r="F546" s="626" t="s">
        <v>2806</v>
      </c>
      <c r="G546" s="626" t="s">
        <v>2896</v>
      </c>
      <c r="H546" s="626" t="s">
        <v>550</v>
      </c>
      <c r="I546" s="626" t="s">
        <v>2897</v>
      </c>
      <c r="J546" s="626" t="s">
        <v>2898</v>
      </c>
      <c r="K546" s="626" t="s">
        <v>870</v>
      </c>
      <c r="L546" s="627">
        <v>101.69</v>
      </c>
      <c r="M546" s="627">
        <v>406.76</v>
      </c>
      <c r="N546" s="626">
        <v>4</v>
      </c>
      <c r="O546" s="690">
        <v>2</v>
      </c>
      <c r="P546" s="627">
        <v>203.38</v>
      </c>
      <c r="Q546" s="642">
        <v>0.5</v>
      </c>
      <c r="R546" s="626">
        <v>2</v>
      </c>
      <c r="S546" s="642">
        <v>0.5</v>
      </c>
      <c r="T546" s="690">
        <v>1</v>
      </c>
      <c r="U546" s="672">
        <v>0.5</v>
      </c>
    </row>
    <row r="547" spans="1:21" ht="14.4" customHeight="1" x14ac:dyDescent="0.3">
      <c r="A547" s="625">
        <v>21</v>
      </c>
      <c r="B547" s="626" t="s">
        <v>551</v>
      </c>
      <c r="C547" s="626">
        <v>89301211</v>
      </c>
      <c r="D547" s="688" t="s">
        <v>4838</v>
      </c>
      <c r="E547" s="689" t="s">
        <v>2843</v>
      </c>
      <c r="F547" s="626" t="s">
        <v>2806</v>
      </c>
      <c r="G547" s="626" t="s">
        <v>3040</v>
      </c>
      <c r="H547" s="626" t="s">
        <v>1264</v>
      </c>
      <c r="I547" s="626" t="s">
        <v>2603</v>
      </c>
      <c r="J547" s="626" t="s">
        <v>2604</v>
      </c>
      <c r="K547" s="626" t="s">
        <v>2174</v>
      </c>
      <c r="L547" s="627">
        <v>32.630000000000003</v>
      </c>
      <c r="M547" s="627">
        <v>97.890000000000015</v>
      </c>
      <c r="N547" s="626">
        <v>3</v>
      </c>
      <c r="O547" s="690">
        <v>1.5</v>
      </c>
      <c r="P547" s="627">
        <v>32.630000000000003</v>
      </c>
      <c r="Q547" s="642">
        <v>0.33333333333333331</v>
      </c>
      <c r="R547" s="626">
        <v>1</v>
      </c>
      <c r="S547" s="642">
        <v>0.33333333333333331</v>
      </c>
      <c r="T547" s="690">
        <v>0.5</v>
      </c>
      <c r="U547" s="672">
        <v>0.33333333333333331</v>
      </c>
    </row>
    <row r="548" spans="1:21" ht="14.4" customHeight="1" x14ac:dyDescent="0.3">
      <c r="A548" s="625">
        <v>21</v>
      </c>
      <c r="B548" s="626" t="s">
        <v>551</v>
      </c>
      <c r="C548" s="626">
        <v>89301211</v>
      </c>
      <c r="D548" s="688" t="s">
        <v>4838</v>
      </c>
      <c r="E548" s="689" t="s">
        <v>2843</v>
      </c>
      <c r="F548" s="626" t="s">
        <v>2806</v>
      </c>
      <c r="G548" s="626" t="s">
        <v>2850</v>
      </c>
      <c r="H548" s="626" t="s">
        <v>550</v>
      </c>
      <c r="I548" s="626" t="s">
        <v>2851</v>
      </c>
      <c r="J548" s="626" t="s">
        <v>2852</v>
      </c>
      <c r="K548" s="626" t="s">
        <v>2853</v>
      </c>
      <c r="L548" s="627">
        <v>0</v>
      </c>
      <c r="M548" s="627">
        <v>0</v>
      </c>
      <c r="N548" s="626">
        <v>7</v>
      </c>
      <c r="O548" s="690">
        <v>4.5</v>
      </c>
      <c r="P548" s="627">
        <v>0</v>
      </c>
      <c r="Q548" s="642"/>
      <c r="R548" s="626">
        <v>2</v>
      </c>
      <c r="S548" s="642">
        <v>0.2857142857142857</v>
      </c>
      <c r="T548" s="690">
        <v>1.5</v>
      </c>
      <c r="U548" s="672">
        <v>0.33333333333333331</v>
      </c>
    </row>
    <row r="549" spans="1:21" ht="14.4" customHeight="1" x14ac:dyDescent="0.3">
      <c r="A549" s="625">
        <v>21</v>
      </c>
      <c r="B549" s="626" t="s">
        <v>551</v>
      </c>
      <c r="C549" s="626">
        <v>89301211</v>
      </c>
      <c r="D549" s="688" t="s">
        <v>4838</v>
      </c>
      <c r="E549" s="689" t="s">
        <v>2843</v>
      </c>
      <c r="F549" s="626" t="s">
        <v>2806</v>
      </c>
      <c r="G549" s="626" t="s">
        <v>3049</v>
      </c>
      <c r="H549" s="626" t="s">
        <v>550</v>
      </c>
      <c r="I549" s="626" t="s">
        <v>3050</v>
      </c>
      <c r="J549" s="626" t="s">
        <v>794</v>
      </c>
      <c r="K549" s="626" t="s">
        <v>3051</v>
      </c>
      <c r="L549" s="627">
        <v>96.72</v>
      </c>
      <c r="M549" s="627">
        <v>290.15999999999997</v>
      </c>
      <c r="N549" s="626">
        <v>3</v>
      </c>
      <c r="O549" s="690">
        <v>3</v>
      </c>
      <c r="P549" s="627"/>
      <c r="Q549" s="642">
        <v>0</v>
      </c>
      <c r="R549" s="626"/>
      <c r="S549" s="642">
        <v>0</v>
      </c>
      <c r="T549" s="690"/>
      <c r="U549" s="672">
        <v>0</v>
      </c>
    </row>
    <row r="550" spans="1:21" ht="14.4" customHeight="1" x14ac:dyDescent="0.3">
      <c r="A550" s="625">
        <v>21</v>
      </c>
      <c r="B550" s="626" t="s">
        <v>551</v>
      </c>
      <c r="C550" s="626">
        <v>89301211</v>
      </c>
      <c r="D550" s="688" t="s">
        <v>4838</v>
      </c>
      <c r="E550" s="689" t="s">
        <v>2843</v>
      </c>
      <c r="F550" s="626" t="s">
        <v>2806</v>
      </c>
      <c r="G550" s="626" t="s">
        <v>3049</v>
      </c>
      <c r="H550" s="626" t="s">
        <v>550</v>
      </c>
      <c r="I550" s="626" t="s">
        <v>3124</v>
      </c>
      <c r="J550" s="626" t="s">
        <v>794</v>
      </c>
      <c r="K550" s="626" t="s">
        <v>3125</v>
      </c>
      <c r="L550" s="627">
        <v>57.85</v>
      </c>
      <c r="M550" s="627">
        <v>115.7</v>
      </c>
      <c r="N550" s="626">
        <v>2</v>
      </c>
      <c r="O550" s="690">
        <v>1.5</v>
      </c>
      <c r="P550" s="627">
        <v>57.85</v>
      </c>
      <c r="Q550" s="642">
        <v>0.5</v>
      </c>
      <c r="R550" s="626">
        <v>1</v>
      </c>
      <c r="S550" s="642">
        <v>0.5</v>
      </c>
      <c r="T550" s="690">
        <v>0.5</v>
      </c>
      <c r="U550" s="672">
        <v>0.33333333333333331</v>
      </c>
    </row>
    <row r="551" spans="1:21" ht="14.4" customHeight="1" x14ac:dyDescent="0.3">
      <c r="A551" s="625">
        <v>21</v>
      </c>
      <c r="B551" s="626" t="s">
        <v>551</v>
      </c>
      <c r="C551" s="626">
        <v>89301211</v>
      </c>
      <c r="D551" s="688" t="s">
        <v>4838</v>
      </c>
      <c r="E551" s="689" t="s">
        <v>2843</v>
      </c>
      <c r="F551" s="626" t="s">
        <v>2806</v>
      </c>
      <c r="G551" s="626" t="s">
        <v>3126</v>
      </c>
      <c r="H551" s="626" t="s">
        <v>550</v>
      </c>
      <c r="I551" s="626" t="s">
        <v>3363</v>
      </c>
      <c r="J551" s="626" t="s">
        <v>925</v>
      </c>
      <c r="K551" s="626" t="s">
        <v>2489</v>
      </c>
      <c r="L551" s="627">
        <v>98.31</v>
      </c>
      <c r="M551" s="627">
        <v>98.31</v>
      </c>
      <c r="N551" s="626">
        <v>1</v>
      </c>
      <c r="O551" s="690">
        <v>0.5</v>
      </c>
      <c r="P551" s="627"/>
      <c r="Q551" s="642">
        <v>0</v>
      </c>
      <c r="R551" s="626"/>
      <c r="S551" s="642">
        <v>0</v>
      </c>
      <c r="T551" s="690"/>
      <c r="U551" s="672">
        <v>0</v>
      </c>
    </row>
    <row r="552" spans="1:21" ht="14.4" customHeight="1" x14ac:dyDescent="0.3">
      <c r="A552" s="625">
        <v>21</v>
      </c>
      <c r="B552" s="626" t="s">
        <v>551</v>
      </c>
      <c r="C552" s="626">
        <v>89301211</v>
      </c>
      <c r="D552" s="688" t="s">
        <v>4838</v>
      </c>
      <c r="E552" s="689" t="s">
        <v>2843</v>
      </c>
      <c r="F552" s="626" t="s">
        <v>2806</v>
      </c>
      <c r="G552" s="626" t="s">
        <v>3052</v>
      </c>
      <c r="H552" s="626" t="s">
        <v>1264</v>
      </c>
      <c r="I552" s="626" t="s">
        <v>2509</v>
      </c>
      <c r="J552" s="626" t="s">
        <v>1318</v>
      </c>
      <c r="K552" s="626" t="s">
        <v>1319</v>
      </c>
      <c r="L552" s="627">
        <v>49.12</v>
      </c>
      <c r="M552" s="627">
        <v>49.12</v>
      </c>
      <c r="N552" s="626">
        <v>1</v>
      </c>
      <c r="O552" s="690">
        <v>0.5</v>
      </c>
      <c r="P552" s="627">
        <v>49.12</v>
      </c>
      <c r="Q552" s="642">
        <v>1</v>
      </c>
      <c r="R552" s="626">
        <v>1</v>
      </c>
      <c r="S552" s="642">
        <v>1</v>
      </c>
      <c r="T552" s="690">
        <v>0.5</v>
      </c>
      <c r="U552" s="672">
        <v>1</v>
      </c>
    </row>
    <row r="553" spans="1:21" ht="14.4" customHeight="1" x14ac:dyDescent="0.3">
      <c r="A553" s="625">
        <v>21</v>
      </c>
      <c r="B553" s="626" t="s">
        <v>551</v>
      </c>
      <c r="C553" s="626">
        <v>89301211</v>
      </c>
      <c r="D553" s="688" t="s">
        <v>4838</v>
      </c>
      <c r="E553" s="689" t="s">
        <v>2843</v>
      </c>
      <c r="F553" s="626" t="s">
        <v>2806</v>
      </c>
      <c r="G553" s="626" t="s">
        <v>3052</v>
      </c>
      <c r="H553" s="626" t="s">
        <v>1264</v>
      </c>
      <c r="I553" s="626" t="s">
        <v>2518</v>
      </c>
      <c r="J553" s="626" t="s">
        <v>1351</v>
      </c>
      <c r="K553" s="626" t="s">
        <v>2519</v>
      </c>
      <c r="L553" s="627">
        <v>124.51</v>
      </c>
      <c r="M553" s="627">
        <v>373.53000000000003</v>
      </c>
      <c r="N553" s="626">
        <v>3</v>
      </c>
      <c r="O553" s="690">
        <v>2</v>
      </c>
      <c r="P553" s="627">
        <v>124.51</v>
      </c>
      <c r="Q553" s="642">
        <v>0.33333333333333331</v>
      </c>
      <c r="R553" s="626">
        <v>1</v>
      </c>
      <c r="S553" s="642">
        <v>0.33333333333333331</v>
      </c>
      <c r="T553" s="690">
        <v>1</v>
      </c>
      <c r="U553" s="672">
        <v>0.5</v>
      </c>
    </row>
    <row r="554" spans="1:21" ht="14.4" customHeight="1" x14ac:dyDescent="0.3">
      <c r="A554" s="625">
        <v>21</v>
      </c>
      <c r="B554" s="626" t="s">
        <v>551</v>
      </c>
      <c r="C554" s="626">
        <v>89301211</v>
      </c>
      <c r="D554" s="688" t="s">
        <v>4838</v>
      </c>
      <c r="E554" s="689" t="s">
        <v>2843</v>
      </c>
      <c r="F554" s="626" t="s">
        <v>2806</v>
      </c>
      <c r="G554" s="626" t="s">
        <v>3364</v>
      </c>
      <c r="H554" s="626" t="s">
        <v>550</v>
      </c>
      <c r="I554" s="626" t="s">
        <v>3365</v>
      </c>
      <c r="J554" s="626" t="s">
        <v>1183</v>
      </c>
      <c r="K554" s="626" t="s">
        <v>1184</v>
      </c>
      <c r="L554" s="627">
        <v>134.12</v>
      </c>
      <c r="M554" s="627">
        <v>134.12</v>
      </c>
      <c r="N554" s="626">
        <v>1</v>
      </c>
      <c r="O554" s="690">
        <v>0.5</v>
      </c>
      <c r="P554" s="627"/>
      <c r="Q554" s="642">
        <v>0</v>
      </c>
      <c r="R554" s="626"/>
      <c r="S554" s="642">
        <v>0</v>
      </c>
      <c r="T554" s="690"/>
      <c r="U554" s="672">
        <v>0</v>
      </c>
    </row>
    <row r="555" spans="1:21" ht="14.4" customHeight="1" x14ac:dyDescent="0.3">
      <c r="A555" s="625">
        <v>21</v>
      </c>
      <c r="B555" s="626" t="s">
        <v>551</v>
      </c>
      <c r="C555" s="626">
        <v>89301211</v>
      </c>
      <c r="D555" s="688" t="s">
        <v>4838</v>
      </c>
      <c r="E555" s="689" t="s">
        <v>2843</v>
      </c>
      <c r="F555" s="626" t="s">
        <v>2806</v>
      </c>
      <c r="G555" s="626" t="s">
        <v>2903</v>
      </c>
      <c r="H555" s="626" t="s">
        <v>550</v>
      </c>
      <c r="I555" s="626" t="s">
        <v>3366</v>
      </c>
      <c r="J555" s="626" t="s">
        <v>2907</v>
      </c>
      <c r="K555" s="626" t="s">
        <v>605</v>
      </c>
      <c r="L555" s="627">
        <v>0</v>
      </c>
      <c r="M555" s="627">
        <v>0</v>
      </c>
      <c r="N555" s="626">
        <v>1</v>
      </c>
      <c r="O555" s="690">
        <v>1</v>
      </c>
      <c r="P555" s="627">
        <v>0</v>
      </c>
      <c r="Q555" s="642"/>
      <c r="R555" s="626">
        <v>1</v>
      </c>
      <c r="S555" s="642">
        <v>1</v>
      </c>
      <c r="T555" s="690">
        <v>1</v>
      </c>
      <c r="U555" s="672">
        <v>1</v>
      </c>
    </row>
    <row r="556" spans="1:21" ht="14.4" customHeight="1" x14ac:dyDescent="0.3">
      <c r="A556" s="625">
        <v>21</v>
      </c>
      <c r="B556" s="626" t="s">
        <v>551</v>
      </c>
      <c r="C556" s="626">
        <v>89301211</v>
      </c>
      <c r="D556" s="688" t="s">
        <v>4838</v>
      </c>
      <c r="E556" s="689" t="s">
        <v>2843</v>
      </c>
      <c r="F556" s="626" t="s">
        <v>2808</v>
      </c>
      <c r="G556" s="626" t="s">
        <v>3245</v>
      </c>
      <c r="H556" s="626" t="s">
        <v>550</v>
      </c>
      <c r="I556" s="626" t="s">
        <v>3246</v>
      </c>
      <c r="J556" s="626" t="s">
        <v>3247</v>
      </c>
      <c r="K556" s="626" t="s">
        <v>3248</v>
      </c>
      <c r="L556" s="627">
        <v>1267.1199999999999</v>
      </c>
      <c r="M556" s="627">
        <v>3801.3599999999997</v>
      </c>
      <c r="N556" s="626">
        <v>3</v>
      </c>
      <c r="O556" s="690">
        <v>3</v>
      </c>
      <c r="P556" s="627">
        <v>2534.2399999999998</v>
      </c>
      <c r="Q556" s="642">
        <v>0.66666666666666663</v>
      </c>
      <c r="R556" s="626">
        <v>2</v>
      </c>
      <c r="S556" s="642">
        <v>0.66666666666666663</v>
      </c>
      <c r="T556" s="690">
        <v>2</v>
      </c>
      <c r="U556" s="672">
        <v>0.66666666666666663</v>
      </c>
    </row>
    <row r="557" spans="1:21" ht="14.4" customHeight="1" x14ac:dyDescent="0.3">
      <c r="A557" s="625">
        <v>21</v>
      </c>
      <c r="B557" s="626" t="s">
        <v>551</v>
      </c>
      <c r="C557" s="626">
        <v>89301211</v>
      </c>
      <c r="D557" s="688" t="s">
        <v>4838</v>
      </c>
      <c r="E557" s="689" t="s">
        <v>2843</v>
      </c>
      <c r="F557" s="626" t="s">
        <v>2808</v>
      </c>
      <c r="G557" s="626" t="s">
        <v>3245</v>
      </c>
      <c r="H557" s="626" t="s">
        <v>550</v>
      </c>
      <c r="I557" s="626" t="s">
        <v>3334</v>
      </c>
      <c r="J557" s="626" t="s">
        <v>3335</v>
      </c>
      <c r="K557" s="626" t="s">
        <v>3336</v>
      </c>
      <c r="L557" s="627">
        <v>1000</v>
      </c>
      <c r="M557" s="627">
        <v>4000</v>
      </c>
      <c r="N557" s="626">
        <v>4</v>
      </c>
      <c r="O557" s="690">
        <v>4</v>
      </c>
      <c r="P557" s="627"/>
      <c r="Q557" s="642">
        <v>0</v>
      </c>
      <c r="R557" s="626"/>
      <c r="S557" s="642">
        <v>0</v>
      </c>
      <c r="T557" s="690"/>
      <c r="U557" s="672">
        <v>0</v>
      </c>
    </row>
    <row r="558" spans="1:21" ht="14.4" customHeight="1" x14ac:dyDescent="0.3">
      <c r="A558" s="625">
        <v>21</v>
      </c>
      <c r="B558" s="626" t="s">
        <v>551</v>
      </c>
      <c r="C558" s="626">
        <v>89301211</v>
      </c>
      <c r="D558" s="688" t="s">
        <v>4838</v>
      </c>
      <c r="E558" s="689" t="s">
        <v>2844</v>
      </c>
      <c r="F558" s="626" t="s">
        <v>2806</v>
      </c>
      <c r="G558" s="626" t="s">
        <v>2854</v>
      </c>
      <c r="H558" s="626" t="s">
        <v>1264</v>
      </c>
      <c r="I558" s="626" t="s">
        <v>2486</v>
      </c>
      <c r="J558" s="626" t="s">
        <v>1429</v>
      </c>
      <c r="K558" s="626" t="s">
        <v>1430</v>
      </c>
      <c r="L558" s="627">
        <v>95.25</v>
      </c>
      <c r="M558" s="627">
        <v>190.5</v>
      </c>
      <c r="N558" s="626">
        <v>2</v>
      </c>
      <c r="O558" s="690">
        <v>1</v>
      </c>
      <c r="P558" s="627">
        <v>190.5</v>
      </c>
      <c r="Q558" s="642">
        <v>1</v>
      </c>
      <c r="R558" s="626">
        <v>2</v>
      </c>
      <c r="S558" s="642">
        <v>1</v>
      </c>
      <c r="T558" s="690">
        <v>1</v>
      </c>
      <c r="U558" s="672">
        <v>1</v>
      </c>
    </row>
    <row r="559" spans="1:21" ht="14.4" customHeight="1" x14ac:dyDescent="0.3">
      <c r="A559" s="625">
        <v>21</v>
      </c>
      <c r="B559" s="626" t="s">
        <v>551</v>
      </c>
      <c r="C559" s="626">
        <v>89301211</v>
      </c>
      <c r="D559" s="688" t="s">
        <v>4838</v>
      </c>
      <c r="E559" s="689" t="s">
        <v>2844</v>
      </c>
      <c r="F559" s="626" t="s">
        <v>2806</v>
      </c>
      <c r="G559" s="626" t="s">
        <v>2855</v>
      </c>
      <c r="H559" s="626" t="s">
        <v>1264</v>
      </c>
      <c r="I559" s="626" t="s">
        <v>2541</v>
      </c>
      <c r="J559" s="626" t="s">
        <v>2542</v>
      </c>
      <c r="K559" s="626" t="s">
        <v>2543</v>
      </c>
      <c r="L559" s="627">
        <v>6.98</v>
      </c>
      <c r="M559" s="627">
        <v>6.98</v>
      </c>
      <c r="N559" s="626">
        <v>1</v>
      </c>
      <c r="O559" s="690">
        <v>0.5</v>
      </c>
      <c r="P559" s="627">
        <v>6.98</v>
      </c>
      <c r="Q559" s="642">
        <v>1</v>
      </c>
      <c r="R559" s="626">
        <v>1</v>
      </c>
      <c r="S559" s="642">
        <v>1</v>
      </c>
      <c r="T559" s="690">
        <v>0.5</v>
      </c>
      <c r="U559" s="672">
        <v>1</v>
      </c>
    </row>
    <row r="560" spans="1:21" ht="14.4" customHeight="1" x14ac:dyDescent="0.3">
      <c r="A560" s="625">
        <v>21</v>
      </c>
      <c r="B560" s="626" t="s">
        <v>551</v>
      </c>
      <c r="C560" s="626">
        <v>89301211</v>
      </c>
      <c r="D560" s="688" t="s">
        <v>4838</v>
      </c>
      <c r="E560" s="689" t="s">
        <v>2844</v>
      </c>
      <c r="F560" s="626" t="s">
        <v>2806</v>
      </c>
      <c r="G560" s="626" t="s">
        <v>2933</v>
      </c>
      <c r="H560" s="626" t="s">
        <v>550</v>
      </c>
      <c r="I560" s="626" t="s">
        <v>2934</v>
      </c>
      <c r="J560" s="626" t="s">
        <v>2935</v>
      </c>
      <c r="K560" s="626" t="s">
        <v>2936</v>
      </c>
      <c r="L560" s="627">
        <v>1789.73</v>
      </c>
      <c r="M560" s="627">
        <v>5369.1900000000005</v>
      </c>
      <c r="N560" s="626">
        <v>3</v>
      </c>
      <c r="O560" s="690">
        <v>2.5</v>
      </c>
      <c r="P560" s="627">
        <v>1789.73</v>
      </c>
      <c r="Q560" s="642">
        <v>0.33333333333333331</v>
      </c>
      <c r="R560" s="626">
        <v>1</v>
      </c>
      <c r="S560" s="642">
        <v>0.33333333333333331</v>
      </c>
      <c r="T560" s="690">
        <v>1</v>
      </c>
      <c r="U560" s="672">
        <v>0.4</v>
      </c>
    </row>
    <row r="561" spans="1:21" ht="14.4" customHeight="1" x14ac:dyDescent="0.3">
      <c r="A561" s="625">
        <v>21</v>
      </c>
      <c r="B561" s="626" t="s">
        <v>551</v>
      </c>
      <c r="C561" s="626">
        <v>89301211</v>
      </c>
      <c r="D561" s="688" t="s">
        <v>4838</v>
      </c>
      <c r="E561" s="689" t="s">
        <v>2844</v>
      </c>
      <c r="F561" s="626" t="s">
        <v>2806</v>
      </c>
      <c r="G561" s="626" t="s">
        <v>3367</v>
      </c>
      <c r="H561" s="626" t="s">
        <v>1264</v>
      </c>
      <c r="I561" s="626" t="s">
        <v>2322</v>
      </c>
      <c r="J561" s="626" t="s">
        <v>2323</v>
      </c>
      <c r="K561" s="626" t="s">
        <v>678</v>
      </c>
      <c r="L561" s="627">
        <v>238.81</v>
      </c>
      <c r="M561" s="627">
        <v>238.81</v>
      </c>
      <c r="N561" s="626">
        <v>1</v>
      </c>
      <c r="O561" s="690">
        <v>0.5</v>
      </c>
      <c r="P561" s="627"/>
      <c r="Q561" s="642">
        <v>0</v>
      </c>
      <c r="R561" s="626"/>
      <c r="S561" s="642">
        <v>0</v>
      </c>
      <c r="T561" s="690"/>
      <c r="U561" s="672">
        <v>0</v>
      </c>
    </row>
    <row r="562" spans="1:21" ht="14.4" customHeight="1" x14ac:dyDescent="0.3">
      <c r="A562" s="625">
        <v>21</v>
      </c>
      <c r="B562" s="626" t="s">
        <v>551</v>
      </c>
      <c r="C562" s="626">
        <v>89301211</v>
      </c>
      <c r="D562" s="688" t="s">
        <v>4838</v>
      </c>
      <c r="E562" s="689" t="s">
        <v>2844</v>
      </c>
      <c r="F562" s="626" t="s">
        <v>2806</v>
      </c>
      <c r="G562" s="626" t="s">
        <v>2945</v>
      </c>
      <c r="H562" s="626" t="s">
        <v>1264</v>
      </c>
      <c r="I562" s="626" t="s">
        <v>2393</v>
      </c>
      <c r="J562" s="626" t="s">
        <v>1511</v>
      </c>
      <c r="K562" s="626" t="s">
        <v>2374</v>
      </c>
      <c r="L562" s="627">
        <v>69.86</v>
      </c>
      <c r="M562" s="627">
        <v>69.86</v>
      </c>
      <c r="N562" s="626">
        <v>1</v>
      </c>
      <c r="O562" s="690">
        <v>0.5</v>
      </c>
      <c r="P562" s="627"/>
      <c r="Q562" s="642">
        <v>0</v>
      </c>
      <c r="R562" s="626"/>
      <c r="S562" s="642">
        <v>0</v>
      </c>
      <c r="T562" s="690"/>
      <c r="U562" s="672">
        <v>0</v>
      </c>
    </row>
    <row r="563" spans="1:21" ht="14.4" customHeight="1" x14ac:dyDescent="0.3">
      <c r="A563" s="625">
        <v>21</v>
      </c>
      <c r="B563" s="626" t="s">
        <v>551</v>
      </c>
      <c r="C563" s="626">
        <v>89301211</v>
      </c>
      <c r="D563" s="688" t="s">
        <v>4838</v>
      </c>
      <c r="E563" s="689" t="s">
        <v>2844</v>
      </c>
      <c r="F563" s="626" t="s">
        <v>2806</v>
      </c>
      <c r="G563" s="626" t="s">
        <v>2860</v>
      </c>
      <c r="H563" s="626" t="s">
        <v>1264</v>
      </c>
      <c r="I563" s="626" t="s">
        <v>2552</v>
      </c>
      <c r="J563" s="626" t="s">
        <v>1291</v>
      </c>
      <c r="K563" s="626" t="s">
        <v>2553</v>
      </c>
      <c r="L563" s="627">
        <v>162.13</v>
      </c>
      <c r="M563" s="627">
        <v>324.26</v>
      </c>
      <c r="N563" s="626">
        <v>2</v>
      </c>
      <c r="O563" s="690">
        <v>1</v>
      </c>
      <c r="P563" s="627"/>
      <c r="Q563" s="642">
        <v>0</v>
      </c>
      <c r="R563" s="626"/>
      <c r="S563" s="642">
        <v>0</v>
      </c>
      <c r="T563" s="690"/>
      <c r="U563" s="672">
        <v>0</v>
      </c>
    </row>
    <row r="564" spans="1:21" ht="14.4" customHeight="1" x14ac:dyDescent="0.3">
      <c r="A564" s="625">
        <v>21</v>
      </c>
      <c r="B564" s="626" t="s">
        <v>551</v>
      </c>
      <c r="C564" s="626">
        <v>89301211</v>
      </c>
      <c r="D564" s="688" t="s">
        <v>4838</v>
      </c>
      <c r="E564" s="689" t="s">
        <v>2844</v>
      </c>
      <c r="F564" s="626" t="s">
        <v>2806</v>
      </c>
      <c r="G564" s="626" t="s">
        <v>2953</v>
      </c>
      <c r="H564" s="626" t="s">
        <v>550</v>
      </c>
      <c r="I564" s="626" t="s">
        <v>2954</v>
      </c>
      <c r="J564" s="626" t="s">
        <v>950</v>
      </c>
      <c r="K564" s="626" t="s">
        <v>951</v>
      </c>
      <c r="L564" s="627">
        <v>400.21</v>
      </c>
      <c r="M564" s="627">
        <v>800.42</v>
      </c>
      <c r="N564" s="626">
        <v>2</v>
      </c>
      <c r="O564" s="690">
        <v>0.5</v>
      </c>
      <c r="P564" s="627"/>
      <c r="Q564" s="642">
        <v>0</v>
      </c>
      <c r="R564" s="626"/>
      <c r="S564" s="642">
        <v>0</v>
      </c>
      <c r="T564" s="690"/>
      <c r="U564" s="672">
        <v>0</v>
      </c>
    </row>
    <row r="565" spans="1:21" ht="14.4" customHeight="1" x14ac:dyDescent="0.3">
      <c r="A565" s="625">
        <v>21</v>
      </c>
      <c r="B565" s="626" t="s">
        <v>551</v>
      </c>
      <c r="C565" s="626">
        <v>89301211</v>
      </c>
      <c r="D565" s="688" t="s">
        <v>4838</v>
      </c>
      <c r="E565" s="689" t="s">
        <v>2844</v>
      </c>
      <c r="F565" s="626" t="s">
        <v>2806</v>
      </c>
      <c r="G565" s="626" t="s">
        <v>2953</v>
      </c>
      <c r="H565" s="626" t="s">
        <v>550</v>
      </c>
      <c r="I565" s="626" t="s">
        <v>3164</v>
      </c>
      <c r="J565" s="626" t="s">
        <v>950</v>
      </c>
      <c r="K565" s="626" t="s">
        <v>1459</v>
      </c>
      <c r="L565" s="627">
        <v>0</v>
      </c>
      <c r="M565" s="627">
        <v>0</v>
      </c>
      <c r="N565" s="626">
        <v>2</v>
      </c>
      <c r="O565" s="690">
        <v>1</v>
      </c>
      <c r="P565" s="627">
        <v>0</v>
      </c>
      <c r="Q565" s="642"/>
      <c r="R565" s="626">
        <v>2</v>
      </c>
      <c r="S565" s="642">
        <v>1</v>
      </c>
      <c r="T565" s="690">
        <v>1</v>
      </c>
      <c r="U565" s="672">
        <v>1</v>
      </c>
    </row>
    <row r="566" spans="1:21" ht="14.4" customHeight="1" x14ac:dyDescent="0.3">
      <c r="A566" s="625">
        <v>21</v>
      </c>
      <c r="B566" s="626" t="s">
        <v>551</v>
      </c>
      <c r="C566" s="626">
        <v>89301211</v>
      </c>
      <c r="D566" s="688" t="s">
        <v>4838</v>
      </c>
      <c r="E566" s="689" t="s">
        <v>2844</v>
      </c>
      <c r="F566" s="626" t="s">
        <v>2806</v>
      </c>
      <c r="G566" s="626" t="s">
        <v>2953</v>
      </c>
      <c r="H566" s="626" t="s">
        <v>550</v>
      </c>
      <c r="I566" s="626" t="s">
        <v>2955</v>
      </c>
      <c r="J566" s="626" t="s">
        <v>950</v>
      </c>
      <c r="K566" s="626" t="s">
        <v>2956</v>
      </c>
      <c r="L566" s="627">
        <v>0</v>
      </c>
      <c r="M566" s="627">
        <v>0</v>
      </c>
      <c r="N566" s="626">
        <v>2</v>
      </c>
      <c r="O566" s="690">
        <v>1</v>
      </c>
      <c r="P566" s="627">
        <v>0</v>
      </c>
      <c r="Q566" s="642"/>
      <c r="R566" s="626">
        <v>1</v>
      </c>
      <c r="S566" s="642">
        <v>0.5</v>
      </c>
      <c r="T566" s="690">
        <v>0.5</v>
      </c>
      <c r="U566" s="672">
        <v>0.5</v>
      </c>
    </row>
    <row r="567" spans="1:21" ht="14.4" customHeight="1" x14ac:dyDescent="0.3">
      <c r="A567" s="625">
        <v>21</v>
      </c>
      <c r="B567" s="626" t="s">
        <v>551</v>
      </c>
      <c r="C567" s="626">
        <v>89301211</v>
      </c>
      <c r="D567" s="688" t="s">
        <v>4838</v>
      </c>
      <c r="E567" s="689" t="s">
        <v>2844</v>
      </c>
      <c r="F567" s="626" t="s">
        <v>2806</v>
      </c>
      <c r="G567" s="626" t="s">
        <v>3254</v>
      </c>
      <c r="H567" s="626" t="s">
        <v>550</v>
      </c>
      <c r="I567" s="626" t="s">
        <v>3343</v>
      </c>
      <c r="J567" s="626" t="s">
        <v>3344</v>
      </c>
      <c r="K567" s="626" t="s">
        <v>3111</v>
      </c>
      <c r="L567" s="627">
        <v>14.75</v>
      </c>
      <c r="M567" s="627">
        <v>14.75</v>
      </c>
      <c r="N567" s="626">
        <v>1</v>
      </c>
      <c r="O567" s="690">
        <v>0.5</v>
      </c>
      <c r="P567" s="627"/>
      <c r="Q567" s="642">
        <v>0</v>
      </c>
      <c r="R567" s="626"/>
      <c r="S567" s="642">
        <v>0</v>
      </c>
      <c r="T567" s="690"/>
      <c r="U567" s="672">
        <v>0</v>
      </c>
    </row>
    <row r="568" spans="1:21" ht="14.4" customHeight="1" x14ac:dyDescent="0.3">
      <c r="A568" s="625">
        <v>21</v>
      </c>
      <c r="B568" s="626" t="s">
        <v>551</v>
      </c>
      <c r="C568" s="626">
        <v>89301211</v>
      </c>
      <c r="D568" s="688" t="s">
        <v>4838</v>
      </c>
      <c r="E568" s="689" t="s">
        <v>2844</v>
      </c>
      <c r="F568" s="626" t="s">
        <v>2806</v>
      </c>
      <c r="G568" s="626" t="s">
        <v>2961</v>
      </c>
      <c r="H568" s="626" t="s">
        <v>550</v>
      </c>
      <c r="I568" s="626" t="s">
        <v>3368</v>
      </c>
      <c r="J568" s="626" t="s">
        <v>904</v>
      </c>
      <c r="K568" s="626" t="s">
        <v>3369</v>
      </c>
      <c r="L568" s="627">
        <v>0</v>
      </c>
      <c r="M568" s="627">
        <v>0</v>
      </c>
      <c r="N568" s="626">
        <v>1</v>
      </c>
      <c r="O568" s="690">
        <v>0.5</v>
      </c>
      <c r="P568" s="627">
        <v>0</v>
      </c>
      <c r="Q568" s="642"/>
      <c r="R568" s="626">
        <v>1</v>
      </c>
      <c r="S568" s="642">
        <v>1</v>
      </c>
      <c r="T568" s="690">
        <v>0.5</v>
      </c>
      <c r="U568" s="672">
        <v>1</v>
      </c>
    </row>
    <row r="569" spans="1:21" ht="14.4" customHeight="1" x14ac:dyDescent="0.3">
      <c r="A569" s="625">
        <v>21</v>
      </c>
      <c r="B569" s="626" t="s">
        <v>551</v>
      </c>
      <c r="C569" s="626">
        <v>89301211</v>
      </c>
      <c r="D569" s="688" t="s">
        <v>4838</v>
      </c>
      <c r="E569" s="689" t="s">
        <v>2844</v>
      </c>
      <c r="F569" s="626" t="s">
        <v>2806</v>
      </c>
      <c r="G569" s="626" t="s">
        <v>2878</v>
      </c>
      <c r="H569" s="626" t="s">
        <v>550</v>
      </c>
      <c r="I569" s="626" t="s">
        <v>2879</v>
      </c>
      <c r="J569" s="626" t="s">
        <v>2880</v>
      </c>
      <c r="K569" s="626" t="s">
        <v>2881</v>
      </c>
      <c r="L569" s="627">
        <v>75.36</v>
      </c>
      <c r="M569" s="627">
        <v>301.44</v>
      </c>
      <c r="N569" s="626">
        <v>4</v>
      </c>
      <c r="O569" s="690">
        <v>2.5</v>
      </c>
      <c r="P569" s="627">
        <v>226.07999999999998</v>
      </c>
      <c r="Q569" s="642">
        <v>0.75</v>
      </c>
      <c r="R569" s="626">
        <v>3</v>
      </c>
      <c r="S569" s="642">
        <v>0.75</v>
      </c>
      <c r="T569" s="690">
        <v>1.5</v>
      </c>
      <c r="U569" s="672">
        <v>0.6</v>
      </c>
    </row>
    <row r="570" spans="1:21" ht="14.4" customHeight="1" x14ac:dyDescent="0.3">
      <c r="A570" s="625">
        <v>21</v>
      </c>
      <c r="B570" s="626" t="s">
        <v>551</v>
      </c>
      <c r="C570" s="626">
        <v>89301211</v>
      </c>
      <c r="D570" s="688" t="s">
        <v>4838</v>
      </c>
      <c r="E570" s="689" t="s">
        <v>2844</v>
      </c>
      <c r="F570" s="626" t="s">
        <v>2806</v>
      </c>
      <c r="G570" s="626" t="s">
        <v>2965</v>
      </c>
      <c r="H570" s="626" t="s">
        <v>550</v>
      </c>
      <c r="I570" s="626" t="s">
        <v>2966</v>
      </c>
      <c r="J570" s="626" t="s">
        <v>2967</v>
      </c>
      <c r="K570" s="626" t="s">
        <v>2968</v>
      </c>
      <c r="L570" s="627">
        <v>53.67</v>
      </c>
      <c r="M570" s="627">
        <v>53.67</v>
      </c>
      <c r="N570" s="626">
        <v>1</v>
      </c>
      <c r="O570" s="690">
        <v>0.5</v>
      </c>
      <c r="P570" s="627"/>
      <c r="Q570" s="642">
        <v>0</v>
      </c>
      <c r="R570" s="626"/>
      <c r="S570" s="642">
        <v>0</v>
      </c>
      <c r="T570" s="690"/>
      <c r="U570" s="672">
        <v>0</v>
      </c>
    </row>
    <row r="571" spans="1:21" ht="14.4" customHeight="1" x14ac:dyDescent="0.3">
      <c r="A571" s="625">
        <v>21</v>
      </c>
      <c r="B571" s="626" t="s">
        <v>551</v>
      </c>
      <c r="C571" s="626">
        <v>89301211</v>
      </c>
      <c r="D571" s="688" t="s">
        <v>4838</v>
      </c>
      <c r="E571" s="689" t="s">
        <v>2844</v>
      </c>
      <c r="F571" s="626" t="s">
        <v>2806</v>
      </c>
      <c r="G571" s="626" t="s">
        <v>2969</v>
      </c>
      <c r="H571" s="626" t="s">
        <v>550</v>
      </c>
      <c r="I571" s="626" t="s">
        <v>3370</v>
      </c>
      <c r="J571" s="626" t="s">
        <v>3371</v>
      </c>
      <c r="K571" s="626" t="s">
        <v>3372</v>
      </c>
      <c r="L571" s="627">
        <v>309.83999999999997</v>
      </c>
      <c r="M571" s="627">
        <v>309.83999999999997</v>
      </c>
      <c r="N571" s="626">
        <v>1</v>
      </c>
      <c r="O571" s="690">
        <v>0.5</v>
      </c>
      <c r="P571" s="627">
        <v>309.83999999999997</v>
      </c>
      <c r="Q571" s="642">
        <v>1</v>
      </c>
      <c r="R571" s="626">
        <v>1</v>
      </c>
      <c r="S571" s="642">
        <v>1</v>
      </c>
      <c r="T571" s="690">
        <v>0.5</v>
      </c>
      <c r="U571" s="672">
        <v>1</v>
      </c>
    </row>
    <row r="572" spans="1:21" ht="14.4" customHeight="1" x14ac:dyDescent="0.3">
      <c r="A572" s="625">
        <v>21</v>
      </c>
      <c r="B572" s="626" t="s">
        <v>551</v>
      </c>
      <c r="C572" s="626">
        <v>89301211</v>
      </c>
      <c r="D572" s="688" t="s">
        <v>4838</v>
      </c>
      <c r="E572" s="689" t="s">
        <v>2844</v>
      </c>
      <c r="F572" s="626" t="s">
        <v>2806</v>
      </c>
      <c r="G572" s="626" t="s">
        <v>3373</v>
      </c>
      <c r="H572" s="626" t="s">
        <v>1264</v>
      </c>
      <c r="I572" s="626" t="s">
        <v>3374</v>
      </c>
      <c r="J572" s="626" t="s">
        <v>3375</v>
      </c>
      <c r="K572" s="626" t="s">
        <v>2871</v>
      </c>
      <c r="L572" s="627">
        <v>61.86</v>
      </c>
      <c r="M572" s="627">
        <v>61.86</v>
      </c>
      <c r="N572" s="626">
        <v>1</v>
      </c>
      <c r="O572" s="690">
        <v>0.5</v>
      </c>
      <c r="P572" s="627"/>
      <c r="Q572" s="642">
        <v>0</v>
      </c>
      <c r="R572" s="626"/>
      <c r="S572" s="642">
        <v>0</v>
      </c>
      <c r="T572" s="690"/>
      <c r="U572" s="672">
        <v>0</v>
      </c>
    </row>
    <row r="573" spans="1:21" ht="14.4" customHeight="1" x14ac:dyDescent="0.3">
      <c r="A573" s="625">
        <v>21</v>
      </c>
      <c r="B573" s="626" t="s">
        <v>551</v>
      </c>
      <c r="C573" s="626">
        <v>89301211</v>
      </c>
      <c r="D573" s="688" t="s">
        <v>4838</v>
      </c>
      <c r="E573" s="689" t="s">
        <v>2844</v>
      </c>
      <c r="F573" s="626" t="s">
        <v>2806</v>
      </c>
      <c r="G573" s="626" t="s">
        <v>2882</v>
      </c>
      <c r="H573" s="626" t="s">
        <v>550</v>
      </c>
      <c r="I573" s="626" t="s">
        <v>2497</v>
      </c>
      <c r="J573" s="626" t="s">
        <v>2498</v>
      </c>
      <c r="K573" s="626" t="s">
        <v>2499</v>
      </c>
      <c r="L573" s="627">
        <v>2332.38</v>
      </c>
      <c r="M573" s="627">
        <v>2332.38</v>
      </c>
      <c r="N573" s="626">
        <v>1</v>
      </c>
      <c r="O573" s="690">
        <v>1</v>
      </c>
      <c r="P573" s="627"/>
      <c r="Q573" s="642">
        <v>0</v>
      </c>
      <c r="R573" s="626"/>
      <c r="S573" s="642">
        <v>0</v>
      </c>
      <c r="T573" s="690"/>
      <c r="U573" s="672">
        <v>0</v>
      </c>
    </row>
    <row r="574" spans="1:21" ht="14.4" customHeight="1" x14ac:dyDescent="0.3">
      <c r="A574" s="625">
        <v>21</v>
      </c>
      <c r="B574" s="626" t="s">
        <v>551</v>
      </c>
      <c r="C574" s="626">
        <v>89301211</v>
      </c>
      <c r="D574" s="688" t="s">
        <v>4838</v>
      </c>
      <c r="E574" s="689" t="s">
        <v>2844</v>
      </c>
      <c r="F574" s="626" t="s">
        <v>2806</v>
      </c>
      <c r="G574" s="626" t="s">
        <v>2882</v>
      </c>
      <c r="H574" s="626" t="s">
        <v>550</v>
      </c>
      <c r="I574" s="626" t="s">
        <v>2500</v>
      </c>
      <c r="J574" s="626" t="s">
        <v>2501</v>
      </c>
      <c r="K574" s="626" t="s">
        <v>2502</v>
      </c>
      <c r="L574" s="627">
        <v>880.88</v>
      </c>
      <c r="M574" s="627">
        <v>880.88</v>
      </c>
      <c r="N574" s="626">
        <v>1</v>
      </c>
      <c r="O574" s="690">
        <v>1</v>
      </c>
      <c r="P574" s="627"/>
      <c r="Q574" s="642">
        <v>0</v>
      </c>
      <c r="R574" s="626"/>
      <c r="S574" s="642">
        <v>0</v>
      </c>
      <c r="T574" s="690"/>
      <c r="U574" s="672">
        <v>0</v>
      </c>
    </row>
    <row r="575" spans="1:21" ht="14.4" customHeight="1" x14ac:dyDescent="0.3">
      <c r="A575" s="625">
        <v>21</v>
      </c>
      <c r="B575" s="626" t="s">
        <v>551</v>
      </c>
      <c r="C575" s="626">
        <v>89301211</v>
      </c>
      <c r="D575" s="688" t="s">
        <v>4838</v>
      </c>
      <c r="E575" s="689" t="s">
        <v>2844</v>
      </c>
      <c r="F575" s="626" t="s">
        <v>2806</v>
      </c>
      <c r="G575" s="626" t="s">
        <v>2974</v>
      </c>
      <c r="H575" s="626" t="s">
        <v>550</v>
      </c>
      <c r="I575" s="626" t="s">
        <v>2975</v>
      </c>
      <c r="J575" s="626" t="s">
        <v>2976</v>
      </c>
      <c r="K575" s="626" t="s">
        <v>2977</v>
      </c>
      <c r="L575" s="627">
        <v>23.3</v>
      </c>
      <c r="M575" s="627">
        <v>23.3</v>
      </c>
      <c r="N575" s="626">
        <v>1</v>
      </c>
      <c r="O575" s="690">
        <v>0.5</v>
      </c>
      <c r="P575" s="627">
        <v>23.3</v>
      </c>
      <c r="Q575" s="642">
        <v>1</v>
      </c>
      <c r="R575" s="626">
        <v>1</v>
      </c>
      <c r="S575" s="642">
        <v>1</v>
      </c>
      <c r="T575" s="690">
        <v>0.5</v>
      </c>
      <c r="U575" s="672">
        <v>1</v>
      </c>
    </row>
    <row r="576" spans="1:21" ht="14.4" customHeight="1" x14ac:dyDescent="0.3">
      <c r="A576" s="625">
        <v>21</v>
      </c>
      <c r="B576" s="626" t="s">
        <v>551</v>
      </c>
      <c r="C576" s="626">
        <v>89301211</v>
      </c>
      <c r="D576" s="688" t="s">
        <v>4838</v>
      </c>
      <c r="E576" s="689" t="s">
        <v>2844</v>
      </c>
      <c r="F576" s="626" t="s">
        <v>2806</v>
      </c>
      <c r="G576" s="626" t="s">
        <v>2974</v>
      </c>
      <c r="H576" s="626" t="s">
        <v>550</v>
      </c>
      <c r="I576" s="626" t="s">
        <v>2978</v>
      </c>
      <c r="J576" s="626" t="s">
        <v>2976</v>
      </c>
      <c r="K576" s="626" t="s">
        <v>2979</v>
      </c>
      <c r="L576" s="627">
        <v>58.23</v>
      </c>
      <c r="M576" s="627">
        <v>58.23</v>
      </c>
      <c r="N576" s="626">
        <v>1</v>
      </c>
      <c r="O576" s="690">
        <v>0.5</v>
      </c>
      <c r="P576" s="627">
        <v>58.23</v>
      </c>
      <c r="Q576" s="642">
        <v>1</v>
      </c>
      <c r="R576" s="626">
        <v>1</v>
      </c>
      <c r="S576" s="642">
        <v>1</v>
      </c>
      <c r="T576" s="690">
        <v>0.5</v>
      </c>
      <c r="U576" s="672">
        <v>1</v>
      </c>
    </row>
    <row r="577" spans="1:21" ht="14.4" customHeight="1" x14ac:dyDescent="0.3">
      <c r="A577" s="625">
        <v>21</v>
      </c>
      <c r="B577" s="626" t="s">
        <v>551</v>
      </c>
      <c r="C577" s="626">
        <v>89301211</v>
      </c>
      <c r="D577" s="688" t="s">
        <v>4838</v>
      </c>
      <c r="E577" s="689" t="s">
        <v>2844</v>
      </c>
      <c r="F577" s="626" t="s">
        <v>2806</v>
      </c>
      <c r="G577" s="626" t="s">
        <v>2985</v>
      </c>
      <c r="H577" s="626" t="s">
        <v>550</v>
      </c>
      <c r="I577" s="626" t="s">
        <v>3376</v>
      </c>
      <c r="J577" s="626" t="s">
        <v>873</v>
      </c>
      <c r="K577" s="626" t="s">
        <v>874</v>
      </c>
      <c r="L577" s="627">
        <v>569.97</v>
      </c>
      <c r="M577" s="627">
        <v>569.97</v>
      </c>
      <c r="N577" s="626">
        <v>1</v>
      </c>
      <c r="O577" s="690">
        <v>1</v>
      </c>
      <c r="P577" s="627">
        <v>569.97</v>
      </c>
      <c r="Q577" s="642">
        <v>1</v>
      </c>
      <c r="R577" s="626">
        <v>1</v>
      </c>
      <c r="S577" s="642">
        <v>1</v>
      </c>
      <c r="T577" s="690">
        <v>1</v>
      </c>
      <c r="U577" s="672">
        <v>1</v>
      </c>
    </row>
    <row r="578" spans="1:21" ht="14.4" customHeight="1" x14ac:dyDescent="0.3">
      <c r="A578" s="625">
        <v>21</v>
      </c>
      <c r="B578" s="626" t="s">
        <v>551</v>
      </c>
      <c r="C578" s="626">
        <v>89301211</v>
      </c>
      <c r="D578" s="688" t="s">
        <v>4838</v>
      </c>
      <c r="E578" s="689" t="s">
        <v>2844</v>
      </c>
      <c r="F578" s="626" t="s">
        <v>2806</v>
      </c>
      <c r="G578" s="626" t="s">
        <v>2985</v>
      </c>
      <c r="H578" s="626" t="s">
        <v>550</v>
      </c>
      <c r="I578" s="626" t="s">
        <v>3377</v>
      </c>
      <c r="J578" s="626" t="s">
        <v>873</v>
      </c>
      <c r="K578" s="626" t="s">
        <v>3378</v>
      </c>
      <c r="L578" s="627">
        <v>0</v>
      </c>
      <c r="M578" s="627">
        <v>0</v>
      </c>
      <c r="N578" s="626">
        <v>1</v>
      </c>
      <c r="O578" s="690">
        <v>1</v>
      </c>
      <c r="P578" s="627">
        <v>0</v>
      </c>
      <c r="Q578" s="642"/>
      <c r="R578" s="626">
        <v>1</v>
      </c>
      <c r="S578" s="642">
        <v>1</v>
      </c>
      <c r="T578" s="690">
        <v>1</v>
      </c>
      <c r="U578" s="672">
        <v>1</v>
      </c>
    </row>
    <row r="579" spans="1:21" ht="14.4" customHeight="1" x14ac:dyDescent="0.3">
      <c r="A579" s="625">
        <v>21</v>
      </c>
      <c r="B579" s="626" t="s">
        <v>551</v>
      </c>
      <c r="C579" s="626">
        <v>89301211</v>
      </c>
      <c r="D579" s="688" t="s">
        <v>4838</v>
      </c>
      <c r="E579" s="689" t="s">
        <v>2844</v>
      </c>
      <c r="F579" s="626" t="s">
        <v>2806</v>
      </c>
      <c r="G579" s="626" t="s">
        <v>2985</v>
      </c>
      <c r="H579" s="626" t="s">
        <v>550</v>
      </c>
      <c r="I579" s="626" t="s">
        <v>3379</v>
      </c>
      <c r="J579" s="626" t="s">
        <v>873</v>
      </c>
      <c r="K579" s="626" t="s">
        <v>3380</v>
      </c>
      <c r="L579" s="627">
        <v>0</v>
      </c>
      <c r="M579" s="627">
        <v>0</v>
      </c>
      <c r="N579" s="626">
        <v>1</v>
      </c>
      <c r="O579" s="690">
        <v>1</v>
      </c>
      <c r="P579" s="627"/>
      <c r="Q579" s="642"/>
      <c r="R579" s="626"/>
      <c r="S579" s="642">
        <v>0</v>
      </c>
      <c r="T579" s="690"/>
      <c r="U579" s="672">
        <v>0</v>
      </c>
    </row>
    <row r="580" spans="1:21" ht="14.4" customHeight="1" x14ac:dyDescent="0.3">
      <c r="A580" s="625">
        <v>21</v>
      </c>
      <c r="B580" s="626" t="s">
        <v>551</v>
      </c>
      <c r="C580" s="626">
        <v>89301211</v>
      </c>
      <c r="D580" s="688" t="s">
        <v>4838</v>
      </c>
      <c r="E580" s="689" t="s">
        <v>2844</v>
      </c>
      <c r="F580" s="626" t="s">
        <v>2806</v>
      </c>
      <c r="G580" s="626" t="s">
        <v>2988</v>
      </c>
      <c r="H580" s="626" t="s">
        <v>550</v>
      </c>
      <c r="I580" s="626" t="s">
        <v>3144</v>
      </c>
      <c r="J580" s="626" t="s">
        <v>1193</v>
      </c>
      <c r="K580" s="626" t="s">
        <v>1194</v>
      </c>
      <c r="L580" s="627">
        <v>20.239999999999998</v>
      </c>
      <c r="M580" s="627">
        <v>80.959999999999994</v>
      </c>
      <c r="N580" s="626">
        <v>4</v>
      </c>
      <c r="O580" s="690">
        <v>2</v>
      </c>
      <c r="P580" s="627">
        <v>40.479999999999997</v>
      </c>
      <c r="Q580" s="642">
        <v>0.5</v>
      </c>
      <c r="R580" s="626">
        <v>2</v>
      </c>
      <c r="S580" s="642">
        <v>0.5</v>
      </c>
      <c r="T580" s="690">
        <v>1</v>
      </c>
      <c r="U580" s="672">
        <v>0.5</v>
      </c>
    </row>
    <row r="581" spans="1:21" ht="14.4" customHeight="1" x14ac:dyDescent="0.3">
      <c r="A581" s="625">
        <v>21</v>
      </c>
      <c r="B581" s="626" t="s">
        <v>551</v>
      </c>
      <c r="C581" s="626">
        <v>89301211</v>
      </c>
      <c r="D581" s="688" t="s">
        <v>4838</v>
      </c>
      <c r="E581" s="689" t="s">
        <v>2844</v>
      </c>
      <c r="F581" s="626" t="s">
        <v>2806</v>
      </c>
      <c r="G581" s="626" t="s">
        <v>3381</v>
      </c>
      <c r="H581" s="626" t="s">
        <v>550</v>
      </c>
      <c r="I581" s="626" t="s">
        <v>3382</v>
      </c>
      <c r="J581" s="626" t="s">
        <v>3383</v>
      </c>
      <c r="K581" s="626" t="s">
        <v>3384</v>
      </c>
      <c r="L581" s="627">
        <v>0</v>
      </c>
      <c r="M581" s="627">
        <v>0</v>
      </c>
      <c r="N581" s="626">
        <v>1</v>
      </c>
      <c r="O581" s="690">
        <v>0.5</v>
      </c>
      <c r="P581" s="627">
        <v>0</v>
      </c>
      <c r="Q581" s="642"/>
      <c r="R581" s="626">
        <v>1</v>
      </c>
      <c r="S581" s="642">
        <v>1</v>
      </c>
      <c r="T581" s="690">
        <v>0.5</v>
      </c>
      <c r="U581" s="672">
        <v>1</v>
      </c>
    </row>
    <row r="582" spans="1:21" ht="14.4" customHeight="1" x14ac:dyDescent="0.3">
      <c r="A582" s="625">
        <v>21</v>
      </c>
      <c r="B582" s="626" t="s">
        <v>551</v>
      </c>
      <c r="C582" s="626">
        <v>89301211</v>
      </c>
      <c r="D582" s="688" t="s">
        <v>4838</v>
      </c>
      <c r="E582" s="689" t="s">
        <v>2844</v>
      </c>
      <c r="F582" s="626" t="s">
        <v>2806</v>
      </c>
      <c r="G582" s="626" t="s">
        <v>3385</v>
      </c>
      <c r="H582" s="626" t="s">
        <v>550</v>
      </c>
      <c r="I582" s="626" t="s">
        <v>3386</v>
      </c>
      <c r="J582" s="626" t="s">
        <v>3387</v>
      </c>
      <c r="K582" s="626" t="s">
        <v>1821</v>
      </c>
      <c r="L582" s="627">
        <v>10256.77</v>
      </c>
      <c r="M582" s="627">
        <v>20513.54</v>
      </c>
      <c r="N582" s="626">
        <v>2</v>
      </c>
      <c r="O582" s="690">
        <v>0.5</v>
      </c>
      <c r="P582" s="627"/>
      <c r="Q582" s="642">
        <v>0</v>
      </c>
      <c r="R582" s="626"/>
      <c r="S582" s="642">
        <v>0</v>
      </c>
      <c r="T582" s="690"/>
      <c r="U582" s="672">
        <v>0</v>
      </c>
    </row>
    <row r="583" spans="1:21" ht="14.4" customHeight="1" x14ac:dyDescent="0.3">
      <c r="A583" s="625">
        <v>21</v>
      </c>
      <c r="B583" s="626" t="s">
        <v>551</v>
      </c>
      <c r="C583" s="626">
        <v>89301211</v>
      </c>
      <c r="D583" s="688" t="s">
        <v>4838</v>
      </c>
      <c r="E583" s="689" t="s">
        <v>2844</v>
      </c>
      <c r="F583" s="626" t="s">
        <v>2806</v>
      </c>
      <c r="G583" s="626" t="s">
        <v>3388</v>
      </c>
      <c r="H583" s="626" t="s">
        <v>550</v>
      </c>
      <c r="I583" s="626" t="s">
        <v>3389</v>
      </c>
      <c r="J583" s="626" t="s">
        <v>850</v>
      </c>
      <c r="K583" s="626" t="s">
        <v>3390</v>
      </c>
      <c r="L583" s="627">
        <v>85.44</v>
      </c>
      <c r="M583" s="627">
        <v>85.44</v>
      </c>
      <c r="N583" s="626">
        <v>1</v>
      </c>
      <c r="O583" s="690">
        <v>0.5</v>
      </c>
      <c r="P583" s="627">
        <v>85.44</v>
      </c>
      <c r="Q583" s="642">
        <v>1</v>
      </c>
      <c r="R583" s="626">
        <v>1</v>
      </c>
      <c r="S583" s="642">
        <v>1</v>
      </c>
      <c r="T583" s="690">
        <v>0.5</v>
      </c>
      <c r="U583" s="672">
        <v>1</v>
      </c>
    </row>
    <row r="584" spans="1:21" ht="14.4" customHeight="1" x14ac:dyDescent="0.3">
      <c r="A584" s="625">
        <v>21</v>
      </c>
      <c r="B584" s="626" t="s">
        <v>551</v>
      </c>
      <c r="C584" s="626">
        <v>89301211</v>
      </c>
      <c r="D584" s="688" t="s">
        <v>4838</v>
      </c>
      <c r="E584" s="689" t="s">
        <v>2844</v>
      </c>
      <c r="F584" s="626" t="s">
        <v>2806</v>
      </c>
      <c r="G584" s="626" t="s">
        <v>3391</v>
      </c>
      <c r="H584" s="626" t="s">
        <v>1264</v>
      </c>
      <c r="I584" s="626" t="s">
        <v>2634</v>
      </c>
      <c r="J584" s="626" t="s">
        <v>1886</v>
      </c>
      <c r="K584" s="626" t="s">
        <v>1887</v>
      </c>
      <c r="L584" s="627">
        <v>25.07</v>
      </c>
      <c r="M584" s="627">
        <v>25.07</v>
      </c>
      <c r="N584" s="626">
        <v>1</v>
      </c>
      <c r="O584" s="690">
        <v>0.5</v>
      </c>
      <c r="P584" s="627"/>
      <c r="Q584" s="642">
        <v>0</v>
      </c>
      <c r="R584" s="626"/>
      <c r="S584" s="642">
        <v>0</v>
      </c>
      <c r="T584" s="690"/>
      <c r="U584" s="672">
        <v>0</v>
      </c>
    </row>
    <row r="585" spans="1:21" ht="14.4" customHeight="1" x14ac:dyDescent="0.3">
      <c r="A585" s="625">
        <v>21</v>
      </c>
      <c r="B585" s="626" t="s">
        <v>551</v>
      </c>
      <c r="C585" s="626">
        <v>89301211</v>
      </c>
      <c r="D585" s="688" t="s">
        <v>4838</v>
      </c>
      <c r="E585" s="689" t="s">
        <v>2844</v>
      </c>
      <c r="F585" s="626" t="s">
        <v>2806</v>
      </c>
      <c r="G585" s="626" t="s">
        <v>2992</v>
      </c>
      <c r="H585" s="626" t="s">
        <v>1264</v>
      </c>
      <c r="I585" s="626" t="s">
        <v>2383</v>
      </c>
      <c r="J585" s="626" t="s">
        <v>1512</v>
      </c>
      <c r="K585" s="626" t="s">
        <v>2384</v>
      </c>
      <c r="L585" s="627">
        <v>399.92</v>
      </c>
      <c r="M585" s="627">
        <v>399.92</v>
      </c>
      <c r="N585" s="626">
        <v>1</v>
      </c>
      <c r="O585" s="690">
        <v>0.5</v>
      </c>
      <c r="P585" s="627">
        <v>399.92</v>
      </c>
      <c r="Q585" s="642">
        <v>1</v>
      </c>
      <c r="R585" s="626">
        <v>1</v>
      </c>
      <c r="S585" s="642">
        <v>1</v>
      </c>
      <c r="T585" s="690">
        <v>0.5</v>
      </c>
      <c r="U585" s="672">
        <v>1</v>
      </c>
    </row>
    <row r="586" spans="1:21" ht="14.4" customHeight="1" x14ac:dyDescent="0.3">
      <c r="A586" s="625">
        <v>21</v>
      </c>
      <c r="B586" s="626" t="s">
        <v>551</v>
      </c>
      <c r="C586" s="626">
        <v>89301211</v>
      </c>
      <c r="D586" s="688" t="s">
        <v>4838</v>
      </c>
      <c r="E586" s="689" t="s">
        <v>2844</v>
      </c>
      <c r="F586" s="626" t="s">
        <v>2806</v>
      </c>
      <c r="G586" s="626" t="s">
        <v>3392</v>
      </c>
      <c r="H586" s="626" t="s">
        <v>550</v>
      </c>
      <c r="I586" s="626" t="s">
        <v>3393</v>
      </c>
      <c r="J586" s="626" t="s">
        <v>3394</v>
      </c>
      <c r="K586" s="626" t="s">
        <v>3395</v>
      </c>
      <c r="L586" s="627">
        <v>55.71</v>
      </c>
      <c r="M586" s="627">
        <v>55.71</v>
      </c>
      <c r="N586" s="626">
        <v>1</v>
      </c>
      <c r="O586" s="690">
        <v>0.5</v>
      </c>
      <c r="P586" s="627">
        <v>55.71</v>
      </c>
      <c r="Q586" s="642">
        <v>1</v>
      </c>
      <c r="R586" s="626">
        <v>1</v>
      </c>
      <c r="S586" s="642">
        <v>1</v>
      </c>
      <c r="T586" s="690">
        <v>0.5</v>
      </c>
      <c r="U586" s="672">
        <v>1</v>
      </c>
    </row>
    <row r="587" spans="1:21" ht="14.4" customHeight="1" x14ac:dyDescent="0.3">
      <c r="A587" s="625">
        <v>21</v>
      </c>
      <c r="B587" s="626" t="s">
        <v>551</v>
      </c>
      <c r="C587" s="626">
        <v>89301211</v>
      </c>
      <c r="D587" s="688" t="s">
        <v>4838</v>
      </c>
      <c r="E587" s="689" t="s">
        <v>2844</v>
      </c>
      <c r="F587" s="626" t="s">
        <v>2806</v>
      </c>
      <c r="G587" s="626" t="s">
        <v>2889</v>
      </c>
      <c r="H587" s="626" t="s">
        <v>550</v>
      </c>
      <c r="I587" s="626" t="s">
        <v>2993</v>
      </c>
      <c r="J587" s="626" t="s">
        <v>2994</v>
      </c>
      <c r="K587" s="626" t="s">
        <v>2995</v>
      </c>
      <c r="L587" s="627">
        <v>0</v>
      </c>
      <c r="M587" s="627">
        <v>0</v>
      </c>
      <c r="N587" s="626">
        <v>1</v>
      </c>
      <c r="O587" s="690">
        <v>0.5</v>
      </c>
      <c r="P587" s="627">
        <v>0</v>
      </c>
      <c r="Q587" s="642"/>
      <c r="R587" s="626">
        <v>1</v>
      </c>
      <c r="S587" s="642">
        <v>1</v>
      </c>
      <c r="T587" s="690">
        <v>0.5</v>
      </c>
      <c r="U587" s="672">
        <v>1</v>
      </c>
    </row>
    <row r="588" spans="1:21" ht="14.4" customHeight="1" x14ac:dyDescent="0.3">
      <c r="A588" s="625">
        <v>21</v>
      </c>
      <c r="B588" s="626" t="s">
        <v>551</v>
      </c>
      <c r="C588" s="626">
        <v>89301211</v>
      </c>
      <c r="D588" s="688" t="s">
        <v>4838</v>
      </c>
      <c r="E588" s="689" t="s">
        <v>2844</v>
      </c>
      <c r="F588" s="626" t="s">
        <v>2806</v>
      </c>
      <c r="G588" s="626" t="s">
        <v>3196</v>
      </c>
      <c r="H588" s="626" t="s">
        <v>1264</v>
      </c>
      <c r="I588" s="626" t="s">
        <v>3197</v>
      </c>
      <c r="J588" s="626" t="s">
        <v>3198</v>
      </c>
      <c r="K588" s="626" t="s">
        <v>3199</v>
      </c>
      <c r="L588" s="627">
        <v>376.75</v>
      </c>
      <c r="M588" s="627">
        <v>376.75</v>
      </c>
      <c r="N588" s="626">
        <v>1</v>
      </c>
      <c r="O588" s="690">
        <v>0.5</v>
      </c>
      <c r="P588" s="627"/>
      <c r="Q588" s="642">
        <v>0</v>
      </c>
      <c r="R588" s="626"/>
      <c r="S588" s="642">
        <v>0</v>
      </c>
      <c r="T588" s="690"/>
      <c r="U588" s="672">
        <v>0</v>
      </c>
    </row>
    <row r="589" spans="1:21" ht="14.4" customHeight="1" x14ac:dyDescent="0.3">
      <c r="A589" s="625">
        <v>21</v>
      </c>
      <c r="B589" s="626" t="s">
        <v>551</v>
      </c>
      <c r="C589" s="626">
        <v>89301211</v>
      </c>
      <c r="D589" s="688" t="s">
        <v>4838</v>
      </c>
      <c r="E589" s="689" t="s">
        <v>2844</v>
      </c>
      <c r="F589" s="626" t="s">
        <v>2806</v>
      </c>
      <c r="G589" s="626" t="s">
        <v>3200</v>
      </c>
      <c r="H589" s="626" t="s">
        <v>1264</v>
      </c>
      <c r="I589" s="626" t="s">
        <v>2189</v>
      </c>
      <c r="J589" s="626" t="s">
        <v>2190</v>
      </c>
      <c r="K589" s="626" t="s">
        <v>2191</v>
      </c>
      <c r="L589" s="627">
        <v>190.48</v>
      </c>
      <c r="M589" s="627">
        <v>190.48</v>
      </c>
      <c r="N589" s="626">
        <v>1</v>
      </c>
      <c r="O589" s="690">
        <v>0.5</v>
      </c>
      <c r="P589" s="627">
        <v>190.48</v>
      </c>
      <c r="Q589" s="642">
        <v>1</v>
      </c>
      <c r="R589" s="626">
        <v>1</v>
      </c>
      <c r="S589" s="642">
        <v>1</v>
      </c>
      <c r="T589" s="690">
        <v>0.5</v>
      </c>
      <c r="U589" s="672">
        <v>1</v>
      </c>
    </row>
    <row r="590" spans="1:21" ht="14.4" customHeight="1" x14ac:dyDescent="0.3">
      <c r="A590" s="625">
        <v>21</v>
      </c>
      <c r="B590" s="626" t="s">
        <v>551</v>
      </c>
      <c r="C590" s="626">
        <v>89301211</v>
      </c>
      <c r="D590" s="688" t="s">
        <v>4838</v>
      </c>
      <c r="E590" s="689" t="s">
        <v>2844</v>
      </c>
      <c r="F590" s="626" t="s">
        <v>2806</v>
      </c>
      <c r="G590" s="626" t="s">
        <v>3098</v>
      </c>
      <c r="H590" s="626" t="s">
        <v>550</v>
      </c>
      <c r="I590" s="626" t="s">
        <v>2672</v>
      </c>
      <c r="J590" s="626" t="s">
        <v>2673</v>
      </c>
      <c r="K590" s="626" t="s">
        <v>2674</v>
      </c>
      <c r="L590" s="627">
        <v>108.46</v>
      </c>
      <c r="M590" s="627">
        <v>108.46</v>
      </c>
      <c r="N590" s="626">
        <v>1</v>
      </c>
      <c r="O590" s="690">
        <v>0.5</v>
      </c>
      <c r="P590" s="627">
        <v>108.46</v>
      </c>
      <c r="Q590" s="642">
        <v>1</v>
      </c>
      <c r="R590" s="626">
        <v>1</v>
      </c>
      <c r="S590" s="642">
        <v>1</v>
      </c>
      <c r="T590" s="690">
        <v>0.5</v>
      </c>
      <c r="U590" s="672">
        <v>1</v>
      </c>
    </row>
    <row r="591" spans="1:21" ht="14.4" customHeight="1" x14ac:dyDescent="0.3">
      <c r="A591" s="625">
        <v>21</v>
      </c>
      <c r="B591" s="626" t="s">
        <v>551</v>
      </c>
      <c r="C591" s="626">
        <v>89301211</v>
      </c>
      <c r="D591" s="688" t="s">
        <v>4838</v>
      </c>
      <c r="E591" s="689" t="s">
        <v>2844</v>
      </c>
      <c r="F591" s="626" t="s">
        <v>2806</v>
      </c>
      <c r="G591" s="626" t="s">
        <v>3099</v>
      </c>
      <c r="H591" s="626" t="s">
        <v>550</v>
      </c>
      <c r="I591" s="626" t="s">
        <v>3148</v>
      </c>
      <c r="J591" s="626" t="s">
        <v>3101</v>
      </c>
      <c r="K591" s="626" t="s">
        <v>3149</v>
      </c>
      <c r="L591" s="627">
        <v>0</v>
      </c>
      <c r="M591" s="627">
        <v>0</v>
      </c>
      <c r="N591" s="626">
        <v>1</v>
      </c>
      <c r="O591" s="690">
        <v>0.5</v>
      </c>
      <c r="P591" s="627">
        <v>0</v>
      </c>
      <c r="Q591" s="642"/>
      <c r="R591" s="626">
        <v>1</v>
      </c>
      <c r="S591" s="642">
        <v>1</v>
      </c>
      <c r="T591" s="690">
        <v>0.5</v>
      </c>
      <c r="U591" s="672">
        <v>1</v>
      </c>
    </row>
    <row r="592" spans="1:21" ht="14.4" customHeight="1" x14ac:dyDescent="0.3">
      <c r="A592" s="625">
        <v>21</v>
      </c>
      <c r="B592" s="626" t="s">
        <v>551</v>
      </c>
      <c r="C592" s="626">
        <v>89301211</v>
      </c>
      <c r="D592" s="688" t="s">
        <v>4838</v>
      </c>
      <c r="E592" s="689" t="s">
        <v>2844</v>
      </c>
      <c r="F592" s="626" t="s">
        <v>2806</v>
      </c>
      <c r="G592" s="626" t="s">
        <v>3099</v>
      </c>
      <c r="H592" s="626" t="s">
        <v>550</v>
      </c>
      <c r="I592" s="626" t="s">
        <v>3100</v>
      </c>
      <c r="J592" s="626" t="s">
        <v>3101</v>
      </c>
      <c r="K592" s="626" t="s">
        <v>3102</v>
      </c>
      <c r="L592" s="627">
        <v>0</v>
      </c>
      <c r="M592" s="627">
        <v>0</v>
      </c>
      <c r="N592" s="626">
        <v>1</v>
      </c>
      <c r="O592" s="690">
        <v>0.5</v>
      </c>
      <c r="P592" s="627">
        <v>0</v>
      </c>
      <c r="Q592" s="642"/>
      <c r="R592" s="626">
        <v>1</v>
      </c>
      <c r="S592" s="642">
        <v>1</v>
      </c>
      <c r="T592" s="690">
        <v>0.5</v>
      </c>
      <c r="U592" s="672">
        <v>1</v>
      </c>
    </row>
    <row r="593" spans="1:21" ht="14.4" customHeight="1" x14ac:dyDescent="0.3">
      <c r="A593" s="625">
        <v>21</v>
      </c>
      <c r="B593" s="626" t="s">
        <v>551</v>
      </c>
      <c r="C593" s="626">
        <v>89301211</v>
      </c>
      <c r="D593" s="688" t="s">
        <v>4838</v>
      </c>
      <c r="E593" s="689" t="s">
        <v>2844</v>
      </c>
      <c r="F593" s="626" t="s">
        <v>2806</v>
      </c>
      <c r="G593" s="626" t="s">
        <v>3007</v>
      </c>
      <c r="H593" s="626" t="s">
        <v>550</v>
      </c>
      <c r="I593" s="626" t="s">
        <v>3008</v>
      </c>
      <c r="J593" s="626" t="s">
        <v>3009</v>
      </c>
      <c r="K593" s="626" t="s">
        <v>3010</v>
      </c>
      <c r="L593" s="627">
        <v>56.01</v>
      </c>
      <c r="M593" s="627">
        <v>112.02</v>
      </c>
      <c r="N593" s="626">
        <v>2</v>
      </c>
      <c r="O593" s="690">
        <v>1</v>
      </c>
      <c r="P593" s="627">
        <v>56.01</v>
      </c>
      <c r="Q593" s="642">
        <v>0.5</v>
      </c>
      <c r="R593" s="626">
        <v>1</v>
      </c>
      <c r="S593" s="642">
        <v>0.5</v>
      </c>
      <c r="T593" s="690">
        <v>0.5</v>
      </c>
      <c r="U593" s="672">
        <v>0.5</v>
      </c>
    </row>
    <row r="594" spans="1:21" ht="14.4" customHeight="1" x14ac:dyDescent="0.3">
      <c r="A594" s="625">
        <v>21</v>
      </c>
      <c r="B594" s="626" t="s">
        <v>551</v>
      </c>
      <c r="C594" s="626">
        <v>89301211</v>
      </c>
      <c r="D594" s="688" t="s">
        <v>4838</v>
      </c>
      <c r="E594" s="689" t="s">
        <v>2844</v>
      </c>
      <c r="F594" s="626" t="s">
        <v>2806</v>
      </c>
      <c r="G594" s="626" t="s">
        <v>2864</v>
      </c>
      <c r="H594" s="626" t="s">
        <v>550</v>
      </c>
      <c r="I594" s="626" t="s">
        <v>2865</v>
      </c>
      <c r="J594" s="626" t="s">
        <v>893</v>
      </c>
      <c r="K594" s="626" t="s">
        <v>2866</v>
      </c>
      <c r="L594" s="627">
        <v>0</v>
      </c>
      <c r="M594" s="627">
        <v>0</v>
      </c>
      <c r="N594" s="626">
        <v>1</v>
      </c>
      <c r="O594" s="690">
        <v>0.5</v>
      </c>
      <c r="P594" s="627">
        <v>0</v>
      </c>
      <c r="Q594" s="642"/>
      <c r="R594" s="626">
        <v>1</v>
      </c>
      <c r="S594" s="642">
        <v>1</v>
      </c>
      <c r="T594" s="690">
        <v>0.5</v>
      </c>
      <c r="U594" s="672">
        <v>1</v>
      </c>
    </row>
    <row r="595" spans="1:21" ht="14.4" customHeight="1" x14ac:dyDescent="0.3">
      <c r="A595" s="625">
        <v>21</v>
      </c>
      <c r="B595" s="626" t="s">
        <v>551</v>
      </c>
      <c r="C595" s="626">
        <v>89301211</v>
      </c>
      <c r="D595" s="688" t="s">
        <v>4838</v>
      </c>
      <c r="E595" s="689" t="s">
        <v>2844</v>
      </c>
      <c r="F595" s="626" t="s">
        <v>2806</v>
      </c>
      <c r="G595" s="626" t="s">
        <v>3016</v>
      </c>
      <c r="H595" s="626" t="s">
        <v>550</v>
      </c>
      <c r="I595" s="626" t="s">
        <v>3017</v>
      </c>
      <c r="J595" s="626" t="s">
        <v>3018</v>
      </c>
      <c r="K595" s="626" t="s">
        <v>2519</v>
      </c>
      <c r="L595" s="627">
        <v>503.26</v>
      </c>
      <c r="M595" s="627">
        <v>1006.52</v>
      </c>
      <c r="N595" s="626">
        <v>2</v>
      </c>
      <c r="O595" s="690">
        <v>1</v>
      </c>
      <c r="P595" s="627"/>
      <c r="Q595" s="642">
        <v>0</v>
      </c>
      <c r="R595" s="626"/>
      <c r="S595" s="642">
        <v>0</v>
      </c>
      <c r="T595" s="690"/>
      <c r="U595" s="672">
        <v>0</v>
      </c>
    </row>
    <row r="596" spans="1:21" ht="14.4" customHeight="1" x14ac:dyDescent="0.3">
      <c r="A596" s="625">
        <v>21</v>
      </c>
      <c r="B596" s="626" t="s">
        <v>551</v>
      </c>
      <c r="C596" s="626">
        <v>89301211</v>
      </c>
      <c r="D596" s="688" t="s">
        <v>4838</v>
      </c>
      <c r="E596" s="689" t="s">
        <v>2844</v>
      </c>
      <c r="F596" s="626" t="s">
        <v>2806</v>
      </c>
      <c r="G596" s="626" t="s">
        <v>3019</v>
      </c>
      <c r="H596" s="626" t="s">
        <v>550</v>
      </c>
      <c r="I596" s="626" t="s">
        <v>3020</v>
      </c>
      <c r="J596" s="626" t="s">
        <v>833</v>
      </c>
      <c r="K596" s="626" t="s">
        <v>3021</v>
      </c>
      <c r="L596" s="627">
        <v>400.53</v>
      </c>
      <c r="M596" s="627">
        <v>400.53</v>
      </c>
      <c r="N596" s="626">
        <v>1</v>
      </c>
      <c r="O596" s="690">
        <v>0.5</v>
      </c>
      <c r="P596" s="627">
        <v>400.53</v>
      </c>
      <c r="Q596" s="642">
        <v>1</v>
      </c>
      <c r="R596" s="626">
        <v>1</v>
      </c>
      <c r="S596" s="642">
        <v>1</v>
      </c>
      <c r="T596" s="690">
        <v>0.5</v>
      </c>
      <c r="U596" s="672">
        <v>1</v>
      </c>
    </row>
    <row r="597" spans="1:21" ht="14.4" customHeight="1" x14ac:dyDescent="0.3">
      <c r="A597" s="625">
        <v>21</v>
      </c>
      <c r="B597" s="626" t="s">
        <v>551</v>
      </c>
      <c r="C597" s="626">
        <v>89301211</v>
      </c>
      <c r="D597" s="688" t="s">
        <v>4838</v>
      </c>
      <c r="E597" s="689" t="s">
        <v>2844</v>
      </c>
      <c r="F597" s="626" t="s">
        <v>2806</v>
      </c>
      <c r="G597" s="626" t="s">
        <v>3023</v>
      </c>
      <c r="H597" s="626" t="s">
        <v>1264</v>
      </c>
      <c r="I597" s="626" t="s">
        <v>2692</v>
      </c>
      <c r="J597" s="626" t="s">
        <v>1926</v>
      </c>
      <c r="K597" s="626" t="s">
        <v>2693</v>
      </c>
      <c r="L597" s="627">
        <v>69.86</v>
      </c>
      <c r="M597" s="627">
        <v>69.86</v>
      </c>
      <c r="N597" s="626">
        <v>1</v>
      </c>
      <c r="O597" s="690">
        <v>0.5</v>
      </c>
      <c r="P597" s="627">
        <v>69.86</v>
      </c>
      <c r="Q597" s="642">
        <v>1</v>
      </c>
      <c r="R597" s="626">
        <v>1</v>
      </c>
      <c r="S597" s="642">
        <v>1</v>
      </c>
      <c r="T597" s="690">
        <v>0.5</v>
      </c>
      <c r="U597" s="672">
        <v>1</v>
      </c>
    </row>
    <row r="598" spans="1:21" ht="14.4" customHeight="1" x14ac:dyDescent="0.3">
      <c r="A598" s="625">
        <v>21</v>
      </c>
      <c r="B598" s="626" t="s">
        <v>551</v>
      </c>
      <c r="C598" s="626">
        <v>89301211</v>
      </c>
      <c r="D598" s="688" t="s">
        <v>4838</v>
      </c>
      <c r="E598" s="689" t="s">
        <v>2844</v>
      </c>
      <c r="F598" s="626" t="s">
        <v>2806</v>
      </c>
      <c r="G598" s="626" t="s">
        <v>2869</v>
      </c>
      <c r="H598" s="626" t="s">
        <v>550</v>
      </c>
      <c r="I598" s="626" t="s">
        <v>3283</v>
      </c>
      <c r="J598" s="626" t="s">
        <v>880</v>
      </c>
      <c r="K598" s="626" t="s">
        <v>882</v>
      </c>
      <c r="L598" s="627">
        <v>0</v>
      </c>
      <c r="M598" s="627">
        <v>0</v>
      </c>
      <c r="N598" s="626">
        <v>1</v>
      </c>
      <c r="O598" s="690">
        <v>1</v>
      </c>
      <c r="P598" s="627"/>
      <c r="Q598" s="642"/>
      <c r="R598" s="626"/>
      <c r="S598" s="642">
        <v>0</v>
      </c>
      <c r="T598" s="690"/>
      <c r="U598" s="672">
        <v>0</v>
      </c>
    </row>
    <row r="599" spans="1:21" ht="14.4" customHeight="1" x14ac:dyDescent="0.3">
      <c r="A599" s="625">
        <v>21</v>
      </c>
      <c r="B599" s="626" t="s">
        <v>551</v>
      </c>
      <c r="C599" s="626">
        <v>89301211</v>
      </c>
      <c r="D599" s="688" t="s">
        <v>4838</v>
      </c>
      <c r="E599" s="689" t="s">
        <v>2844</v>
      </c>
      <c r="F599" s="626" t="s">
        <v>2806</v>
      </c>
      <c r="G599" s="626" t="s">
        <v>2869</v>
      </c>
      <c r="H599" s="626" t="s">
        <v>550</v>
      </c>
      <c r="I599" s="626" t="s">
        <v>3024</v>
      </c>
      <c r="J599" s="626" t="s">
        <v>3025</v>
      </c>
      <c r="K599" s="626" t="s">
        <v>881</v>
      </c>
      <c r="L599" s="627">
        <v>190.48</v>
      </c>
      <c r="M599" s="627">
        <v>190.48</v>
      </c>
      <c r="N599" s="626">
        <v>1</v>
      </c>
      <c r="O599" s="690">
        <v>0.5</v>
      </c>
      <c r="P599" s="627">
        <v>190.48</v>
      </c>
      <c r="Q599" s="642">
        <v>1</v>
      </c>
      <c r="R599" s="626">
        <v>1</v>
      </c>
      <c r="S599" s="642">
        <v>1</v>
      </c>
      <c r="T599" s="690">
        <v>0.5</v>
      </c>
      <c r="U599" s="672">
        <v>1</v>
      </c>
    </row>
    <row r="600" spans="1:21" ht="14.4" customHeight="1" x14ac:dyDescent="0.3">
      <c r="A600" s="625">
        <v>21</v>
      </c>
      <c r="B600" s="626" t="s">
        <v>551</v>
      </c>
      <c r="C600" s="626">
        <v>89301211</v>
      </c>
      <c r="D600" s="688" t="s">
        <v>4838</v>
      </c>
      <c r="E600" s="689" t="s">
        <v>2844</v>
      </c>
      <c r="F600" s="626" t="s">
        <v>2806</v>
      </c>
      <c r="G600" s="626" t="s">
        <v>2869</v>
      </c>
      <c r="H600" s="626" t="s">
        <v>550</v>
      </c>
      <c r="I600" s="626" t="s">
        <v>3165</v>
      </c>
      <c r="J600" s="626" t="s">
        <v>3025</v>
      </c>
      <c r="K600" s="626" t="s">
        <v>882</v>
      </c>
      <c r="L600" s="627">
        <v>612.26</v>
      </c>
      <c r="M600" s="627">
        <v>612.26</v>
      </c>
      <c r="N600" s="626">
        <v>1</v>
      </c>
      <c r="O600" s="690">
        <v>0.5</v>
      </c>
      <c r="P600" s="627">
        <v>612.26</v>
      </c>
      <c r="Q600" s="642">
        <v>1</v>
      </c>
      <c r="R600" s="626">
        <v>1</v>
      </c>
      <c r="S600" s="642">
        <v>1</v>
      </c>
      <c r="T600" s="690">
        <v>0.5</v>
      </c>
      <c r="U600" s="672">
        <v>1</v>
      </c>
    </row>
    <row r="601" spans="1:21" ht="14.4" customHeight="1" x14ac:dyDescent="0.3">
      <c r="A601" s="625">
        <v>21</v>
      </c>
      <c r="B601" s="626" t="s">
        <v>551</v>
      </c>
      <c r="C601" s="626">
        <v>89301211</v>
      </c>
      <c r="D601" s="688" t="s">
        <v>4838</v>
      </c>
      <c r="E601" s="689" t="s">
        <v>2844</v>
      </c>
      <c r="F601" s="626" t="s">
        <v>2806</v>
      </c>
      <c r="G601" s="626" t="s">
        <v>2869</v>
      </c>
      <c r="H601" s="626" t="s">
        <v>550</v>
      </c>
      <c r="I601" s="626" t="s">
        <v>2180</v>
      </c>
      <c r="J601" s="626" t="s">
        <v>880</v>
      </c>
      <c r="K601" s="626" t="s">
        <v>881</v>
      </c>
      <c r="L601" s="627">
        <v>190.48</v>
      </c>
      <c r="M601" s="627">
        <v>571.43999999999994</v>
      </c>
      <c r="N601" s="626">
        <v>3</v>
      </c>
      <c r="O601" s="690">
        <v>1.5</v>
      </c>
      <c r="P601" s="627"/>
      <c r="Q601" s="642">
        <v>0</v>
      </c>
      <c r="R601" s="626"/>
      <c r="S601" s="642">
        <v>0</v>
      </c>
      <c r="T601" s="690"/>
      <c r="U601" s="672">
        <v>0</v>
      </c>
    </row>
    <row r="602" spans="1:21" ht="14.4" customHeight="1" x14ac:dyDescent="0.3">
      <c r="A602" s="625">
        <v>21</v>
      </c>
      <c r="B602" s="626" t="s">
        <v>551</v>
      </c>
      <c r="C602" s="626">
        <v>89301211</v>
      </c>
      <c r="D602" s="688" t="s">
        <v>4838</v>
      </c>
      <c r="E602" s="689" t="s">
        <v>2844</v>
      </c>
      <c r="F602" s="626" t="s">
        <v>2806</v>
      </c>
      <c r="G602" s="626" t="s">
        <v>2869</v>
      </c>
      <c r="H602" s="626" t="s">
        <v>550</v>
      </c>
      <c r="I602" s="626" t="s">
        <v>2181</v>
      </c>
      <c r="J602" s="626" t="s">
        <v>880</v>
      </c>
      <c r="K602" s="626" t="s">
        <v>882</v>
      </c>
      <c r="L602" s="627">
        <v>612.26</v>
      </c>
      <c r="M602" s="627">
        <v>1224.52</v>
      </c>
      <c r="N602" s="626">
        <v>2</v>
      </c>
      <c r="O602" s="690">
        <v>1</v>
      </c>
      <c r="P602" s="627">
        <v>612.26</v>
      </c>
      <c r="Q602" s="642">
        <v>0.5</v>
      </c>
      <c r="R602" s="626">
        <v>1</v>
      </c>
      <c r="S602" s="642">
        <v>0.5</v>
      </c>
      <c r="T602" s="690">
        <v>0.5</v>
      </c>
      <c r="U602" s="672">
        <v>0.5</v>
      </c>
    </row>
    <row r="603" spans="1:21" ht="14.4" customHeight="1" x14ac:dyDescent="0.3">
      <c r="A603" s="625">
        <v>21</v>
      </c>
      <c r="B603" s="626" t="s">
        <v>551</v>
      </c>
      <c r="C603" s="626">
        <v>89301211</v>
      </c>
      <c r="D603" s="688" t="s">
        <v>4838</v>
      </c>
      <c r="E603" s="689" t="s">
        <v>2844</v>
      </c>
      <c r="F603" s="626" t="s">
        <v>2806</v>
      </c>
      <c r="G603" s="626" t="s">
        <v>2872</v>
      </c>
      <c r="H603" s="626" t="s">
        <v>1264</v>
      </c>
      <c r="I603" s="626" t="s">
        <v>3396</v>
      </c>
      <c r="J603" s="626" t="s">
        <v>1271</v>
      </c>
      <c r="K603" s="626" t="s">
        <v>3397</v>
      </c>
      <c r="L603" s="627">
        <v>198.95</v>
      </c>
      <c r="M603" s="627">
        <v>198.95</v>
      </c>
      <c r="N603" s="626">
        <v>1</v>
      </c>
      <c r="O603" s="690">
        <v>0.5</v>
      </c>
      <c r="P603" s="627">
        <v>198.95</v>
      </c>
      <c r="Q603" s="642">
        <v>1</v>
      </c>
      <c r="R603" s="626">
        <v>1</v>
      </c>
      <c r="S603" s="642">
        <v>1</v>
      </c>
      <c r="T603" s="690">
        <v>0.5</v>
      </c>
      <c r="U603" s="672">
        <v>1</v>
      </c>
    </row>
    <row r="604" spans="1:21" ht="14.4" customHeight="1" x14ac:dyDescent="0.3">
      <c r="A604" s="625">
        <v>21</v>
      </c>
      <c r="B604" s="626" t="s">
        <v>551</v>
      </c>
      <c r="C604" s="626">
        <v>89301211</v>
      </c>
      <c r="D604" s="688" t="s">
        <v>4838</v>
      </c>
      <c r="E604" s="689" t="s">
        <v>2844</v>
      </c>
      <c r="F604" s="626" t="s">
        <v>2806</v>
      </c>
      <c r="G604" s="626" t="s">
        <v>3398</v>
      </c>
      <c r="H604" s="626" t="s">
        <v>550</v>
      </c>
      <c r="I604" s="626" t="s">
        <v>3399</v>
      </c>
      <c r="J604" s="626" t="s">
        <v>1222</v>
      </c>
      <c r="K604" s="626" t="s">
        <v>1232</v>
      </c>
      <c r="L604" s="627">
        <v>0</v>
      </c>
      <c r="M604" s="627">
        <v>0</v>
      </c>
      <c r="N604" s="626">
        <v>1</v>
      </c>
      <c r="O604" s="690">
        <v>0.5</v>
      </c>
      <c r="P604" s="627"/>
      <c r="Q604" s="642"/>
      <c r="R604" s="626"/>
      <c r="S604" s="642">
        <v>0</v>
      </c>
      <c r="T604" s="690"/>
      <c r="U604" s="672">
        <v>0</v>
      </c>
    </row>
    <row r="605" spans="1:21" ht="14.4" customHeight="1" x14ac:dyDescent="0.3">
      <c r="A605" s="625">
        <v>21</v>
      </c>
      <c r="B605" s="626" t="s">
        <v>551</v>
      </c>
      <c r="C605" s="626">
        <v>89301211</v>
      </c>
      <c r="D605" s="688" t="s">
        <v>4838</v>
      </c>
      <c r="E605" s="689" t="s">
        <v>2844</v>
      </c>
      <c r="F605" s="626" t="s">
        <v>2806</v>
      </c>
      <c r="G605" s="626" t="s">
        <v>3029</v>
      </c>
      <c r="H605" s="626" t="s">
        <v>1264</v>
      </c>
      <c r="I605" s="626" t="s">
        <v>2295</v>
      </c>
      <c r="J605" s="626" t="s">
        <v>1458</v>
      </c>
      <c r="K605" s="626" t="s">
        <v>1459</v>
      </c>
      <c r="L605" s="627">
        <v>101.16</v>
      </c>
      <c r="M605" s="627">
        <v>101.16</v>
      </c>
      <c r="N605" s="626">
        <v>1</v>
      </c>
      <c r="O605" s="690">
        <v>1</v>
      </c>
      <c r="P605" s="627"/>
      <c r="Q605" s="642">
        <v>0</v>
      </c>
      <c r="R605" s="626"/>
      <c r="S605" s="642">
        <v>0</v>
      </c>
      <c r="T605" s="690"/>
      <c r="U605" s="672">
        <v>0</v>
      </c>
    </row>
    <row r="606" spans="1:21" ht="14.4" customHeight="1" x14ac:dyDescent="0.3">
      <c r="A606" s="625">
        <v>21</v>
      </c>
      <c r="B606" s="626" t="s">
        <v>551</v>
      </c>
      <c r="C606" s="626">
        <v>89301211</v>
      </c>
      <c r="D606" s="688" t="s">
        <v>4838</v>
      </c>
      <c r="E606" s="689" t="s">
        <v>2844</v>
      </c>
      <c r="F606" s="626" t="s">
        <v>2806</v>
      </c>
      <c r="G606" s="626" t="s">
        <v>3030</v>
      </c>
      <c r="H606" s="626" t="s">
        <v>550</v>
      </c>
      <c r="I606" s="626" t="s">
        <v>3288</v>
      </c>
      <c r="J606" s="626" t="s">
        <v>942</v>
      </c>
      <c r="K606" s="626" t="s">
        <v>1729</v>
      </c>
      <c r="L606" s="627">
        <v>0</v>
      </c>
      <c r="M606" s="627">
        <v>0</v>
      </c>
      <c r="N606" s="626">
        <v>2</v>
      </c>
      <c r="O606" s="690">
        <v>1</v>
      </c>
      <c r="P606" s="627">
        <v>0</v>
      </c>
      <c r="Q606" s="642"/>
      <c r="R606" s="626">
        <v>1</v>
      </c>
      <c r="S606" s="642">
        <v>0.5</v>
      </c>
      <c r="T606" s="690">
        <v>0.5</v>
      </c>
      <c r="U606" s="672">
        <v>0.5</v>
      </c>
    </row>
    <row r="607" spans="1:21" ht="14.4" customHeight="1" x14ac:dyDescent="0.3">
      <c r="A607" s="625">
        <v>21</v>
      </c>
      <c r="B607" s="626" t="s">
        <v>551</v>
      </c>
      <c r="C607" s="626">
        <v>89301211</v>
      </c>
      <c r="D607" s="688" t="s">
        <v>4838</v>
      </c>
      <c r="E607" s="689" t="s">
        <v>2844</v>
      </c>
      <c r="F607" s="626" t="s">
        <v>2806</v>
      </c>
      <c r="G607" s="626" t="s">
        <v>3030</v>
      </c>
      <c r="H607" s="626" t="s">
        <v>550</v>
      </c>
      <c r="I607" s="626" t="s">
        <v>3031</v>
      </c>
      <c r="J607" s="626" t="s">
        <v>942</v>
      </c>
      <c r="K607" s="626" t="s">
        <v>943</v>
      </c>
      <c r="L607" s="627">
        <v>56.69</v>
      </c>
      <c r="M607" s="627">
        <v>113.38</v>
      </c>
      <c r="N607" s="626">
        <v>2</v>
      </c>
      <c r="O607" s="690">
        <v>1</v>
      </c>
      <c r="P607" s="627"/>
      <c r="Q607" s="642">
        <v>0</v>
      </c>
      <c r="R607" s="626"/>
      <c r="S607" s="642">
        <v>0</v>
      </c>
      <c r="T607" s="690"/>
      <c r="U607" s="672">
        <v>0</v>
      </c>
    </row>
    <row r="608" spans="1:21" ht="14.4" customHeight="1" x14ac:dyDescent="0.3">
      <c r="A608" s="625">
        <v>21</v>
      </c>
      <c r="B608" s="626" t="s">
        <v>551</v>
      </c>
      <c r="C608" s="626">
        <v>89301211</v>
      </c>
      <c r="D608" s="688" t="s">
        <v>4838</v>
      </c>
      <c r="E608" s="689" t="s">
        <v>2844</v>
      </c>
      <c r="F608" s="626" t="s">
        <v>2806</v>
      </c>
      <c r="G608" s="626" t="s">
        <v>3039</v>
      </c>
      <c r="H608" s="626" t="s">
        <v>1264</v>
      </c>
      <c r="I608" s="626" t="s">
        <v>3400</v>
      </c>
      <c r="J608" s="626" t="s">
        <v>2300</v>
      </c>
      <c r="K608" s="626" t="s">
        <v>2743</v>
      </c>
      <c r="L608" s="627">
        <v>168.59</v>
      </c>
      <c r="M608" s="627">
        <v>168.59</v>
      </c>
      <c r="N608" s="626">
        <v>1</v>
      </c>
      <c r="O608" s="690">
        <v>0.5</v>
      </c>
      <c r="P608" s="627">
        <v>168.59</v>
      </c>
      <c r="Q608" s="642">
        <v>1</v>
      </c>
      <c r="R608" s="626">
        <v>1</v>
      </c>
      <c r="S608" s="642">
        <v>1</v>
      </c>
      <c r="T608" s="690">
        <v>0.5</v>
      </c>
      <c r="U608" s="672">
        <v>1</v>
      </c>
    </row>
    <row r="609" spans="1:21" ht="14.4" customHeight="1" x14ac:dyDescent="0.3">
      <c r="A609" s="625">
        <v>21</v>
      </c>
      <c r="B609" s="626" t="s">
        <v>551</v>
      </c>
      <c r="C609" s="626">
        <v>89301211</v>
      </c>
      <c r="D609" s="688" t="s">
        <v>4838</v>
      </c>
      <c r="E609" s="689" t="s">
        <v>2844</v>
      </c>
      <c r="F609" s="626" t="s">
        <v>2806</v>
      </c>
      <c r="G609" s="626" t="s">
        <v>3401</v>
      </c>
      <c r="H609" s="626" t="s">
        <v>550</v>
      </c>
      <c r="I609" s="626" t="s">
        <v>3402</v>
      </c>
      <c r="J609" s="626" t="s">
        <v>1055</v>
      </c>
      <c r="K609" s="626" t="s">
        <v>1593</v>
      </c>
      <c r="L609" s="627">
        <v>130.44</v>
      </c>
      <c r="M609" s="627">
        <v>130.44</v>
      </c>
      <c r="N609" s="626">
        <v>1</v>
      </c>
      <c r="O609" s="690">
        <v>0.5</v>
      </c>
      <c r="P609" s="627"/>
      <c r="Q609" s="642">
        <v>0</v>
      </c>
      <c r="R609" s="626"/>
      <c r="S609" s="642">
        <v>0</v>
      </c>
      <c r="T609" s="690"/>
      <c r="U609" s="672">
        <v>0</v>
      </c>
    </row>
    <row r="610" spans="1:21" ht="14.4" customHeight="1" x14ac:dyDescent="0.3">
      <c r="A610" s="625">
        <v>21</v>
      </c>
      <c r="B610" s="626" t="s">
        <v>551</v>
      </c>
      <c r="C610" s="626">
        <v>89301211</v>
      </c>
      <c r="D610" s="688" t="s">
        <v>4838</v>
      </c>
      <c r="E610" s="689" t="s">
        <v>2844</v>
      </c>
      <c r="F610" s="626" t="s">
        <v>2806</v>
      </c>
      <c r="G610" s="626" t="s">
        <v>3112</v>
      </c>
      <c r="H610" s="626" t="s">
        <v>550</v>
      </c>
      <c r="I610" s="626" t="s">
        <v>3113</v>
      </c>
      <c r="J610" s="626" t="s">
        <v>3114</v>
      </c>
      <c r="K610" s="626" t="s">
        <v>3115</v>
      </c>
      <c r="L610" s="627">
        <v>0</v>
      </c>
      <c r="M610" s="627">
        <v>0</v>
      </c>
      <c r="N610" s="626">
        <v>1</v>
      </c>
      <c r="O610" s="690">
        <v>0.5</v>
      </c>
      <c r="P610" s="627"/>
      <c r="Q610" s="642"/>
      <c r="R610" s="626"/>
      <c r="S610" s="642">
        <v>0</v>
      </c>
      <c r="T610" s="690"/>
      <c r="U610" s="672">
        <v>0</v>
      </c>
    </row>
    <row r="611" spans="1:21" ht="14.4" customHeight="1" x14ac:dyDescent="0.3">
      <c r="A611" s="625">
        <v>21</v>
      </c>
      <c r="B611" s="626" t="s">
        <v>551</v>
      </c>
      <c r="C611" s="626">
        <v>89301211</v>
      </c>
      <c r="D611" s="688" t="s">
        <v>4838</v>
      </c>
      <c r="E611" s="689" t="s">
        <v>2844</v>
      </c>
      <c r="F611" s="626" t="s">
        <v>2806</v>
      </c>
      <c r="G611" s="626" t="s">
        <v>3293</v>
      </c>
      <c r="H611" s="626" t="s">
        <v>550</v>
      </c>
      <c r="I611" s="626" t="s">
        <v>3403</v>
      </c>
      <c r="J611" s="626" t="s">
        <v>986</v>
      </c>
      <c r="K611" s="626" t="s">
        <v>3404</v>
      </c>
      <c r="L611" s="627">
        <v>0</v>
      </c>
      <c r="M611" s="627">
        <v>0</v>
      </c>
      <c r="N611" s="626">
        <v>1</v>
      </c>
      <c r="O611" s="690">
        <v>0.5</v>
      </c>
      <c r="P611" s="627">
        <v>0</v>
      </c>
      <c r="Q611" s="642"/>
      <c r="R611" s="626">
        <v>1</v>
      </c>
      <c r="S611" s="642">
        <v>1</v>
      </c>
      <c r="T611" s="690">
        <v>0.5</v>
      </c>
      <c r="U611" s="672">
        <v>1</v>
      </c>
    </row>
    <row r="612" spans="1:21" ht="14.4" customHeight="1" x14ac:dyDescent="0.3">
      <c r="A612" s="625">
        <v>21</v>
      </c>
      <c r="B612" s="626" t="s">
        <v>551</v>
      </c>
      <c r="C612" s="626">
        <v>89301211</v>
      </c>
      <c r="D612" s="688" t="s">
        <v>4838</v>
      </c>
      <c r="E612" s="689" t="s">
        <v>2844</v>
      </c>
      <c r="F612" s="626" t="s">
        <v>2806</v>
      </c>
      <c r="G612" s="626" t="s">
        <v>3293</v>
      </c>
      <c r="H612" s="626" t="s">
        <v>550</v>
      </c>
      <c r="I612" s="626" t="s">
        <v>3294</v>
      </c>
      <c r="J612" s="626" t="s">
        <v>986</v>
      </c>
      <c r="K612" s="626" t="s">
        <v>3295</v>
      </c>
      <c r="L612" s="627">
        <v>0</v>
      </c>
      <c r="M612" s="627">
        <v>0</v>
      </c>
      <c r="N612" s="626">
        <v>1</v>
      </c>
      <c r="O612" s="690">
        <v>0.5</v>
      </c>
      <c r="P612" s="627"/>
      <c r="Q612" s="642"/>
      <c r="R612" s="626"/>
      <c r="S612" s="642">
        <v>0</v>
      </c>
      <c r="T612" s="690"/>
      <c r="U612" s="672">
        <v>0</v>
      </c>
    </row>
    <row r="613" spans="1:21" ht="14.4" customHeight="1" x14ac:dyDescent="0.3">
      <c r="A613" s="625">
        <v>21</v>
      </c>
      <c r="B613" s="626" t="s">
        <v>551</v>
      </c>
      <c r="C613" s="626">
        <v>89301211</v>
      </c>
      <c r="D613" s="688" t="s">
        <v>4838</v>
      </c>
      <c r="E613" s="689" t="s">
        <v>2844</v>
      </c>
      <c r="F613" s="626" t="s">
        <v>2806</v>
      </c>
      <c r="G613" s="626" t="s">
        <v>2850</v>
      </c>
      <c r="H613" s="626" t="s">
        <v>550</v>
      </c>
      <c r="I613" s="626" t="s">
        <v>2851</v>
      </c>
      <c r="J613" s="626" t="s">
        <v>2852</v>
      </c>
      <c r="K613" s="626" t="s">
        <v>2853</v>
      </c>
      <c r="L613" s="627">
        <v>0</v>
      </c>
      <c r="M613" s="627">
        <v>0</v>
      </c>
      <c r="N613" s="626">
        <v>1</v>
      </c>
      <c r="O613" s="690">
        <v>0.5</v>
      </c>
      <c r="P613" s="627"/>
      <c r="Q613" s="642"/>
      <c r="R613" s="626"/>
      <c r="S613" s="642">
        <v>0</v>
      </c>
      <c r="T613" s="690"/>
      <c r="U613" s="672">
        <v>0</v>
      </c>
    </row>
    <row r="614" spans="1:21" ht="14.4" customHeight="1" x14ac:dyDescent="0.3">
      <c r="A614" s="625">
        <v>21</v>
      </c>
      <c r="B614" s="626" t="s">
        <v>551</v>
      </c>
      <c r="C614" s="626">
        <v>89301211</v>
      </c>
      <c r="D614" s="688" t="s">
        <v>4838</v>
      </c>
      <c r="E614" s="689" t="s">
        <v>2844</v>
      </c>
      <c r="F614" s="626" t="s">
        <v>2806</v>
      </c>
      <c r="G614" s="626" t="s">
        <v>3041</v>
      </c>
      <c r="H614" s="626" t="s">
        <v>550</v>
      </c>
      <c r="I614" s="626" t="s">
        <v>3044</v>
      </c>
      <c r="J614" s="626" t="s">
        <v>781</v>
      </c>
      <c r="K614" s="626" t="s">
        <v>3045</v>
      </c>
      <c r="L614" s="627">
        <v>43.99</v>
      </c>
      <c r="M614" s="627">
        <v>87.98</v>
      </c>
      <c r="N614" s="626">
        <v>2</v>
      </c>
      <c r="O614" s="690">
        <v>1</v>
      </c>
      <c r="P614" s="627">
        <v>87.98</v>
      </c>
      <c r="Q614" s="642">
        <v>1</v>
      </c>
      <c r="R614" s="626">
        <v>2</v>
      </c>
      <c r="S614" s="642">
        <v>1</v>
      </c>
      <c r="T614" s="690">
        <v>1</v>
      </c>
      <c r="U614" s="672">
        <v>1</v>
      </c>
    </row>
    <row r="615" spans="1:21" ht="14.4" customHeight="1" x14ac:dyDescent="0.3">
      <c r="A615" s="625">
        <v>21</v>
      </c>
      <c r="B615" s="626" t="s">
        <v>551</v>
      </c>
      <c r="C615" s="626">
        <v>89301211</v>
      </c>
      <c r="D615" s="688" t="s">
        <v>4838</v>
      </c>
      <c r="E615" s="689" t="s">
        <v>2844</v>
      </c>
      <c r="F615" s="626" t="s">
        <v>2806</v>
      </c>
      <c r="G615" s="626" t="s">
        <v>3126</v>
      </c>
      <c r="H615" s="626" t="s">
        <v>550</v>
      </c>
      <c r="I615" s="626" t="s">
        <v>3363</v>
      </c>
      <c r="J615" s="626" t="s">
        <v>925</v>
      </c>
      <c r="K615" s="626" t="s">
        <v>2489</v>
      </c>
      <c r="L615" s="627">
        <v>98.31</v>
      </c>
      <c r="M615" s="627">
        <v>98.31</v>
      </c>
      <c r="N615" s="626">
        <v>1</v>
      </c>
      <c r="O615" s="690">
        <v>0.5</v>
      </c>
      <c r="P615" s="627"/>
      <c r="Q615" s="642">
        <v>0</v>
      </c>
      <c r="R615" s="626"/>
      <c r="S615" s="642">
        <v>0</v>
      </c>
      <c r="T615" s="690"/>
      <c r="U615" s="672">
        <v>0</v>
      </c>
    </row>
    <row r="616" spans="1:21" ht="14.4" customHeight="1" x14ac:dyDescent="0.3">
      <c r="A616" s="625">
        <v>21</v>
      </c>
      <c r="B616" s="626" t="s">
        <v>551</v>
      </c>
      <c r="C616" s="626">
        <v>89301211</v>
      </c>
      <c r="D616" s="688" t="s">
        <v>4838</v>
      </c>
      <c r="E616" s="689" t="s">
        <v>2844</v>
      </c>
      <c r="F616" s="626" t="s">
        <v>2806</v>
      </c>
      <c r="G616" s="626" t="s">
        <v>3052</v>
      </c>
      <c r="H616" s="626" t="s">
        <v>1264</v>
      </c>
      <c r="I616" s="626" t="s">
        <v>2518</v>
      </c>
      <c r="J616" s="626" t="s">
        <v>1351</v>
      </c>
      <c r="K616" s="626" t="s">
        <v>2519</v>
      </c>
      <c r="L616" s="627">
        <v>124.51</v>
      </c>
      <c r="M616" s="627">
        <v>124.51</v>
      </c>
      <c r="N616" s="626">
        <v>1</v>
      </c>
      <c r="O616" s="690">
        <v>0.5</v>
      </c>
      <c r="P616" s="627"/>
      <c r="Q616" s="642">
        <v>0</v>
      </c>
      <c r="R616" s="626"/>
      <c r="S616" s="642">
        <v>0</v>
      </c>
      <c r="T616" s="690"/>
      <c r="U616" s="672">
        <v>0</v>
      </c>
    </row>
    <row r="617" spans="1:21" ht="14.4" customHeight="1" x14ac:dyDescent="0.3">
      <c r="A617" s="625">
        <v>21</v>
      </c>
      <c r="B617" s="626" t="s">
        <v>551</v>
      </c>
      <c r="C617" s="626">
        <v>89301211</v>
      </c>
      <c r="D617" s="688" t="s">
        <v>4838</v>
      </c>
      <c r="E617" s="689" t="s">
        <v>2844</v>
      </c>
      <c r="F617" s="626" t="s">
        <v>2806</v>
      </c>
      <c r="G617" s="626" t="s">
        <v>3242</v>
      </c>
      <c r="H617" s="626" t="s">
        <v>550</v>
      </c>
      <c r="I617" s="626" t="s">
        <v>3244</v>
      </c>
      <c r="J617" s="626" t="s">
        <v>1800</v>
      </c>
      <c r="K617" s="626" t="s">
        <v>832</v>
      </c>
      <c r="L617" s="627">
        <v>142.22999999999999</v>
      </c>
      <c r="M617" s="627">
        <v>142.22999999999999</v>
      </c>
      <c r="N617" s="626">
        <v>1</v>
      </c>
      <c r="O617" s="690">
        <v>0.5</v>
      </c>
      <c r="P617" s="627"/>
      <c r="Q617" s="642">
        <v>0</v>
      </c>
      <c r="R617" s="626"/>
      <c r="S617" s="642">
        <v>0</v>
      </c>
      <c r="T617" s="690"/>
      <c r="U617" s="672">
        <v>0</v>
      </c>
    </row>
    <row r="618" spans="1:21" ht="14.4" customHeight="1" x14ac:dyDescent="0.3">
      <c r="A618" s="625">
        <v>21</v>
      </c>
      <c r="B618" s="626" t="s">
        <v>551</v>
      </c>
      <c r="C618" s="626">
        <v>89301211</v>
      </c>
      <c r="D618" s="688" t="s">
        <v>4838</v>
      </c>
      <c r="E618" s="689" t="s">
        <v>2844</v>
      </c>
      <c r="F618" s="626" t="s">
        <v>2806</v>
      </c>
      <c r="G618" s="626" t="s">
        <v>2903</v>
      </c>
      <c r="H618" s="626" t="s">
        <v>550</v>
      </c>
      <c r="I618" s="626" t="s">
        <v>3061</v>
      </c>
      <c r="J618" s="626" t="s">
        <v>2907</v>
      </c>
      <c r="K618" s="626" t="s">
        <v>605</v>
      </c>
      <c r="L618" s="627">
        <v>0</v>
      </c>
      <c r="M618" s="627">
        <v>0</v>
      </c>
      <c r="N618" s="626">
        <v>1</v>
      </c>
      <c r="O618" s="690">
        <v>0.5</v>
      </c>
      <c r="P618" s="627">
        <v>0</v>
      </c>
      <c r="Q618" s="642"/>
      <c r="R618" s="626">
        <v>1</v>
      </c>
      <c r="S618" s="642">
        <v>1</v>
      </c>
      <c r="T618" s="690">
        <v>0.5</v>
      </c>
      <c r="U618" s="672">
        <v>1</v>
      </c>
    </row>
    <row r="619" spans="1:21" ht="14.4" customHeight="1" x14ac:dyDescent="0.3">
      <c r="A619" s="625">
        <v>21</v>
      </c>
      <c r="B619" s="626" t="s">
        <v>551</v>
      </c>
      <c r="C619" s="626">
        <v>89301211</v>
      </c>
      <c r="D619" s="688" t="s">
        <v>4838</v>
      </c>
      <c r="E619" s="689" t="s">
        <v>2844</v>
      </c>
      <c r="F619" s="626" t="s">
        <v>2806</v>
      </c>
      <c r="G619" s="626" t="s">
        <v>3405</v>
      </c>
      <c r="H619" s="626" t="s">
        <v>1264</v>
      </c>
      <c r="I619" s="626" t="s">
        <v>2803</v>
      </c>
      <c r="J619" s="626" t="s">
        <v>2043</v>
      </c>
      <c r="K619" s="626" t="s">
        <v>2044</v>
      </c>
      <c r="L619" s="627">
        <v>25953.88</v>
      </c>
      <c r="M619" s="627">
        <v>51907.76</v>
      </c>
      <c r="N619" s="626">
        <v>2</v>
      </c>
      <c r="O619" s="690">
        <v>0.5</v>
      </c>
      <c r="P619" s="627"/>
      <c r="Q619" s="642">
        <v>0</v>
      </c>
      <c r="R619" s="626"/>
      <c r="S619" s="642">
        <v>0</v>
      </c>
      <c r="T619" s="690"/>
      <c r="U619" s="672">
        <v>0</v>
      </c>
    </row>
    <row r="620" spans="1:21" ht="14.4" customHeight="1" x14ac:dyDescent="0.3">
      <c r="A620" s="625">
        <v>21</v>
      </c>
      <c r="B620" s="626" t="s">
        <v>551</v>
      </c>
      <c r="C620" s="626">
        <v>89301212</v>
      </c>
      <c r="D620" s="688" t="s">
        <v>4839</v>
      </c>
      <c r="E620" s="689" t="s">
        <v>2816</v>
      </c>
      <c r="F620" s="626" t="s">
        <v>2806</v>
      </c>
      <c r="G620" s="626" t="s">
        <v>2854</v>
      </c>
      <c r="H620" s="626" t="s">
        <v>1264</v>
      </c>
      <c r="I620" s="626" t="s">
        <v>2486</v>
      </c>
      <c r="J620" s="626" t="s">
        <v>1429</v>
      </c>
      <c r="K620" s="626" t="s">
        <v>1430</v>
      </c>
      <c r="L620" s="627">
        <v>89.6</v>
      </c>
      <c r="M620" s="627">
        <v>179.2</v>
      </c>
      <c r="N620" s="626">
        <v>2</v>
      </c>
      <c r="O620" s="690">
        <v>2</v>
      </c>
      <c r="P620" s="627"/>
      <c r="Q620" s="642">
        <v>0</v>
      </c>
      <c r="R620" s="626"/>
      <c r="S620" s="642">
        <v>0</v>
      </c>
      <c r="T620" s="690"/>
      <c r="U620" s="672">
        <v>0</v>
      </c>
    </row>
    <row r="621" spans="1:21" ht="14.4" customHeight="1" x14ac:dyDescent="0.3">
      <c r="A621" s="625">
        <v>21</v>
      </c>
      <c r="B621" s="626" t="s">
        <v>551</v>
      </c>
      <c r="C621" s="626">
        <v>89301212</v>
      </c>
      <c r="D621" s="688" t="s">
        <v>4839</v>
      </c>
      <c r="E621" s="689" t="s">
        <v>2816</v>
      </c>
      <c r="F621" s="626" t="s">
        <v>2806</v>
      </c>
      <c r="G621" s="626" t="s">
        <v>2854</v>
      </c>
      <c r="H621" s="626" t="s">
        <v>550</v>
      </c>
      <c r="I621" s="626" t="s">
        <v>3406</v>
      </c>
      <c r="J621" s="626" t="s">
        <v>2488</v>
      </c>
      <c r="K621" s="626" t="s">
        <v>1430</v>
      </c>
      <c r="L621" s="627">
        <v>89.58</v>
      </c>
      <c r="M621" s="627">
        <v>89.58</v>
      </c>
      <c r="N621" s="626">
        <v>1</v>
      </c>
      <c r="O621" s="690">
        <v>1</v>
      </c>
      <c r="P621" s="627"/>
      <c r="Q621" s="642">
        <v>0</v>
      </c>
      <c r="R621" s="626"/>
      <c r="S621" s="642">
        <v>0</v>
      </c>
      <c r="T621" s="690"/>
      <c r="U621" s="672">
        <v>0</v>
      </c>
    </row>
    <row r="622" spans="1:21" ht="14.4" customHeight="1" x14ac:dyDescent="0.3">
      <c r="A622" s="625">
        <v>21</v>
      </c>
      <c r="B622" s="626" t="s">
        <v>551</v>
      </c>
      <c r="C622" s="626">
        <v>89301212</v>
      </c>
      <c r="D622" s="688" t="s">
        <v>4839</v>
      </c>
      <c r="E622" s="689" t="s">
        <v>2816</v>
      </c>
      <c r="F622" s="626" t="s">
        <v>2806</v>
      </c>
      <c r="G622" s="626" t="s">
        <v>2854</v>
      </c>
      <c r="H622" s="626" t="s">
        <v>550</v>
      </c>
      <c r="I622" s="626" t="s">
        <v>2487</v>
      </c>
      <c r="J622" s="626" t="s">
        <v>2488</v>
      </c>
      <c r="K622" s="626" t="s">
        <v>2489</v>
      </c>
      <c r="L622" s="627">
        <v>47.63</v>
      </c>
      <c r="M622" s="627">
        <v>95.26</v>
      </c>
      <c r="N622" s="626">
        <v>2</v>
      </c>
      <c r="O622" s="690">
        <v>1</v>
      </c>
      <c r="P622" s="627"/>
      <c r="Q622" s="642">
        <v>0</v>
      </c>
      <c r="R622" s="626"/>
      <c r="S622" s="642">
        <v>0</v>
      </c>
      <c r="T622" s="690"/>
      <c r="U622" s="672">
        <v>0</v>
      </c>
    </row>
    <row r="623" spans="1:21" ht="14.4" customHeight="1" x14ac:dyDescent="0.3">
      <c r="A623" s="625">
        <v>21</v>
      </c>
      <c r="B623" s="626" t="s">
        <v>551</v>
      </c>
      <c r="C623" s="626">
        <v>89301212</v>
      </c>
      <c r="D623" s="688" t="s">
        <v>4839</v>
      </c>
      <c r="E623" s="689" t="s">
        <v>2816</v>
      </c>
      <c r="F623" s="626" t="s">
        <v>2806</v>
      </c>
      <c r="G623" s="626" t="s">
        <v>2855</v>
      </c>
      <c r="H623" s="626" t="s">
        <v>550</v>
      </c>
      <c r="I623" s="626" t="s">
        <v>3407</v>
      </c>
      <c r="J623" s="626" t="s">
        <v>3408</v>
      </c>
      <c r="K623" s="626" t="s">
        <v>2546</v>
      </c>
      <c r="L623" s="627">
        <v>10.73</v>
      </c>
      <c r="M623" s="627">
        <v>21.46</v>
      </c>
      <c r="N623" s="626">
        <v>2</v>
      </c>
      <c r="O623" s="690">
        <v>1</v>
      </c>
      <c r="P623" s="627"/>
      <c r="Q623" s="642">
        <v>0</v>
      </c>
      <c r="R623" s="626"/>
      <c r="S623" s="642">
        <v>0</v>
      </c>
      <c r="T623" s="690"/>
      <c r="U623" s="672">
        <v>0</v>
      </c>
    </row>
    <row r="624" spans="1:21" ht="14.4" customHeight="1" x14ac:dyDescent="0.3">
      <c r="A624" s="625">
        <v>21</v>
      </c>
      <c r="B624" s="626" t="s">
        <v>551</v>
      </c>
      <c r="C624" s="626">
        <v>89301212</v>
      </c>
      <c r="D624" s="688" t="s">
        <v>4839</v>
      </c>
      <c r="E624" s="689" t="s">
        <v>2816</v>
      </c>
      <c r="F624" s="626" t="s">
        <v>2806</v>
      </c>
      <c r="G624" s="626" t="s">
        <v>2855</v>
      </c>
      <c r="H624" s="626" t="s">
        <v>1264</v>
      </c>
      <c r="I624" s="626" t="s">
        <v>2916</v>
      </c>
      <c r="J624" s="626" t="s">
        <v>2917</v>
      </c>
      <c r="K624" s="626" t="s">
        <v>2918</v>
      </c>
      <c r="L624" s="627">
        <v>16.27</v>
      </c>
      <c r="M624" s="627">
        <v>16.27</v>
      </c>
      <c r="N624" s="626">
        <v>1</v>
      </c>
      <c r="O624" s="690">
        <v>1</v>
      </c>
      <c r="P624" s="627">
        <v>16.27</v>
      </c>
      <c r="Q624" s="642">
        <v>1</v>
      </c>
      <c r="R624" s="626">
        <v>1</v>
      </c>
      <c r="S624" s="642">
        <v>1</v>
      </c>
      <c r="T624" s="690">
        <v>1</v>
      </c>
      <c r="U624" s="672">
        <v>1</v>
      </c>
    </row>
    <row r="625" spans="1:21" ht="14.4" customHeight="1" x14ac:dyDescent="0.3">
      <c r="A625" s="625">
        <v>21</v>
      </c>
      <c r="B625" s="626" t="s">
        <v>551</v>
      </c>
      <c r="C625" s="626">
        <v>89301212</v>
      </c>
      <c r="D625" s="688" t="s">
        <v>4839</v>
      </c>
      <c r="E625" s="689" t="s">
        <v>2816</v>
      </c>
      <c r="F625" s="626" t="s">
        <v>2806</v>
      </c>
      <c r="G625" s="626" t="s">
        <v>2855</v>
      </c>
      <c r="H625" s="626" t="s">
        <v>1264</v>
      </c>
      <c r="I625" s="626" t="s">
        <v>2919</v>
      </c>
      <c r="J625" s="626" t="s">
        <v>2920</v>
      </c>
      <c r="K625" s="626" t="s">
        <v>2921</v>
      </c>
      <c r="L625" s="627">
        <v>25.03</v>
      </c>
      <c r="M625" s="627">
        <v>25.03</v>
      </c>
      <c r="N625" s="626">
        <v>1</v>
      </c>
      <c r="O625" s="690">
        <v>1</v>
      </c>
      <c r="P625" s="627"/>
      <c r="Q625" s="642">
        <v>0</v>
      </c>
      <c r="R625" s="626"/>
      <c r="S625" s="642">
        <v>0</v>
      </c>
      <c r="T625" s="690"/>
      <c r="U625" s="672">
        <v>0</v>
      </c>
    </row>
    <row r="626" spans="1:21" ht="14.4" customHeight="1" x14ac:dyDescent="0.3">
      <c r="A626" s="625">
        <v>21</v>
      </c>
      <c r="B626" s="626" t="s">
        <v>551</v>
      </c>
      <c r="C626" s="626">
        <v>89301212</v>
      </c>
      <c r="D626" s="688" t="s">
        <v>4839</v>
      </c>
      <c r="E626" s="689" t="s">
        <v>2816</v>
      </c>
      <c r="F626" s="626" t="s">
        <v>2806</v>
      </c>
      <c r="G626" s="626" t="s">
        <v>2855</v>
      </c>
      <c r="H626" s="626" t="s">
        <v>1264</v>
      </c>
      <c r="I626" s="626" t="s">
        <v>3409</v>
      </c>
      <c r="J626" s="626" t="s">
        <v>3410</v>
      </c>
      <c r="K626" s="626" t="s">
        <v>3411</v>
      </c>
      <c r="L626" s="627">
        <v>38.51</v>
      </c>
      <c r="M626" s="627">
        <v>38.51</v>
      </c>
      <c r="N626" s="626">
        <v>1</v>
      </c>
      <c r="O626" s="690">
        <v>1</v>
      </c>
      <c r="P626" s="627"/>
      <c r="Q626" s="642">
        <v>0</v>
      </c>
      <c r="R626" s="626"/>
      <c r="S626" s="642">
        <v>0</v>
      </c>
      <c r="T626" s="690"/>
      <c r="U626" s="672">
        <v>0</v>
      </c>
    </row>
    <row r="627" spans="1:21" ht="14.4" customHeight="1" x14ac:dyDescent="0.3">
      <c r="A627" s="625">
        <v>21</v>
      </c>
      <c r="B627" s="626" t="s">
        <v>551</v>
      </c>
      <c r="C627" s="626">
        <v>89301212</v>
      </c>
      <c r="D627" s="688" t="s">
        <v>4839</v>
      </c>
      <c r="E627" s="689" t="s">
        <v>2816</v>
      </c>
      <c r="F627" s="626" t="s">
        <v>2806</v>
      </c>
      <c r="G627" s="626" t="s">
        <v>2931</v>
      </c>
      <c r="H627" s="626" t="s">
        <v>1264</v>
      </c>
      <c r="I627" s="626" t="s">
        <v>2281</v>
      </c>
      <c r="J627" s="626" t="s">
        <v>1452</v>
      </c>
      <c r="K627" s="626" t="s">
        <v>1199</v>
      </c>
      <c r="L627" s="627">
        <v>60.92</v>
      </c>
      <c r="M627" s="627">
        <v>121.84</v>
      </c>
      <c r="N627" s="626">
        <v>2</v>
      </c>
      <c r="O627" s="690">
        <v>0.5</v>
      </c>
      <c r="P627" s="627"/>
      <c r="Q627" s="642">
        <v>0</v>
      </c>
      <c r="R627" s="626"/>
      <c r="S627" s="642">
        <v>0</v>
      </c>
      <c r="T627" s="690"/>
      <c r="U627" s="672">
        <v>0</v>
      </c>
    </row>
    <row r="628" spans="1:21" ht="14.4" customHeight="1" x14ac:dyDescent="0.3">
      <c r="A628" s="625">
        <v>21</v>
      </c>
      <c r="B628" s="626" t="s">
        <v>551</v>
      </c>
      <c r="C628" s="626">
        <v>89301212</v>
      </c>
      <c r="D628" s="688" t="s">
        <v>4839</v>
      </c>
      <c r="E628" s="689" t="s">
        <v>2816</v>
      </c>
      <c r="F628" s="626" t="s">
        <v>2806</v>
      </c>
      <c r="G628" s="626" t="s">
        <v>2931</v>
      </c>
      <c r="H628" s="626" t="s">
        <v>550</v>
      </c>
      <c r="I628" s="626" t="s">
        <v>3412</v>
      </c>
      <c r="J628" s="626" t="s">
        <v>3413</v>
      </c>
      <c r="K628" s="626" t="s">
        <v>3414</v>
      </c>
      <c r="L628" s="627">
        <v>0</v>
      </c>
      <c r="M628" s="627">
        <v>0</v>
      </c>
      <c r="N628" s="626">
        <v>1</v>
      </c>
      <c r="O628" s="690">
        <v>1</v>
      </c>
      <c r="P628" s="627"/>
      <c r="Q628" s="642"/>
      <c r="R628" s="626"/>
      <c r="S628" s="642">
        <v>0</v>
      </c>
      <c r="T628" s="690"/>
      <c r="U628" s="672">
        <v>0</v>
      </c>
    </row>
    <row r="629" spans="1:21" ht="14.4" customHeight="1" x14ac:dyDescent="0.3">
      <c r="A629" s="625">
        <v>21</v>
      </c>
      <c r="B629" s="626" t="s">
        <v>551</v>
      </c>
      <c r="C629" s="626">
        <v>89301212</v>
      </c>
      <c r="D629" s="688" t="s">
        <v>4839</v>
      </c>
      <c r="E629" s="689" t="s">
        <v>2816</v>
      </c>
      <c r="F629" s="626" t="s">
        <v>2806</v>
      </c>
      <c r="G629" s="626" t="s">
        <v>2931</v>
      </c>
      <c r="H629" s="626" t="s">
        <v>550</v>
      </c>
      <c r="I629" s="626" t="s">
        <v>3415</v>
      </c>
      <c r="J629" s="626" t="s">
        <v>3413</v>
      </c>
      <c r="K629" s="626" t="s">
        <v>1199</v>
      </c>
      <c r="L629" s="627">
        <v>60.92</v>
      </c>
      <c r="M629" s="627">
        <v>365.52</v>
      </c>
      <c r="N629" s="626">
        <v>6</v>
      </c>
      <c r="O629" s="690">
        <v>1</v>
      </c>
      <c r="P629" s="627"/>
      <c r="Q629" s="642">
        <v>0</v>
      </c>
      <c r="R629" s="626"/>
      <c r="S629" s="642">
        <v>0</v>
      </c>
      <c r="T629" s="690"/>
      <c r="U629" s="672">
        <v>0</v>
      </c>
    </row>
    <row r="630" spans="1:21" ht="14.4" customHeight="1" x14ac:dyDescent="0.3">
      <c r="A630" s="625">
        <v>21</v>
      </c>
      <c r="B630" s="626" t="s">
        <v>551</v>
      </c>
      <c r="C630" s="626">
        <v>89301212</v>
      </c>
      <c r="D630" s="688" t="s">
        <v>4839</v>
      </c>
      <c r="E630" s="689" t="s">
        <v>2816</v>
      </c>
      <c r="F630" s="626" t="s">
        <v>2806</v>
      </c>
      <c r="G630" s="626" t="s">
        <v>2877</v>
      </c>
      <c r="H630" s="626" t="s">
        <v>550</v>
      </c>
      <c r="I630" s="626" t="s">
        <v>3416</v>
      </c>
      <c r="J630" s="626" t="s">
        <v>3417</v>
      </c>
      <c r="K630" s="626" t="s">
        <v>2364</v>
      </c>
      <c r="L630" s="627">
        <v>333.31</v>
      </c>
      <c r="M630" s="627">
        <v>333.31</v>
      </c>
      <c r="N630" s="626">
        <v>1</v>
      </c>
      <c r="O630" s="690">
        <v>1</v>
      </c>
      <c r="P630" s="627">
        <v>333.31</v>
      </c>
      <c r="Q630" s="642">
        <v>1</v>
      </c>
      <c r="R630" s="626">
        <v>1</v>
      </c>
      <c r="S630" s="642">
        <v>1</v>
      </c>
      <c r="T630" s="690">
        <v>1</v>
      </c>
      <c r="U630" s="672">
        <v>1</v>
      </c>
    </row>
    <row r="631" spans="1:21" ht="14.4" customHeight="1" x14ac:dyDescent="0.3">
      <c r="A631" s="625">
        <v>21</v>
      </c>
      <c r="B631" s="626" t="s">
        <v>551</v>
      </c>
      <c r="C631" s="626">
        <v>89301212</v>
      </c>
      <c r="D631" s="688" t="s">
        <v>4839</v>
      </c>
      <c r="E631" s="689" t="s">
        <v>2816</v>
      </c>
      <c r="F631" s="626" t="s">
        <v>2806</v>
      </c>
      <c r="G631" s="626" t="s">
        <v>2877</v>
      </c>
      <c r="H631" s="626" t="s">
        <v>1264</v>
      </c>
      <c r="I631" s="626" t="s">
        <v>3418</v>
      </c>
      <c r="J631" s="626" t="s">
        <v>3419</v>
      </c>
      <c r="K631" s="626" t="s">
        <v>3420</v>
      </c>
      <c r="L631" s="627">
        <v>333.31</v>
      </c>
      <c r="M631" s="627">
        <v>999.93000000000006</v>
      </c>
      <c r="N631" s="626">
        <v>3</v>
      </c>
      <c r="O631" s="690">
        <v>2</v>
      </c>
      <c r="P631" s="627"/>
      <c r="Q631" s="642">
        <v>0</v>
      </c>
      <c r="R631" s="626"/>
      <c r="S631" s="642">
        <v>0</v>
      </c>
      <c r="T631" s="690"/>
      <c r="U631" s="672">
        <v>0</v>
      </c>
    </row>
    <row r="632" spans="1:21" ht="14.4" customHeight="1" x14ac:dyDescent="0.3">
      <c r="A632" s="625">
        <v>21</v>
      </c>
      <c r="B632" s="626" t="s">
        <v>551</v>
      </c>
      <c r="C632" s="626">
        <v>89301212</v>
      </c>
      <c r="D632" s="688" t="s">
        <v>4839</v>
      </c>
      <c r="E632" s="689" t="s">
        <v>2816</v>
      </c>
      <c r="F632" s="626" t="s">
        <v>2806</v>
      </c>
      <c r="G632" s="626" t="s">
        <v>2877</v>
      </c>
      <c r="H632" s="626" t="s">
        <v>1264</v>
      </c>
      <c r="I632" s="626" t="s">
        <v>2679</v>
      </c>
      <c r="J632" s="626" t="s">
        <v>2680</v>
      </c>
      <c r="K632" s="626" t="s">
        <v>2681</v>
      </c>
      <c r="L632" s="627">
        <v>333.31</v>
      </c>
      <c r="M632" s="627">
        <v>1666.5500000000002</v>
      </c>
      <c r="N632" s="626">
        <v>5</v>
      </c>
      <c r="O632" s="690">
        <v>4</v>
      </c>
      <c r="P632" s="627"/>
      <c r="Q632" s="642">
        <v>0</v>
      </c>
      <c r="R632" s="626"/>
      <c r="S632" s="642">
        <v>0</v>
      </c>
      <c r="T632" s="690"/>
      <c r="U632" s="672">
        <v>0</v>
      </c>
    </row>
    <row r="633" spans="1:21" ht="14.4" customHeight="1" x14ac:dyDescent="0.3">
      <c r="A633" s="625">
        <v>21</v>
      </c>
      <c r="B633" s="626" t="s">
        <v>551</v>
      </c>
      <c r="C633" s="626">
        <v>89301212</v>
      </c>
      <c r="D633" s="688" t="s">
        <v>4839</v>
      </c>
      <c r="E633" s="689" t="s">
        <v>2816</v>
      </c>
      <c r="F633" s="626" t="s">
        <v>2806</v>
      </c>
      <c r="G633" s="626" t="s">
        <v>3421</v>
      </c>
      <c r="H633" s="626" t="s">
        <v>1264</v>
      </c>
      <c r="I633" s="626" t="s">
        <v>3422</v>
      </c>
      <c r="J633" s="626" t="s">
        <v>3423</v>
      </c>
      <c r="K633" s="626" t="s">
        <v>3424</v>
      </c>
      <c r="L633" s="627">
        <v>2279.48</v>
      </c>
      <c r="M633" s="627">
        <v>13676.880000000001</v>
      </c>
      <c r="N633" s="626">
        <v>6</v>
      </c>
      <c r="O633" s="690">
        <v>2</v>
      </c>
      <c r="P633" s="627"/>
      <c r="Q633" s="642">
        <v>0</v>
      </c>
      <c r="R633" s="626"/>
      <c r="S633" s="642">
        <v>0</v>
      </c>
      <c r="T633" s="690"/>
      <c r="U633" s="672">
        <v>0</v>
      </c>
    </row>
    <row r="634" spans="1:21" ht="14.4" customHeight="1" x14ac:dyDescent="0.3">
      <c r="A634" s="625">
        <v>21</v>
      </c>
      <c r="B634" s="626" t="s">
        <v>551</v>
      </c>
      <c r="C634" s="626">
        <v>89301212</v>
      </c>
      <c r="D634" s="688" t="s">
        <v>4839</v>
      </c>
      <c r="E634" s="689" t="s">
        <v>2816</v>
      </c>
      <c r="F634" s="626" t="s">
        <v>2806</v>
      </c>
      <c r="G634" s="626" t="s">
        <v>3421</v>
      </c>
      <c r="H634" s="626" t="s">
        <v>1264</v>
      </c>
      <c r="I634" s="626" t="s">
        <v>3422</v>
      </c>
      <c r="J634" s="626" t="s">
        <v>2823</v>
      </c>
      <c r="K634" s="626"/>
      <c r="L634" s="627">
        <v>2279.48</v>
      </c>
      <c r="M634" s="627">
        <v>6838.4400000000005</v>
      </c>
      <c r="N634" s="626">
        <v>3</v>
      </c>
      <c r="O634" s="690">
        <v>1</v>
      </c>
      <c r="P634" s="627"/>
      <c r="Q634" s="642">
        <v>0</v>
      </c>
      <c r="R634" s="626"/>
      <c r="S634" s="642">
        <v>0</v>
      </c>
      <c r="T634" s="690"/>
      <c r="U634" s="672">
        <v>0</v>
      </c>
    </row>
    <row r="635" spans="1:21" ht="14.4" customHeight="1" x14ac:dyDescent="0.3">
      <c r="A635" s="625">
        <v>21</v>
      </c>
      <c r="B635" s="626" t="s">
        <v>551</v>
      </c>
      <c r="C635" s="626">
        <v>89301212</v>
      </c>
      <c r="D635" s="688" t="s">
        <v>4839</v>
      </c>
      <c r="E635" s="689" t="s">
        <v>2816</v>
      </c>
      <c r="F635" s="626" t="s">
        <v>2806</v>
      </c>
      <c r="G635" s="626" t="s">
        <v>3421</v>
      </c>
      <c r="H635" s="626" t="s">
        <v>1264</v>
      </c>
      <c r="I635" s="626" t="s">
        <v>3425</v>
      </c>
      <c r="J635" s="626" t="s">
        <v>3423</v>
      </c>
      <c r="K635" s="626" t="s">
        <v>3424</v>
      </c>
      <c r="L635" s="627">
        <v>2279.48</v>
      </c>
      <c r="M635" s="627">
        <v>6838.4400000000005</v>
      </c>
      <c r="N635" s="626">
        <v>3</v>
      </c>
      <c r="O635" s="690">
        <v>1</v>
      </c>
      <c r="P635" s="627"/>
      <c r="Q635" s="642">
        <v>0</v>
      </c>
      <c r="R635" s="626"/>
      <c r="S635" s="642">
        <v>0</v>
      </c>
      <c r="T635" s="690"/>
      <c r="U635" s="672">
        <v>0</v>
      </c>
    </row>
    <row r="636" spans="1:21" ht="14.4" customHeight="1" x14ac:dyDescent="0.3">
      <c r="A636" s="625">
        <v>21</v>
      </c>
      <c r="B636" s="626" t="s">
        <v>551</v>
      </c>
      <c r="C636" s="626">
        <v>89301212</v>
      </c>
      <c r="D636" s="688" t="s">
        <v>4839</v>
      </c>
      <c r="E636" s="689" t="s">
        <v>2816</v>
      </c>
      <c r="F636" s="626" t="s">
        <v>2806</v>
      </c>
      <c r="G636" s="626" t="s">
        <v>3421</v>
      </c>
      <c r="H636" s="626" t="s">
        <v>550</v>
      </c>
      <c r="I636" s="626" t="s">
        <v>3426</v>
      </c>
      <c r="J636" s="626" t="s">
        <v>619</v>
      </c>
      <c r="K636" s="626" t="s">
        <v>620</v>
      </c>
      <c r="L636" s="627">
        <v>2127.52</v>
      </c>
      <c r="M636" s="627">
        <v>117013.59999999998</v>
      </c>
      <c r="N636" s="626">
        <v>55</v>
      </c>
      <c r="O636" s="690">
        <v>17.5</v>
      </c>
      <c r="P636" s="627">
        <v>25530.239999999998</v>
      </c>
      <c r="Q636" s="642">
        <v>0.2181818181818182</v>
      </c>
      <c r="R636" s="626">
        <v>12</v>
      </c>
      <c r="S636" s="642">
        <v>0.21818181818181817</v>
      </c>
      <c r="T636" s="690">
        <v>4</v>
      </c>
      <c r="U636" s="672">
        <v>0.22857142857142856</v>
      </c>
    </row>
    <row r="637" spans="1:21" ht="14.4" customHeight="1" x14ac:dyDescent="0.3">
      <c r="A637" s="625">
        <v>21</v>
      </c>
      <c r="B637" s="626" t="s">
        <v>551</v>
      </c>
      <c r="C637" s="626">
        <v>89301212</v>
      </c>
      <c r="D637" s="688" t="s">
        <v>4839</v>
      </c>
      <c r="E637" s="689" t="s">
        <v>2816</v>
      </c>
      <c r="F637" s="626" t="s">
        <v>2806</v>
      </c>
      <c r="G637" s="626" t="s">
        <v>3304</v>
      </c>
      <c r="H637" s="626" t="s">
        <v>1264</v>
      </c>
      <c r="I637" s="626" t="s">
        <v>2208</v>
      </c>
      <c r="J637" s="626" t="s">
        <v>1310</v>
      </c>
      <c r="K637" s="626" t="s">
        <v>1268</v>
      </c>
      <c r="L637" s="627">
        <v>0</v>
      </c>
      <c r="M637" s="627">
        <v>0</v>
      </c>
      <c r="N637" s="626">
        <v>13</v>
      </c>
      <c r="O637" s="690">
        <v>6</v>
      </c>
      <c r="P637" s="627">
        <v>0</v>
      </c>
      <c r="Q637" s="642"/>
      <c r="R637" s="626">
        <v>4</v>
      </c>
      <c r="S637" s="642">
        <v>0.30769230769230771</v>
      </c>
      <c r="T637" s="690">
        <v>3</v>
      </c>
      <c r="U637" s="672">
        <v>0.5</v>
      </c>
    </row>
    <row r="638" spans="1:21" ht="14.4" customHeight="1" x14ac:dyDescent="0.3">
      <c r="A638" s="625">
        <v>21</v>
      </c>
      <c r="B638" s="626" t="s">
        <v>551</v>
      </c>
      <c r="C638" s="626">
        <v>89301212</v>
      </c>
      <c r="D638" s="688" t="s">
        <v>4839</v>
      </c>
      <c r="E638" s="689" t="s">
        <v>2816</v>
      </c>
      <c r="F638" s="626" t="s">
        <v>2806</v>
      </c>
      <c r="G638" s="626" t="s">
        <v>2933</v>
      </c>
      <c r="H638" s="626" t="s">
        <v>550</v>
      </c>
      <c r="I638" s="626" t="s">
        <v>2934</v>
      </c>
      <c r="J638" s="626" t="s">
        <v>2935</v>
      </c>
      <c r="K638" s="626" t="s">
        <v>2936</v>
      </c>
      <c r="L638" s="627">
        <v>1789.73</v>
      </c>
      <c r="M638" s="627">
        <v>35794.6</v>
      </c>
      <c r="N638" s="626">
        <v>20</v>
      </c>
      <c r="O638" s="690">
        <v>9</v>
      </c>
      <c r="P638" s="627">
        <v>35794.6</v>
      </c>
      <c r="Q638" s="642">
        <v>1</v>
      </c>
      <c r="R638" s="626">
        <v>20</v>
      </c>
      <c r="S638" s="642">
        <v>1</v>
      </c>
      <c r="T638" s="690">
        <v>9</v>
      </c>
      <c r="U638" s="672">
        <v>1</v>
      </c>
    </row>
    <row r="639" spans="1:21" ht="14.4" customHeight="1" x14ac:dyDescent="0.3">
      <c r="A639" s="625">
        <v>21</v>
      </c>
      <c r="B639" s="626" t="s">
        <v>551</v>
      </c>
      <c r="C639" s="626">
        <v>89301212</v>
      </c>
      <c r="D639" s="688" t="s">
        <v>4839</v>
      </c>
      <c r="E639" s="689" t="s">
        <v>2816</v>
      </c>
      <c r="F639" s="626" t="s">
        <v>2806</v>
      </c>
      <c r="G639" s="626" t="s">
        <v>3427</v>
      </c>
      <c r="H639" s="626" t="s">
        <v>550</v>
      </c>
      <c r="I639" s="626" t="s">
        <v>3428</v>
      </c>
      <c r="J639" s="626" t="s">
        <v>3429</v>
      </c>
      <c r="K639" s="626" t="s">
        <v>3430</v>
      </c>
      <c r="L639" s="627">
        <v>136.41</v>
      </c>
      <c r="M639" s="627">
        <v>272.82</v>
      </c>
      <c r="N639" s="626">
        <v>2</v>
      </c>
      <c r="O639" s="690">
        <v>0.5</v>
      </c>
      <c r="P639" s="627">
        <v>272.82</v>
      </c>
      <c r="Q639" s="642">
        <v>1</v>
      </c>
      <c r="R639" s="626">
        <v>2</v>
      </c>
      <c r="S639" s="642">
        <v>1</v>
      </c>
      <c r="T639" s="690">
        <v>0.5</v>
      </c>
      <c r="U639" s="672">
        <v>1</v>
      </c>
    </row>
    <row r="640" spans="1:21" ht="14.4" customHeight="1" x14ac:dyDescent="0.3">
      <c r="A640" s="625">
        <v>21</v>
      </c>
      <c r="B640" s="626" t="s">
        <v>551</v>
      </c>
      <c r="C640" s="626">
        <v>89301212</v>
      </c>
      <c r="D640" s="688" t="s">
        <v>4839</v>
      </c>
      <c r="E640" s="689" t="s">
        <v>2816</v>
      </c>
      <c r="F640" s="626" t="s">
        <v>2806</v>
      </c>
      <c r="G640" s="626" t="s">
        <v>3166</v>
      </c>
      <c r="H640" s="626" t="s">
        <v>550</v>
      </c>
      <c r="I640" s="626" t="s">
        <v>3431</v>
      </c>
      <c r="J640" s="626" t="s">
        <v>3432</v>
      </c>
      <c r="K640" s="626" t="s">
        <v>1919</v>
      </c>
      <c r="L640" s="627">
        <v>42.27</v>
      </c>
      <c r="M640" s="627">
        <v>42.27</v>
      </c>
      <c r="N640" s="626">
        <v>1</v>
      </c>
      <c r="O640" s="690">
        <v>1</v>
      </c>
      <c r="P640" s="627"/>
      <c r="Q640" s="642">
        <v>0</v>
      </c>
      <c r="R640" s="626"/>
      <c r="S640" s="642">
        <v>0</v>
      </c>
      <c r="T640" s="690"/>
      <c r="U640" s="672">
        <v>0</v>
      </c>
    </row>
    <row r="641" spans="1:21" ht="14.4" customHeight="1" x14ac:dyDescent="0.3">
      <c r="A641" s="625">
        <v>21</v>
      </c>
      <c r="B641" s="626" t="s">
        <v>551</v>
      </c>
      <c r="C641" s="626">
        <v>89301212</v>
      </c>
      <c r="D641" s="688" t="s">
        <v>4839</v>
      </c>
      <c r="E641" s="689" t="s">
        <v>2816</v>
      </c>
      <c r="F641" s="626" t="s">
        <v>2806</v>
      </c>
      <c r="G641" s="626" t="s">
        <v>3252</v>
      </c>
      <c r="H641" s="626" t="s">
        <v>550</v>
      </c>
      <c r="I641" s="626" t="s">
        <v>3433</v>
      </c>
      <c r="J641" s="626" t="s">
        <v>1939</v>
      </c>
      <c r="K641" s="626" t="s">
        <v>1938</v>
      </c>
      <c r="L641" s="627">
        <v>67.040000000000006</v>
      </c>
      <c r="M641" s="627">
        <v>134.08000000000001</v>
      </c>
      <c r="N641" s="626">
        <v>2</v>
      </c>
      <c r="O641" s="690">
        <v>1</v>
      </c>
      <c r="P641" s="627">
        <v>134.08000000000001</v>
      </c>
      <c r="Q641" s="642">
        <v>1</v>
      </c>
      <c r="R641" s="626">
        <v>2</v>
      </c>
      <c r="S641" s="642">
        <v>1</v>
      </c>
      <c r="T641" s="690">
        <v>1</v>
      </c>
      <c r="U641" s="672">
        <v>1</v>
      </c>
    </row>
    <row r="642" spans="1:21" ht="14.4" customHeight="1" x14ac:dyDescent="0.3">
      <c r="A642" s="625">
        <v>21</v>
      </c>
      <c r="B642" s="626" t="s">
        <v>551</v>
      </c>
      <c r="C642" s="626">
        <v>89301212</v>
      </c>
      <c r="D642" s="688" t="s">
        <v>4839</v>
      </c>
      <c r="E642" s="689" t="s">
        <v>2816</v>
      </c>
      <c r="F642" s="626" t="s">
        <v>2806</v>
      </c>
      <c r="G642" s="626" t="s">
        <v>3169</v>
      </c>
      <c r="H642" s="626" t="s">
        <v>550</v>
      </c>
      <c r="I642" s="626" t="s">
        <v>3434</v>
      </c>
      <c r="J642" s="626" t="s">
        <v>3435</v>
      </c>
      <c r="K642" s="626" t="s">
        <v>3436</v>
      </c>
      <c r="L642" s="627">
        <v>124.32</v>
      </c>
      <c r="M642" s="627">
        <v>124.32</v>
      </c>
      <c r="N642" s="626">
        <v>1</v>
      </c>
      <c r="O642" s="690">
        <v>0.5</v>
      </c>
      <c r="P642" s="627"/>
      <c r="Q642" s="642">
        <v>0</v>
      </c>
      <c r="R642" s="626"/>
      <c r="S642" s="642">
        <v>0</v>
      </c>
      <c r="T642" s="690"/>
      <c r="U642" s="672">
        <v>0</v>
      </c>
    </row>
    <row r="643" spans="1:21" ht="14.4" customHeight="1" x14ac:dyDescent="0.3">
      <c r="A643" s="625">
        <v>21</v>
      </c>
      <c r="B643" s="626" t="s">
        <v>551</v>
      </c>
      <c r="C643" s="626">
        <v>89301212</v>
      </c>
      <c r="D643" s="688" t="s">
        <v>4839</v>
      </c>
      <c r="E643" s="689" t="s">
        <v>2816</v>
      </c>
      <c r="F643" s="626" t="s">
        <v>2806</v>
      </c>
      <c r="G643" s="626" t="s">
        <v>3169</v>
      </c>
      <c r="H643" s="626" t="s">
        <v>1264</v>
      </c>
      <c r="I643" s="626" t="s">
        <v>2262</v>
      </c>
      <c r="J643" s="626" t="s">
        <v>1339</v>
      </c>
      <c r="K643" s="626" t="s">
        <v>1341</v>
      </c>
      <c r="L643" s="627">
        <v>146.63</v>
      </c>
      <c r="M643" s="627">
        <v>146.63</v>
      </c>
      <c r="N643" s="626">
        <v>1</v>
      </c>
      <c r="O643" s="690">
        <v>0.5</v>
      </c>
      <c r="P643" s="627"/>
      <c r="Q643" s="642">
        <v>0</v>
      </c>
      <c r="R643" s="626"/>
      <c r="S643" s="642">
        <v>0</v>
      </c>
      <c r="T643" s="690"/>
      <c r="U643" s="672">
        <v>0</v>
      </c>
    </row>
    <row r="644" spans="1:21" ht="14.4" customHeight="1" x14ac:dyDescent="0.3">
      <c r="A644" s="625">
        <v>21</v>
      </c>
      <c r="B644" s="626" t="s">
        <v>551</v>
      </c>
      <c r="C644" s="626">
        <v>89301212</v>
      </c>
      <c r="D644" s="688" t="s">
        <v>4839</v>
      </c>
      <c r="E644" s="689" t="s">
        <v>2816</v>
      </c>
      <c r="F644" s="626" t="s">
        <v>2806</v>
      </c>
      <c r="G644" s="626" t="s">
        <v>2940</v>
      </c>
      <c r="H644" s="626" t="s">
        <v>1264</v>
      </c>
      <c r="I644" s="626" t="s">
        <v>3437</v>
      </c>
      <c r="J644" s="626" t="s">
        <v>3438</v>
      </c>
      <c r="K644" s="626" t="s">
        <v>1532</v>
      </c>
      <c r="L644" s="627">
        <v>216.29</v>
      </c>
      <c r="M644" s="627">
        <v>648.87</v>
      </c>
      <c r="N644" s="626">
        <v>3</v>
      </c>
      <c r="O644" s="690">
        <v>0.5</v>
      </c>
      <c r="P644" s="627"/>
      <c r="Q644" s="642">
        <v>0</v>
      </c>
      <c r="R644" s="626"/>
      <c r="S644" s="642">
        <v>0</v>
      </c>
      <c r="T644" s="690"/>
      <c r="U644" s="672">
        <v>0</v>
      </c>
    </row>
    <row r="645" spans="1:21" ht="14.4" customHeight="1" x14ac:dyDescent="0.3">
      <c r="A645" s="625">
        <v>21</v>
      </c>
      <c r="B645" s="626" t="s">
        <v>551</v>
      </c>
      <c r="C645" s="626">
        <v>89301212</v>
      </c>
      <c r="D645" s="688" t="s">
        <v>4839</v>
      </c>
      <c r="E645" s="689" t="s">
        <v>2816</v>
      </c>
      <c r="F645" s="626" t="s">
        <v>2806</v>
      </c>
      <c r="G645" s="626" t="s">
        <v>2940</v>
      </c>
      <c r="H645" s="626" t="s">
        <v>1264</v>
      </c>
      <c r="I645" s="626" t="s">
        <v>2717</v>
      </c>
      <c r="J645" s="626" t="s">
        <v>1891</v>
      </c>
      <c r="K645" s="626" t="s">
        <v>1892</v>
      </c>
      <c r="L645" s="627">
        <v>1140.7</v>
      </c>
      <c r="M645" s="627">
        <v>12547.7</v>
      </c>
      <c r="N645" s="626">
        <v>11</v>
      </c>
      <c r="O645" s="690">
        <v>2.5</v>
      </c>
      <c r="P645" s="627">
        <v>4562.8</v>
      </c>
      <c r="Q645" s="642">
        <v>0.36363636363636365</v>
      </c>
      <c r="R645" s="626">
        <v>4</v>
      </c>
      <c r="S645" s="642">
        <v>0.36363636363636365</v>
      </c>
      <c r="T645" s="690">
        <v>1</v>
      </c>
      <c r="U645" s="672">
        <v>0.4</v>
      </c>
    </row>
    <row r="646" spans="1:21" ht="14.4" customHeight="1" x14ac:dyDescent="0.3">
      <c r="A646" s="625">
        <v>21</v>
      </c>
      <c r="B646" s="626" t="s">
        <v>551</v>
      </c>
      <c r="C646" s="626">
        <v>89301212</v>
      </c>
      <c r="D646" s="688" t="s">
        <v>4839</v>
      </c>
      <c r="E646" s="689" t="s">
        <v>2816</v>
      </c>
      <c r="F646" s="626" t="s">
        <v>2806</v>
      </c>
      <c r="G646" s="626" t="s">
        <v>2856</v>
      </c>
      <c r="H646" s="626" t="s">
        <v>550</v>
      </c>
      <c r="I646" s="626" t="s">
        <v>3439</v>
      </c>
      <c r="J646" s="626" t="s">
        <v>3440</v>
      </c>
      <c r="K646" s="626" t="s">
        <v>1883</v>
      </c>
      <c r="L646" s="627">
        <v>0</v>
      </c>
      <c r="M646" s="627">
        <v>0</v>
      </c>
      <c r="N646" s="626">
        <v>1</v>
      </c>
      <c r="O646" s="690">
        <v>0.5</v>
      </c>
      <c r="P646" s="627">
        <v>0</v>
      </c>
      <c r="Q646" s="642"/>
      <c r="R646" s="626">
        <v>1</v>
      </c>
      <c r="S646" s="642">
        <v>1</v>
      </c>
      <c r="T646" s="690">
        <v>0.5</v>
      </c>
      <c r="U646" s="672">
        <v>1</v>
      </c>
    </row>
    <row r="647" spans="1:21" ht="14.4" customHeight="1" x14ac:dyDescent="0.3">
      <c r="A647" s="625">
        <v>21</v>
      </c>
      <c r="B647" s="626" t="s">
        <v>551</v>
      </c>
      <c r="C647" s="626">
        <v>89301212</v>
      </c>
      <c r="D647" s="688" t="s">
        <v>4839</v>
      </c>
      <c r="E647" s="689" t="s">
        <v>2816</v>
      </c>
      <c r="F647" s="626" t="s">
        <v>2806</v>
      </c>
      <c r="G647" s="626" t="s">
        <v>3441</v>
      </c>
      <c r="H647" s="626" t="s">
        <v>550</v>
      </c>
      <c r="I647" s="626" t="s">
        <v>3442</v>
      </c>
      <c r="J647" s="626" t="s">
        <v>3443</v>
      </c>
      <c r="K647" s="626" t="s">
        <v>3444</v>
      </c>
      <c r="L647" s="627">
        <v>0</v>
      </c>
      <c r="M647" s="627">
        <v>0</v>
      </c>
      <c r="N647" s="626">
        <v>2</v>
      </c>
      <c r="O647" s="690">
        <v>1</v>
      </c>
      <c r="P647" s="627">
        <v>0</v>
      </c>
      <c r="Q647" s="642"/>
      <c r="R647" s="626">
        <v>2</v>
      </c>
      <c r="S647" s="642">
        <v>1</v>
      </c>
      <c r="T647" s="690">
        <v>1</v>
      </c>
      <c r="U647" s="672">
        <v>1</v>
      </c>
    </row>
    <row r="648" spans="1:21" ht="14.4" customHeight="1" x14ac:dyDescent="0.3">
      <c r="A648" s="625">
        <v>21</v>
      </c>
      <c r="B648" s="626" t="s">
        <v>551</v>
      </c>
      <c r="C648" s="626">
        <v>89301212</v>
      </c>
      <c r="D648" s="688" t="s">
        <v>4839</v>
      </c>
      <c r="E648" s="689" t="s">
        <v>2816</v>
      </c>
      <c r="F648" s="626" t="s">
        <v>2806</v>
      </c>
      <c r="G648" s="626" t="s">
        <v>2941</v>
      </c>
      <c r="H648" s="626" t="s">
        <v>550</v>
      </c>
      <c r="I648" s="626" t="s">
        <v>2942</v>
      </c>
      <c r="J648" s="626" t="s">
        <v>865</v>
      </c>
      <c r="K648" s="626" t="s">
        <v>866</v>
      </c>
      <c r="L648" s="627">
        <v>0</v>
      </c>
      <c r="M648" s="627">
        <v>0</v>
      </c>
      <c r="N648" s="626">
        <v>1</v>
      </c>
      <c r="O648" s="690">
        <v>1</v>
      </c>
      <c r="P648" s="627">
        <v>0</v>
      </c>
      <c r="Q648" s="642"/>
      <c r="R648" s="626">
        <v>1</v>
      </c>
      <c r="S648" s="642">
        <v>1</v>
      </c>
      <c r="T648" s="690">
        <v>1</v>
      </c>
      <c r="U648" s="672">
        <v>1</v>
      </c>
    </row>
    <row r="649" spans="1:21" ht="14.4" customHeight="1" x14ac:dyDescent="0.3">
      <c r="A649" s="625">
        <v>21</v>
      </c>
      <c r="B649" s="626" t="s">
        <v>551</v>
      </c>
      <c r="C649" s="626">
        <v>89301212</v>
      </c>
      <c r="D649" s="688" t="s">
        <v>4839</v>
      </c>
      <c r="E649" s="689" t="s">
        <v>2816</v>
      </c>
      <c r="F649" s="626" t="s">
        <v>2806</v>
      </c>
      <c r="G649" s="626" t="s">
        <v>2949</v>
      </c>
      <c r="H649" s="626" t="s">
        <v>550</v>
      </c>
      <c r="I649" s="626" t="s">
        <v>3445</v>
      </c>
      <c r="J649" s="626" t="s">
        <v>888</v>
      </c>
      <c r="K649" s="626" t="s">
        <v>1640</v>
      </c>
      <c r="L649" s="627">
        <v>413.22</v>
      </c>
      <c r="M649" s="627">
        <v>413.22</v>
      </c>
      <c r="N649" s="626">
        <v>1</v>
      </c>
      <c r="O649" s="690">
        <v>0.5</v>
      </c>
      <c r="P649" s="627"/>
      <c r="Q649" s="642">
        <v>0</v>
      </c>
      <c r="R649" s="626"/>
      <c r="S649" s="642">
        <v>0</v>
      </c>
      <c r="T649" s="690"/>
      <c r="U649" s="672">
        <v>0</v>
      </c>
    </row>
    <row r="650" spans="1:21" ht="14.4" customHeight="1" x14ac:dyDescent="0.3">
      <c r="A650" s="625">
        <v>21</v>
      </c>
      <c r="B650" s="626" t="s">
        <v>551</v>
      </c>
      <c r="C650" s="626">
        <v>89301212</v>
      </c>
      <c r="D650" s="688" t="s">
        <v>4839</v>
      </c>
      <c r="E650" s="689" t="s">
        <v>2816</v>
      </c>
      <c r="F650" s="626" t="s">
        <v>2806</v>
      </c>
      <c r="G650" s="626" t="s">
        <v>2953</v>
      </c>
      <c r="H650" s="626" t="s">
        <v>550</v>
      </c>
      <c r="I650" s="626" t="s">
        <v>2954</v>
      </c>
      <c r="J650" s="626" t="s">
        <v>950</v>
      </c>
      <c r="K650" s="626" t="s">
        <v>951</v>
      </c>
      <c r="L650" s="627">
        <v>400.21</v>
      </c>
      <c r="M650" s="627">
        <v>10405.459999999999</v>
      </c>
      <c r="N650" s="626">
        <v>26</v>
      </c>
      <c r="O650" s="690">
        <v>9</v>
      </c>
      <c r="P650" s="627">
        <v>8004.2</v>
      </c>
      <c r="Q650" s="642">
        <v>0.76923076923076927</v>
      </c>
      <c r="R650" s="626">
        <v>20</v>
      </c>
      <c r="S650" s="642">
        <v>0.76923076923076927</v>
      </c>
      <c r="T650" s="690">
        <v>7</v>
      </c>
      <c r="U650" s="672">
        <v>0.77777777777777779</v>
      </c>
    </row>
    <row r="651" spans="1:21" ht="14.4" customHeight="1" x14ac:dyDescent="0.3">
      <c r="A651" s="625">
        <v>21</v>
      </c>
      <c r="B651" s="626" t="s">
        <v>551</v>
      </c>
      <c r="C651" s="626">
        <v>89301212</v>
      </c>
      <c r="D651" s="688" t="s">
        <v>4839</v>
      </c>
      <c r="E651" s="689" t="s">
        <v>2816</v>
      </c>
      <c r="F651" s="626" t="s">
        <v>2806</v>
      </c>
      <c r="G651" s="626" t="s">
        <v>2961</v>
      </c>
      <c r="H651" s="626" t="s">
        <v>550</v>
      </c>
      <c r="I651" s="626" t="s">
        <v>3446</v>
      </c>
      <c r="J651" s="626" t="s">
        <v>1811</v>
      </c>
      <c r="K651" s="626" t="s">
        <v>3447</v>
      </c>
      <c r="L651" s="627">
        <v>294.70999999999998</v>
      </c>
      <c r="M651" s="627">
        <v>294.70999999999998</v>
      </c>
      <c r="N651" s="626">
        <v>1</v>
      </c>
      <c r="O651" s="690">
        <v>1</v>
      </c>
      <c r="P651" s="627">
        <v>294.70999999999998</v>
      </c>
      <c r="Q651" s="642">
        <v>1</v>
      </c>
      <c r="R651" s="626">
        <v>1</v>
      </c>
      <c r="S651" s="642">
        <v>1</v>
      </c>
      <c r="T651" s="690">
        <v>1</v>
      </c>
      <c r="U651" s="672">
        <v>1</v>
      </c>
    </row>
    <row r="652" spans="1:21" ht="14.4" customHeight="1" x14ac:dyDescent="0.3">
      <c r="A652" s="625">
        <v>21</v>
      </c>
      <c r="B652" s="626" t="s">
        <v>551</v>
      </c>
      <c r="C652" s="626">
        <v>89301212</v>
      </c>
      <c r="D652" s="688" t="s">
        <v>4839</v>
      </c>
      <c r="E652" s="689" t="s">
        <v>2816</v>
      </c>
      <c r="F652" s="626" t="s">
        <v>2806</v>
      </c>
      <c r="G652" s="626" t="s">
        <v>2961</v>
      </c>
      <c r="H652" s="626" t="s">
        <v>550</v>
      </c>
      <c r="I652" s="626" t="s">
        <v>3310</v>
      </c>
      <c r="J652" s="626" t="s">
        <v>902</v>
      </c>
      <c r="K652" s="626" t="s">
        <v>3311</v>
      </c>
      <c r="L652" s="627">
        <v>221.03</v>
      </c>
      <c r="M652" s="627">
        <v>221.03</v>
      </c>
      <c r="N652" s="626">
        <v>1</v>
      </c>
      <c r="O652" s="690">
        <v>1</v>
      </c>
      <c r="P652" s="627">
        <v>221.03</v>
      </c>
      <c r="Q652" s="642">
        <v>1</v>
      </c>
      <c r="R652" s="626">
        <v>1</v>
      </c>
      <c r="S652" s="642">
        <v>1</v>
      </c>
      <c r="T652" s="690">
        <v>1</v>
      </c>
      <c r="U652" s="672">
        <v>1</v>
      </c>
    </row>
    <row r="653" spans="1:21" ht="14.4" customHeight="1" x14ac:dyDescent="0.3">
      <c r="A653" s="625">
        <v>21</v>
      </c>
      <c r="B653" s="626" t="s">
        <v>551</v>
      </c>
      <c r="C653" s="626">
        <v>89301212</v>
      </c>
      <c r="D653" s="688" t="s">
        <v>4839</v>
      </c>
      <c r="E653" s="689" t="s">
        <v>2816</v>
      </c>
      <c r="F653" s="626" t="s">
        <v>2806</v>
      </c>
      <c r="G653" s="626" t="s">
        <v>2961</v>
      </c>
      <c r="H653" s="626" t="s">
        <v>550</v>
      </c>
      <c r="I653" s="626" t="s">
        <v>3345</v>
      </c>
      <c r="J653" s="626" t="s">
        <v>904</v>
      </c>
      <c r="K653" s="626" t="s">
        <v>3346</v>
      </c>
      <c r="L653" s="627">
        <v>261.41000000000003</v>
      </c>
      <c r="M653" s="627">
        <v>522.82000000000005</v>
      </c>
      <c r="N653" s="626">
        <v>2</v>
      </c>
      <c r="O653" s="690">
        <v>1.5</v>
      </c>
      <c r="P653" s="627">
        <v>261.41000000000003</v>
      </c>
      <c r="Q653" s="642">
        <v>0.5</v>
      </c>
      <c r="R653" s="626">
        <v>1</v>
      </c>
      <c r="S653" s="642">
        <v>0.5</v>
      </c>
      <c r="T653" s="690">
        <v>0.5</v>
      </c>
      <c r="U653" s="672">
        <v>0.33333333333333331</v>
      </c>
    </row>
    <row r="654" spans="1:21" ht="14.4" customHeight="1" x14ac:dyDescent="0.3">
      <c r="A654" s="625">
        <v>21</v>
      </c>
      <c r="B654" s="626" t="s">
        <v>551</v>
      </c>
      <c r="C654" s="626">
        <v>89301212</v>
      </c>
      <c r="D654" s="688" t="s">
        <v>4839</v>
      </c>
      <c r="E654" s="689" t="s">
        <v>2816</v>
      </c>
      <c r="F654" s="626" t="s">
        <v>2806</v>
      </c>
      <c r="G654" s="626" t="s">
        <v>2878</v>
      </c>
      <c r="H654" s="626" t="s">
        <v>550</v>
      </c>
      <c r="I654" s="626" t="s">
        <v>3177</v>
      </c>
      <c r="J654" s="626" t="s">
        <v>1200</v>
      </c>
      <c r="K654" s="626" t="s">
        <v>1201</v>
      </c>
      <c r="L654" s="627">
        <v>84.78</v>
      </c>
      <c r="M654" s="627">
        <v>169.56</v>
      </c>
      <c r="N654" s="626">
        <v>2</v>
      </c>
      <c r="O654" s="690">
        <v>1</v>
      </c>
      <c r="P654" s="627">
        <v>169.56</v>
      </c>
      <c r="Q654" s="642">
        <v>1</v>
      </c>
      <c r="R654" s="626">
        <v>2</v>
      </c>
      <c r="S654" s="642">
        <v>1</v>
      </c>
      <c r="T654" s="690">
        <v>1</v>
      </c>
      <c r="U654" s="672">
        <v>1</v>
      </c>
    </row>
    <row r="655" spans="1:21" ht="14.4" customHeight="1" x14ac:dyDescent="0.3">
      <c r="A655" s="625">
        <v>21</v>
      </c>
      <c r="B655" s="626" t="s">
        <v>551</v>
      </c>
      <c r="C655" s="626">
        <v>89301212</v>
      </c>
      <c r="D655" s="688" t="s">
        <v>4839</v>
      </c>
      <c r="E655" s="689" t="s">
        <v>2816</v>
      </c>
      <c r="F655" s="626" t="s">
        <v>2806</v>
      </c>
      <c r="G655" s="626" t="s">
        <v>2878</v>
      </c>
      <c r="H655" s="626" t="s">
        <v>550</v>
      </c>
      <c r="I655" s="626" t="s">
        <v>3448</v>
      </c>
      <c r="J655" s="626" t="s">
        <v>3449</v>
      </c>
      <c r="K655" s="626" t="s">
        <v>3450</v>
      </c>
      <c r="L655" s="627">
        <v>32.409999999999997</v>
      </c>
      <c r="M655" s="627">
        <v>226.86999999999998</v>
      </c>
      <c r="N655" s="626">
        <v>7</v>
      </c>
      <c r="O655" s="690">
        <v>2</v>
      </c>
      <c r="P655" s="627">
        <v>226.86999999999998</v>
      </c>
      <c r="Q655" s="642">
        <v>1</v>
      </c>
      <c r="R655" s="626">
        <v>7</v>
      </c>
      <c r="S655" s="642">
        <v>1</v>
      </c>
      <c r="T655" s="690">
        <v>2</v>
      </c>
      <c r="U655" s="672">
        <v>1</v>
      </c>
    </row>
    <row r="656" spans="1:21" ht="14.4" customHeight="1" x14ac:dyDescent="0.3">
      <c r="A656" s="625">
        <v>21</v>
      </c>
      <c r="B656" s="626" t="s">
        <v>551</v>
      </c>
      <c r="C656" s="626">
        <v>89301212</v>
      </c>
      <c r="D656" s="688" t="s">
        <v>4839</v>
      </c>
      <c r="E656" s="689" t="s">
        <v>2816</v>
      </c>
      <c r="F656" s="626" t="s">
        <v>2806</v>
      </c>
      <c r="G656" s="626" t="s">
        <v>2878</v>
      </c>
      <c r="H656" s="626" t="s">
        <v>550</v>
      </c>
      <c r="I656" s="626" t="s">
        <v>2964</v>
      </c>
      <c r="J656" s="626" t="s">
        <v>992</v>
      </c>
      <c r="K656" s="626" t="s">
        <v>1424</v>
      </c>
      <c r="L656" s="627">
        <v>56.52</v>
      </c>
      <c r="M656" s="627">
        <v>113.04</v>
      </c>
      <c r="N656" s="626">
        <v>2</v>
      </c>
      <c r="O656" s="690">
        <v>0.5</v>
      </c>
      <c r="P656" s="627">
        <v>113.04</v>
      </c>
      <c r="Q656" s="642">
        <v>1</v>
      </c>
      <c r="R656" s="626">
        <v>2</v>
      </c>
      <c r="S656" s="642">
        <v>1</v>
      </c>
      <c r="T656" s="690">
        <v>0.5</v>
      </c>
      <c r="U656" s="672">
        <v>1</v>
      </c>
    </row>
    <row r="657" spans="1:21" ht="14.4" customHeight="1" x14ac:dyDescent="0.3">
      <c r="A657" s="625">
        <v>21</v>
      </c>
      <c r="B657" s="626" t="s">
        <v>551</v>
      </c>
      <c r="C657" s="626">
        <v>89301212</v>
      </c>
      <c r="D657" s="688" t="s">
        <v>4839</v>
      </c>
      <c r="E657" s="689" t="s">
        <v>2816</v>
      </c>
      <c r="F657" s="626" t="s">
        <v>2806</v>
      </c>
      <c r="G657" s="626" t="s">
        <v>2878</v>
      </c>
      <c r="H657" s="626" t="s">
        <v>550</v>
      </c>
      <c r="I657" s="626" t="s">
        <v>2879</v>
      </c>
      <c r="J657" s="626" t="s">
        <v>2880</v>
      </c>
      <c r="K657" s="626" t="s">
        <v>2881</v>
      </c>
      <c r="L657" s="627">
        <v>75.36</v>
      </c>
      <c r="M657" s="627">
        <v>452.15999999999997</v>
      </c>
      <c r="N657" s="626">
        <v>6</v>
      </c>
      <c r="O657" s="690">
        <v>1.5</v>
      </c>
      <c r="P657" s="627">
        <v>301.44</v>
      </c>
      <c r="Q657" s="642">
        <v>0.66666666666666674</v>
      </c>
      <c r="R657" s="626">
        <v>4</v>
      </c>
      <c r="S657" s="642">
        <v>0.66666666666666663</v>
      </c>
      <c r="T657" s="690">
        <v>1</v>
      </c>
      <c r="U657" s="672">
        <v>0.66666666666666663</v>
      </c>
    </row>
    <row r="658" spans="1:21" ht="14.4" customHeight="1" x14ac:dyDescent="0.3">
      <c r="A658" s="625">
        <v>21</v>
      </c>
      <c r="B658" s="626" t="s">
        <v>551</v>
      </c>
      <c r="C658" s="626">
        <v>89301212</v>
      </c>
      <c r="D658" s="688" t="s">
        <v>4839</v>
      </c>
      <c r="E658" s="689" t="s">
        <v>2816</v>
      </c>
      <c r="F658" s="626" t="s">
        <v>2806</v>
      </c>
      <c r="G658" s="626" t="s">
        <v>3347</v>
      </c>
      <c r="H658" s="626" t="s">
        <v>550</v>
      </c>
      <c r="I658" s="626" t="s">
        <v>3451</v>
      </c>
      <c r="J658" s="626" t="s">
        <v>831</v>
      </c>
      <c r="K658" s="626" t="s">
        <v>2217</v>
      </c>
      <c r="L658" s="627">
        <v>115.3</v>
      </c>
      <c r="M658" s="627">
        <v>115.3</v>
      </c>
      <c r="N658" s="626">
        <v>1</v>
      </c>
      <c r="O658" s="690">
        <v>1</v>
      </c>
      <c r="P658" s="627"/>
      <c r="Q658" s="642">
        <v>0</v>
      </c>
      <c r="R658" s="626"/>
      <c r="S658" s="642">
        <v>0</v>
      </c>
      <c r="T658" s="690"/>
      <c r="U658" s="672">
        <v>0</v>
      </c>
    </row>
    <row r="659" spans="1:21" ht="14.4" customHeight="1" x14ac:dyDescent="0.3">
      <c r="A659" s="625">
        <v>21</v>
      </c>
      <c r="B659" s="626" t="s">
        <v>551</v>
      </c>
      <c r="C659" s="626">
        <v>89301212</v>
      </c>
      <c r="D659" s="688" t="s">
        <v>4839</v>
      </c>
      <c r="E659" s="689" t="s">
        <v>2816</v>
      </c>
      <c r="F659" s="626" t="s">
        <v>2806</v>
      </c>
      <c r="G659" s="626" t="s">
        <v>3452</v>
      </c>
      <c r="H659" s="626" t="s">
        <v>550</v>
      </c>
      <c r="I659" s="626" t="s">
        <v>2676</v>
      </c>
      <c r="J659" s="626" t="s">
        <v>2677</v>
      </c>
      <c r="K659" s="626" t="s">
        <v>2678</v>
      </c>
      <c r="L659" s="627">
        <v>41.55</v>
      </c>
      <c r="M659" s="627">
        <v>41.55</v>
      </c>
      <c r="N659" s="626">
        <v>1</v>
      </c>
      <c r="O659" s="690">
        <v>1</v>
      </c>
      <c r="P659" s="627">
        <v>41.55</v>
      </c>
      <c r="Q659" s="642">
        <v>1</v>
      </c>
      <c r="R659" s="626">
        <v>1</v>
      </c>
      <c r="S659" s="642">
        <v>1</v>
      </c>
      <c r="T659" s="690">
        <v>1</v>
      </c>
      <c r="U659" s="672">
        <v>1</v>
      </c>
    </row>
    <row r="660" spans="1:21" ht="14.4" customHeight="1" x14ac:dyDescent="0.3">
      <c r="A660" s="625">
        <v>21</v>
      </c>
      <c r="B660" s="626" t="s">
        <v>551</v>
      </c>
      <c r="C660" s="626">
        <v>89301212</v>
      </c>
      <c r="D660" s="688" t="s">
        <v>4839</v>
      </c>
      <c r="E660" s="689" t="s">
        <v>2816</v>
      </c>
      <c r="F660" s="626" t="s">
        <v>2806</v>
      </c>
      <c r="G660" s="626" t="s">
        <v>3069</v>
      </c>
      <c r="H660" s="626" t="s">
        <v>550</v>
      </c>
      <c r="I660" s="626" t="s">
        <v>3070</v>
      </c>
      <c r="J660" s="626" t="s">
        <v>3071</v>
      </c>
      <c r="K660" s="626" t="s">
        <v>3072</v>
      </c>
      <c r="L660" s="627">
        <v>128.9</v>
      </c>
      <c r="M660" s="627">
        <v>128.9</v>
      </c>
      <c r="N660" s="626">
        <v>1</v>
      </c>
      <c r="O660" s="690">
        <v>1</v>
      </c>
      <c r="P660" s="627"/>
      <c r="Q660" s="642">
        <v>0</v>
      </c>
      <c r="R660" s="626"/>
      <c r="S660" s="642">
        <v>0</v>
      </c>
      <c r="T660" s="690"/>
      <c r="U660" s="672">
        <v>0</v>
      </c>
    </row>
    <row r="661" spans="1:21" ht="14.4" customHeight="1" x14ac:dyDescent="0.3">
      <c r="A661" s="625">
        <v>21</v>
      </c>
      <c r="B661" s="626" t="s">
        <v>551</v>
      </c>
      <c r="C661" s="626">
        <v>89301212</v>
      </c>
      <c r="D661" s="688" t="s">
        <v>4839</v>
      </c>
      <c r="E661" s="689" t="s">
        <v>2816</v>
      </c>
      <c r="F661" s="626" t="s">
        <v>2806</v>
      </c>
      <c r="G661" s="626" t="s">
        <v>2969</v>
      </c>
      <c r="H661" s="626" t="s">
        <v>550</v>
      </c>
      <c r="I661" s="626" t="s">
        <v>3453</v>
      </c>
      <c r="J661" s="626" t="s">
        <v>3454</v>
      </c>
      <c r="K661" s="626" t="s">
        <v>3455</v>
      </c>
      <c r="L661" s="627">
        <v>0</v>
      </c>
      <c r="M661" s="627">
        <v>0</v>
      </c>
      <c r="N661" s="626">
        <v>3</v>
      </c>
      <c r="O661" s="690">
        <v>1</v>
      </c>
      <c r="P661" s="627"/>
      <c r="Q661" s="642"/>
      <c r="R661" s="626"/>
      <c r="S661" s="642">
        <v>0</v>
      </c>
      <c r="T661" s="690"/>
      <c r="U661" s="672">
        <v>0</v>
      </c>
    </row>
    <row r="662" spans="1:21" ht="14.4" customHeight="1" x14ac:dyDescent="0.3">
      <c r="A662" s="625">
        <v>21</v>
      </c>
      <c r="B662" s="626" t="s">
        <v>551</v>
      </c>
      <c r="C662" s="626">
        <v>89301212</v>
      </c>
      <c r="D662" s="688" t="s">
        <v>4839</v>
      </c>
      <c r="E662" s="689" t="s">
        <v>2816</v>
      </c>
      <c r="F662" s="626" t="s">
        <v>2806</v>
      </c>
      <c r="G662" s="626" t="s">
        <v>3456</v>
      </c>
      <c r="H662" s="626" t="s">
        <v>550</v>
      </c>
      <c r="I662" s="626" t="s">
        <v>3457</v>
      </c>
      <c r="J662" s="626" t="s">
        <v>3458</v>
      </c>
      <c r="K662" s="626" t="s">
        <v>3459</v>
      </c>
      <c r="L662" s="627">
        <v>84.26</v>
      </c>
      <c r="M662" s="627">
        <v>168.52</v>
      </c>
      <c r="N662" s="626">
        <v>2</v>
      </c>
      <c r="O662" s="690">
        <v>0.5</v>
      </c>
      <c r="P662" s="627"/>
      <c r="Q662" s="642">
        <v>0</v>
      </c>
      <c r="R662" s="626"/>
      <c r="S662" s="642">
        <v>0</v>
      </c>
      <c r="T662" s="690"/>
      <c r="U662" s="672">
        <v>0</v>
      </c>
    </row>
    <row r="663" spans="1:21" ht="14.4" customHeight="1" x14ac:dyDescent="0.3">
      <c r="A663" s="625">
        <v>21</v>
      </c>
      <c r="B663" s="626" t="s">
        <v>551</v>
      </c>
      <c r="C663" s="626">
        <v>89301212</v>
      </c>
      <c r="D663" s="688" t="s">
        <v>4839</v>
      </c>
      <c r="E663" s="689" t="s">
        <v>2816</v>
      </c>
      <c r="F663" s="626" t="s">
        <v>2806</v>
      </c>
      <c r="G663" s="626" t="s">
        <v>3456</v>
      </c>
      <c r="H663" s="626" t="s">
        <v>550</v>
      </c>
      <c r="I663" s="626" t="s">
        <v>3457</v>
      </c>
      <c r="J663" s="626" t="s">
        <v>3458</v>
      </c>
      <c r="K663" s="626" t="s">
        <v>3460</v>
      </c>
      <c r="L663" s="627">
        <v>84.26</v>
      </c>
      <c r="M663" s="627">
        <v>168.52</v>
      </c>
      <c r="N663" s="626">
        <v>2</v>
      </c>
      <c r="O663" s="690">
        <v>0.5</v>
      </c>
      <c r="P663" s="627"/>
      <c r="Q663" s="642">
        <v>0</v>
      </c>
      <c r="R663" s="626"/>
      <c r="S663" s="642">
        <v>0</v>
      </c>
      <c r="T663" s="690"/>
      <c r="U663" s="672">
        <v>0</v>
      </c>
    </row>
    <row r="664" spans="1:21" ht="14.4" customHeight="1" x14ac:dyDescent="0.3">
      <c r="A664" s="625">
        <v>21</v>
      </c>
      <c r="B664" s="626" t="s">
        <v>551</v>
      </c>
      <c r="C664" s="626">
        <v>89301212</v>
      </c>
      <c r="D664" s="688" t="s">
        <v>4839</v>
      </c>
      <c r="E664" s="689" t="s">
        <v>2816</v>
      </c>
      <c r="F664" s="626" t="s">
        <v>2806</v>
      </c>
      <c r="G664" s="626" t="s">
        <v>2970</v>
      </c>
      <c r="H664" s="626" t="s">
        <v>1264</v>
      </c>
      <c r="I664" s="626" t="s">
        <v>2971</v>
      </c>
      <c r="J664" s="626" t="s">
        <v>2972</v>
      </c>
      <c r="K664" s="626" t="s">
        <v>2973</v>
      </c>
      <c r="L664" s="627">
        <v>3127.19</v>
      </c>
      <c r="M664" s="627">
        <v>6254.38</v>
      </c>
      <c r="N664" s="626">
        <v>2</v>
      </c>
      <c r="O664" s="690">
        <v>0.5</v>
      </c>
      <c r="P664" s="627">
        <v>6254.38</v>
      </c>
      <c r="Q664" s="642">
        <v>1</v>
      </c>
      <c r="R664" s="626">
        <v>2</v>
      </c>
      <c r="S664" s="642">
        <v>1</v>
      </c>
      <c r="T664" s="690">
        <v>0.5</v>
      </c>
      <c r="U664" s="672">
        <v>1</v>
      </c>
    </row>
    <row r="665" spans="1:21" ht="14.4" customHeight="1" x14ac:dyDescent="0.3">
      <c r="A665" s="625">
        <v>21</v>
      </c>
      <c r="B665" s="626" t="s">
        <v>551</v>
      </c>
      <c r="C665" s="626">
        <v>89301212</v>
      </c>
      <c r="D665" s="688" t="s">
        <v>4839</v>
      </c>
      <c r="E665" s="689" t="s">
        <v>2816</v>
      </c>
      <c r="F665" s="626" t="s">
        <v>2806</v>
      </c>
      <c r="G665" s="626" t="s">
        <v>2974</v>
      </c>
      <c r="H665" s="626" t="s">
        <v>550</v>
      </c>
      <c r="I665" s="626" t="s">
        <v>3075</v>
      </c>
      <c r="J665" s="626" t="s">
        <v>3076</v>
      </c>
      <c r="K665" s="626" t="s">
        <v>2977</v>
      </c>
      <c r="L665" s="627">
        <v>23.3</v>
      </c>
      <c r="M665" s="627">
        <v>23.3</v>
      </c>
      <c r="N665" s="626">
        <v>1</v>
      </c>
      <c r="O665" s="690">
        <v>1</v>
      </c>
      <c r="P665" s="627"/>
      <c r="Q665" s="642">
        <v>0</v>
      </c>
      <c r="R665" s="626"/>
      <c r="S665" s="642">
        <v>0</v>
      </c>
      <c r="T665" s="690"/>
      <c r="U665" s="672">
        <v>0</v>
      </c>
    </row>
    <row r="666" spans="1:21" ht="14.4" customHeight="1" x14ac:dyDescent="0.3">
      <c r="A666" s="625">
        <v>21</v>
      </c>
      <c r="B666" s="626" t="s">
        <v>551</v>
      </c>
      <c r="C666" s="626">
        <v>89301212</v>
      </c>
      <c r="D666" s="688" t="s">
        <v>4839</v>
      </c>
      <c r="E666" s="689" t="s">
        <v>2816</v>
      </c>
      <c r="F666" s="626" t="s">
        <v>2806</v>
      </c>
      <c r="G666" s="626" t="s">
        <v>2974</v>
      </c>
      <c r="H666" s="626" t="s">
        <v>550</v>
      </c>
      <c r="I666" s="626" t="s">
        <v>2980</v>
      </c>
      <c r="J666" s="626" t="s">
        <v>2981</v>
      </c>
      <c r="K666" s="626" t="s">
        <v>2977</v>
      </c>
      <c r="L666" s="627">
        <v>0</v>
      </c>
      <c r="M666" s="627">
        <v>0</v>
      </c>
      <c r="N666" s="626">
        <v>3</v>
      </c>
      <c r="O666" s="690">
        <v>2</v>
      </c>
      <c r="P666" s="627">
        <v>0</v>
      </c>
      <c r="Q666" s="642"/>
      <c r="R666" s="626">
        <v>2</v>
      </c>
      <c r="S666" s="642">
        <v>0.66666666666666663</v>
      </c>
      <c r="T666" s="690">
        <v>1</v>
      </c>
      <c r="U666" s="672">
        <v>0.5</v>
      </c>
    </row>
    <row r="667" spans="1:21" ht="14.4" customHeight="1" x14ac:dyDescent="0.3">
      <c r="A667" s="625">
        <v>21</v>
      </c>
      <c r="B667" s="626" t="s">
        <v>551</v>
      </c>
      <c r="C667" s="626">
        <v>89301212</v>
      </c>
      <c r="D667" s="688" t="s">
        <v>4839</v>
      </c>
      <c r="E667" s="689" t="s">
        <v>2816</v>
      </c>
      <c r="F667" s="626" t="s">
        <v>2806</v>
      </c>
      <c r="G667" s="626" t="s">
        <v>2974</v>
      </c>
      <c r="H667" s="626" t="s">
        <v>550</v>
      </c>
      <c r="I667" s="626" t="s">
        <v>3080</v>
      </c>
      <c r="J667" s="626" t="s">
        <v>2981</v>
      </c>
      <c r="K667" s="626" t="s">
        <v>2979</v>
      </c>
      <c r="L667" s="627">
        <v>58.23</v>
      </c>
      <c r="M667" s="627">
        <v>116.46</v>
      </c>
      <c r="N667" s="626">
        <v>2</v>
      </c>
      <c r="O667" s="690">
        <v>2</v>
      </c>
      <c r="P667" s="627"/>
      <c r="Q667" s="642">
        <v>0</v>
      </c>
      <c r="R667" s="626"/>
      <c r="S667" s="642">
        <v>0</v>
      </c>
      <c r="T667" s="690"/>
      <c r="U667" s="672">
        <v>0</v>
      </c>
    </row>
    <row r="668" spans="1:21" ht="14.4" customHeight="1" x14ac:dyDescent="0.3">
      <c r="A668" s="625">
        <v>21</v>
      </c>
      <c r="B668" s="626" t="s">
        <v>551</v>
      </c>
      <c r="C668" s="626">
        <v>89301212</v>
      </c>
      <c r="D668" s="688" t="s">
        <v>4839</v>
      </c>
      <c r="E668" s="689" t="s">
        <v>2816</v>
      </c>
      <c r="F668" s="626" t="s">
        <v>2806</v>
      </c>
      <c r="G668" s="626" t="s">
        <v>3182</v>
      </c>
      <c r="H668" s="626" t="s">
        <v>1264</v>
      </c>
      <c r="I668" s="626" t="s">
        <v>2723</v>
      </c>
      <c r="J668" s="626" t="s">
        <v>2529</v>
      </c>
      <c r="K668" s="626" t="s">
        <v>2724</v>
      </c>
      <c r="L668" s="627">
        <v>561.54</v>
      </c>
      <c r="M668" s="627">
        <v>561.54</v>
      </c>
      <c r="N668" s="626">
        <v>1</v>
      </c>
      <c r="O668" s="690">
        <v>1</v>
      </c>
      <c r="P668" s="627">
        <v>561.54</v>
      </c>
      <c r="Q668" s="642">
        <v>1</v>
      </c>
      <c r="R668" s="626">
        <v>1</v>
      </c>
      <c r="S668" s="642">
        <v>1</v>
      </c>
      <c r="T668" s="690">
        <v>1</v>
      </c>
      <c r="U668" s="672">
        <v>1</v>
      </c>
    </row>
    <row r="669" spans="1:21" ht="14.4" customHeight="1" x14ac:dyDescent="0.3">
      <c r="A669" s="625">
        <v>21</v>
      </c>
      <c r="B669" s="626" t="s">
        <v>551</v>
      </c>
      <c r="C669" s="626">
        <v>89301212</v>
      </c>
      <c r="D669" s="688" t="s">
        <v>4839</v>
      </c>
      <c r="E669" s="689" t="s">
        <v>2816</v>
      </c>
      <c r="F669" s="626" t="s">
        <v>2806</v>
      </c>
      <c r="G669" s="626" t="s">
        <v>3182</v>
      </c>
      <c r="H669" s="626" t="s">
        <v>1264</v>
      </c>
      <c r="I669" s="626" t="s">
        <v>2531</v>
      </c>
      <c r="J669" s="626" t="s">
        <v>1867</v>
      </c>
      <c r="K669" s="626" t="s">
        <v>2532</v>
      </c>
      <c r="L669" s="627">
        <v>443.52</v>
      </c>
      <c r="M669" s="627">
        <v>443.52</v>
      </c>
      <c r="N669" s="626">
        <v>1</v>
      </c>
      <c r="O669" s="690">
        <v>1</v>
      </c>
      <c r="P669" s="627">
        <v>443.52</v>
      </c>
      <c r="Q669" s="642">
        <v>1</v>
      </c>
      <c r="R669" s="626">
        <v>1</v>
      </c>
      <c r="S669" s="642">
        <v>1</v>
      </c>
      <c r="T669" s="690">
        <v>1</v>
      </c>
      <c r="U669" s="672">
        <v>1</v>
      </c>
    </row>
    <row r="670" spans="1:21" ht="14.4" customHeight="1" x14ac:dyDescent="0.3">
      <c r="A670" s="625">
        <v>21</v>
      </c>
      <c r="B670" s="626" t="s">
        <v>551</v>
      </c>
      <c r="C670" s="626">
        <v>89301212</v>
      </c>
      <c r="D670" s="688" t="s">
        <v>4839</v>
      </c>
      <c r="E670" s="689" t="s">
        <v>2816</v>
      </c>
      <c r="F670" s="626" t="s">
        <v>2806</v>
      </c>
      <c r="G670" s="626" t="s">
        <v>3461</v>
      </c>
      <c r="H670" s="626" t="s">
        <v>550</v>
      </c>
      <c r="I670" s="626" t="s">
        <v>3462</v>
      </c>
      <c r="J670" s="626" t="s">
        <v>3463</v>
      </c>
      <c r="K670" s="626" t="s">
        <v>3464</v>
      </c>
      <c r="L670" s="627">
        <v>0</v>
      </c>
      <c r="M670" s="627">
        <v>0</v>
      </c>
      <c r="N670" s="626">
        <v>1</v>
      </c>
      <c r="O670" s="690">
        <v>0.5</v>
      </c>
      <c r="P670" s="627"/>
      <c r="Q670" s="642"/>
      <c r="R670" s="626"/>
      <c r="S670" s="642">
        <v>0</v>
      </c>
      <c r="T670" s="690"/>
      <c r="U670" s="672">
        <v>0</v>
      </c>
    </row>
    <row r="671" spans="1:21" ht="14.4" customHeight="1" x14ac:dyDescent="0.3">
      <c r="A671" s="625">
        <v>21</v>
      </c>
      <c r="B671" s="626" t="s">
        <v>551</v>
      </c>
      <c r="C671" s="626">
        <v>89301212</v>
      </c>
      <c r="D671" s="688" t="s">
        <v>4839</v>
      </c>
      <c r="E671" s="689" t="s">
        <v>2816</v>
      </c>
      <c r="F671" s="626" t="s">
        <v>2806</v>
      </c>
      <c r="G671" s="626" t="s">
        <v>3085</v>
      </c>
      <c r="H671" s="626" t="s">
        <v>550</v>
      </c>
      <c r="I671" s="626" t="s">
        <v>3465</v>
      </c>
      <c r="J671" s="626" t="s">
        <v>3466</v>
      </c>
      <c r="K671" s="626" t="s">
        <v>1211</v>
      </c>
      <c r="L671" s="627">
        <v>0</v>
      </c>
      <c r="M671" s="627">
        <v>0</v>
      </c>
      <c r="N671" s="626">
        <v>2</v>
      </c>
      <c r="O671" s="690">
        <v>1</v>
      </c>
      <c r="P671" s="627"/>
      <c r="Q671" s="642"/>
      <c r="R671" s="626"/>
      <c r="S671" s="642">
        <v>0</v>
      </c>
      <c r="T671" s="690"/>
      <c r="U671" s="672">
        <v>0</v>
      </c>
    </row>
    <row r="672" spans="1:21" ht="14.4" customHeight="1" x14ac:dyDescent="0.3">
      <c r="A672" s="625">
        <v>21</v>
      </c>
      <c r="B672" s="626" t="s">
        <v>551</v>
      </c>
      <c r="C672" s="626">
        <v>89301212</v>
      </c>
      <c r="D672" s="688" t="s">
        <v>4839</v>
      </c>
      <c r="E672" s="689" t="s">
        <v>2816</v>
      </c>
      <c r="F672" s="626" t="s">
        <v>2806</v>
      </c>
      <c r="G672" s="626" t="s">
        <v>3085</v>
      </c>
      <c r="H672" s="626" t="s">
        <v>550</v>
      </c>
      <c r="I672" s="626" t="s">
        <v>3467</v>
      </c>
      <c r="J672" s="626" t="s">
        <v>3468</v>
      </c>
      <c r="K672" s="626" t="s">
        <v>1215</v>
      </c>
      <c r="L672" s="627">
        <v>0</v>
      </c>
      <c r="M672" s="627">
        <v>0</v>
      </c>
      <c r="N672" s="626">
        <v>1</v>
      </c>
      <c r="O672" s="690">
        <v>0.5</v>
      </c>
      <c r="P672" s="627"/>
      <c r="Q672" s="642"/>
      <c r="R672" s="626"/>
      <c r="S672" s="642">
        <v>0</v>
      </c>
      <c r="T672" s="690"/>
      <c r="U672" s="672">
        <v>0</v>
      </c>
    </row>
    <row r="673" spans="1:21" ht="14.4" customHeight="1" x14ac:dyDescent="0.3">
      <c r="A673" s="625">
        <v>21</v>
      </c>
      <c r="B673" s="626" t="s">
        <v>551</v>
      </c>
      <c r="C673" s="626">
        <v>89301212</v>
      </c>
      <c r="D673" s="688" t="s">
        <v>4839</v>
      </c>
      <c r="E673" s="689" t="s">
        <v>2816</v>
      </c>
      <c r="F673" s="626" t="s">
        <v>2806</v>
      </c>
      <c r="G673" s="626" t="s">
        <v>3089</v>
      </c>
      <c r="H673" s="626" t="s">
        <v>550</v>
      </c>
      <c r="I673" s="626" t="s">
        <v>3090</v>
      </c>
      <c r="J673" s="626" t="s">
        <v>1096</v>
      </c>
      <c r="K673" s="626" t="s">
        <v>3091</v>
      </c>
      <c r="L673" s="627">
        <v>63.67</v>
      </c>
      <c r="M673" s="627">
        <v>191.01</v>
      </c>
      <c r="N673" s="626">
        <v>3</v>
      </c>
      <c r="O673" s="690">
        <v>1.5</v>
      </c>
      <c r="P673" s="627">
        <v>127.34</v>
      </c>
      <c r="Q673" s="642">
        <v>0.66666666666666674</v>
      </c>
      <c r="R673" s="626">
        <v>2</v>
      </c>
      <c r="S673" s="642">
        <v>0.66666666666666663</v>
      </c>
      <c r="T673" s="690">
        <v>0.5</v>
      </c>
      <c r="U673" s="672">
        <v>0.33333333333333331</v>
      </c>
    </row>
    <row r="674" spans="1:21" ht="14.4" customHeight="1" x14ac:dyDescent="0.3">
      <c r="A674" s="625">
        <v>21</v>
      </c>
      <c r="B674" s="626" t="s">
        <v>551</v>
      </c>
      <c r="C674" s="626">
        <v>89301212</v>
      </c>
      <c r="D674" s="688" t="s">
        <v>4839</v>
      </c>
      <c r="E674" s="689" t="s">
        <v>2816</v>
      </c>
      <c r="F674" s="626" t="s">
        <v>2806</v>
      </c>
      <c r="G674" s="626" t="s">
        <v>3469</v>
      </c>
      <c r="H674" s="626" t="s">
        <v>1264</v>
      </c>
      <c r="I674" s="626" t="s">
        <v>3470</v>
      </c>
      <c r="J674" s="626" t="s">
        <v>3471</v>
      </c>
      <c r="K674" s="626" t="s">
        <v>3472</v>
      </c>
      <c r="L674" s="627">
        <v>7349.67</v>
      </c>
      <c r="M674" s="627">
        <v>29398.68</v>
      </c>
      <c r="N674" s="626">
        <v>4</v>
      </c>
      <c r="O674" s="690">
        <v>2</v>
      </c>
      <c r="P674" s="627">
        <v>29398.68</v>
      </c>
      <c r="Q674" s="642">
        <v>1</v>
      </c>
      <c r="R674" s="626">
        <v>4</v>
      </c>
      <c r="S674" s="642">
        <v>1</v>
      </c>
      <c r="T674" s="690">
        <v>2</v>
      </c>
      <c r="U674" s="672">
        <v>1</v>
      </c>
    </row>
    <row r="675" spans="1:21" ht="14.4" customHeight="1" x14ac:dyDescent="0.3">
      <c r="A675" s="625">
        <v>21</v>
      </c>
      <c r="B675" s="626" t="s">
        <v>551</v>
      </c>
      <c r="C675" s="626">
        <v>89301212</v>
      </c>
      <c r="D675" s="688" t="s">
        <v>4839</v>
      </c>
      <c r="E675" s="689" t="s">
        <v>2816</v>
      </c>
      <c r="F675" s="626" t="s">
        <v>2806</v>
      </c>
      <c r="G675" s="626" t="s">
        <v>3469</v>
      </c>
      <c r="H675" s="626" t="s">
        <v>1264</v>
      </c>
      <c r="I675" s="626" t="s">
        <v>3473</v>
      </c>
      <c r="J675" s="626" t="s">
        <v>3474</v>
      </c>
      <c r="K675" s="626" t="s">
        <v>3475</v>
      </c>
      <c r="L675" s="627">
        <v>4899.78</v>
      </c>
      <c r="M675" s="627">
        <v>34298.46</v>
      </c>
      <c r="N675" s="626">
        <v>7</v>
      </c>
      <c r="O675" s="690">
        <v>3</v>
      </c>
      <c r="P675" s="627">
        <v>34298.46</v>
      </c>
      <c r="Q675" s="642">
        <v>1</v>
      </c>
      <c r="R675" s="626">
        <v>7</v>
      </c>
      <c r="S675" s="642">
        <v>1</v>
      </c>
      <c r="T675" s="690">
        <v>3</v>
      </c>
      <c r="U675" s="672">
        <v>1</v>
      </c>
    </row>
    <row r="676" spans="1:21" ht="14.4" customHeight="1" x14ac:dyDescent="0.3">
      <c r="A676" s="625">
        <v>21</v>
      </c>
      <c r="B676" s="626" t="s">
        <v>551</v>
      </c>
      <c r="C676" s="626">
        <v>89301212</v>
      </c>
      <c r="D676" s="688" t="s">
        <v>4839</v>
      </c>
      <c r="E676" s="689" t="s">
        <v>2816</v>
      </c>
      <c r="F676" s="626" t="s">
        <v>2806</v>
      </c>
      <c r="G676" s="626" t="s">
        <v>3469</v>
      </c>
      <c r="H676" s="626" t="s">
        <v>1264</v>
      </c>
      <c r="I676" s="626" t="s">
        <v>3476</v>
      </c>
      <c r="J676" s="626" t="s">
        <v>3477</v>
      </c>
      <c r="K676" s="626" t="s">
        <v>3478</v>
      </c>
      <c r="L676" s="627">
        <v>2449.89</v>
      </c>
      <c r="M676" s="627">
        <v>66147.03</v>
      </c>
      <c r="N676" s="626">
        <v>27</v>
      </c>
      <c r="O676" s="690">
        <v>13</v>
      </c>
      <c r="P676" s="627">
        <v>61247.249999999993</v>
      </c>
      <c r="Q676" s="642">
        <v>0.92592592592592582</v>
      </c>
      <c r="R676" s="626">
        <v>25</v>
      </c>
      <c r="S676" s="642">
        <v>0.92592592592592593</v>
      </c>
      <c r="T676" s="690">
        <v>12</v>
      </c>
      <c r="U676" s="672">
        <v>0.92307692307692313</v>
      </c>
    </row>
    <row r="677" spans="1:21" ht="14.4" customHeight="1" x14ac:dyDescent="0.3">
      <c r="A677" s="625">
        <v>21</v>
      </c>
      <c r="B677" s="626" t="s">
        <v>551</v>
      </c>
      <c r="C677" s="626">
        <v>89301212</v>
      </c>
      <c r="D677" s="688" t="s">
        <v>4839</v>
      </c>
      <c r="E677" s="689" t="s">
        <v>2816</v>
      </c>
      <c r="F677" s="626" t="s">
        <v>2806</v>
      </c>
      <c r="G677" s="626" t="s">
        <v>3298</v>
      </c>
      <c r="H677" s="626" t="s">
        <v>550</v>
      </c>
      <c r="I677" s="626" t="s">
        <v>3479</v>
      </c>
      <c r="J677" s="626" t="s">
        <v>2823</v>
      </c>
      <c r="K677" s="626"/>
      <c r="L677" s="627">
        <v>0</v>
      </c>
      <c r="M677" s="627">
        <v>0</v>
      </c>
      <c r="N677" s="626">
        <v>115</v>
      </c>
      <c r="O677" s="690">
        <v>15.5</v>
      </c>
      <c r="P677" s="627">
        <v>0</v>
      </c>
      <c r="Q677" s="642"/>
      <c r="R677" s="626">
        <v>100</v>
      </c>
      <c r="S677" s="642">
        <v>0.86956521739130432</v>
      </c>
      <c r="T677" s="690">
        <v>11.5</v>
      </c>
      <c r="U677" s="672">
        <v>0.74193548387096775</v>
      </c>
    </row>
    <row r="678" spans="1:21" ht="14.4" customHeight="1" x14ac:dyDescent="0.3">
      <c r="A678" s="625">
        <v>21</v>
      </c>
      <c r="B678" s="626" t="s">
        <v>551</v>
      </c>
      <c r="C678" s="626">
        <v>89301212</v>
      </c>
      <c r="D678" s="688" t="s">
        <v>4839</v>
      </c>
      <c r="E678" s="689" t="s">
        <v>2816</v>
      </c>
      <c r="F678" s="626" t="s">
        <v>2806</v>
      </c>
      <c r="G678" s="626" t="s">
        <v>3186</v>
      </c>
      <c r="H678" s="626" t="s">
        <v>550</v>
      </c>
      <c r="I678" s="626" t="s">
        <v>3187</v>
      </c>
      <c r="J678" s="626" t="s">
        <v>763</v>
      </c>
      <c r="K678" s="626" t="s">
        <v>3188</v>
      </c>
      <c r="L678" s="627">
        <v>26.17</v>
      </c>
      <c r="M678" s="627">
        <v>26.17</v>
      </c>
      <c r="N678" s="626">
        <v>1</v>
      </c>
      <c r="O678" s="690">
        <v>0.5</v>
      </c>
      <c r="P678" s="627">
        <v>26.17</v>
      </c>
      <c r="Q678" s="642">
        <v>1</v>
      </c>
      <c r="R678" s="626">
        <v>1</v>
      </c>
      <c r="S678" s="642">
        <v>1</v>
      </c>
      <c r="T678" s="690">
        <v>0.5</v>
      </c>
      <c r="U678" s="672">
        <v>1</v>
      </c>
    </row>
    <row r="679" spans="1:21" ht="14.4" customHeight="1" x14ac:dyDescent="0.3">
      <c r="A679" s="625">
        <v>21</v>
      </c>
      <c r="B679" s="626" t="s">
        <v>551</v>
      </c>
      <c r="C679" s="626">
        <v>89301212</v>
      </c>
      <c r="D679" s="688" t="s">
        <v>4839</v>
      </c>
      <c r="E679" s="689" t="s">
        <v>2816</v>
      </c>
      <c r="F679" s="626" t="s">
        <v>2806</v>
      </c>
      <c r="G679" s="626" t="s">
        <v>2883</v>
      </c>
      <c r="H679" s="626" t="s">
        <v>550</v>
      </c>
      <c r="I679" s="626" t="s">
        <v>2884</v>
      </c>
      <c r="J679" s="626" t="s">
        <v>1182</v>
      </c>
      <c r="K679" s="626" t="s">
        <v>678</v>
      </c>
      <c r="L679" s="627">
        <v>0</v>
      </c>
      <c r="M679" s="627">
        <v>0</v>
      </c>
      <c r="N679" s="626">
        <v>1</v>
      </c>
      <c r="O679" s="690">
        <v>0.5</v>
      </c>
      <c r="P679" s="627">
        <v>0</v>
      </c>
      <c r="Q679" s="642"/>
      <c r="R679" s="626">
        <v>1</v>
      </c>
      <c r="S679" s="642">
        <v>1</v>
      </c>
      <c r="T679" s="690">
        <v>0.5</v>
      </c>
      <c r="U679" s="672">
        <v>1</v>
      </c>
    </row>
    <row r="680" spans="1:21" ht="14.4" customHeight="1" x14ac:dyDescent="0.3">
      <c r="A680" s="625">
        <v>21</v>
      </c>
      <c r="B680" s="626" t="s">
        <v>551</v>
      </c>
      <c r="C680" s="626">
        <v>89301212</v>
      </c>
      <c r="D680" s="688" t="s">
        <v>4839</v>
      </c>
      <c r="E680" s="689" t="s">
        <v>2816</v>
      </c>
      <c r="F680" s="626" t="s">
        <v>2806</v>
      </c>
      <c r="G680" s="626" t="s">
        <v>3480</v>
      </c>
      <c r="H680" s="626" t="s">
        <v>550</v>
      </c>
      <c r="I680" s="626" t="s">
        <v>3481</v>
      </c>
      <c r="J680" s="626" t="s">
        <v>3482</v>
      </c>
      <c r="K680" s="626" t="s">
        <v>2508</v>
      </c>
      <c r="L680" s="627">
        <v>0</v>
      </c>
      <c r="M680" s="627">
        <v>0</v>
      </c>
      <c r="N680" s="626">
        <v>3</v>
      </c>
      <c r="O680" s="690">
        <v>1.5</v>
      </c>
      <c r="P680" s="627"/>
      <c r="Q680" s="642"/>
      <c r="R680" s="626"/>
      <c r="S680" s="642">
        <v>0</v>
      </c>
      <c r="T680" s="690"/>
      <c r="U680" s="672">
        <v>0</v>
      </c>
    </row>
    <row r="681" spans="1:21" ht="14.4" customHeight="1" x14ac:dyDescent="0.3">
      <c r="A681" s="625">
        <v>21</v>
      </c>
      <c r="B681" s="626" t="s">
        <v>551</v>
      </c>
      <c r="C681" s="626">
        <v>89301212</v>
      </c>
      <c r="D681" s="688" t="s">
        <v>4839</v>
      </c>
      <c r="E681" s="689" t="s">
        <v>2816</v>
      </c>
      <c r="F681" s="626" t="s">
        <v>2806</v>
      </c>
      <c r="G681" s="626" t="s">
        <v>3385</v>
      </c>
      <c r="H681" s="626" t="s">
        <v>550</v>
      </c>
      <c r="I681" s="626" t="s">
        <v>3386</v>
      </c>
      <c r="J681" s="626" t="s">
        <v>3387</v>
      </c>
      <c r="K681" s="626" t="s">
        <v>1821</v>
      </c>
      <c r="L681" s="627">
        <v>10256.77</v>
      </c>
      <c r="M681" s="627">
        <v>71797.390000000014</v>
      </c>
      <c r="N681" s="626">
        <v>7</v>
      </c>
      <c r="O681" s="690">
        <v>6.5</v>
      </c>
      <c r="P681" s="627">
        <v>71797.390000000014</v>
      </c>
      <c r="Q681" s="642">
        <v>1</v>
      </c>
      <c r="R681" s="626">
        <v>7</v>
      </c>
      <c r="S681" s="642">
        <v>1</v>
      </c>
      <c r="T681" s="690">
        <v>6.5</v>
      </c>
      <c r="U681" s="672">
        <v>1</v>
      </c>
    </row>
    <row r="682" spans="1:21" ht="14.4" customHeight="1" x14ac:dyDescent="0.3">
      <c r="A682" s="625">
        <v>21</v>
      </c>
      <c r="B682" s="626" t="s">
        <v>551</v>
      </c>
      <c r="C682" s="626">
        <v>89301212</v>
      </c>
      <c r="D682" s="688" t="s">
        <v>4839</v>
      </c>
      <c r="E682" s="689" t="s">
        <v>2816</v>
      </c>
      <c r="F682" s="626" t="s">
        <v>2806</v>
      </c>
      <c r="G682" s="626" t="s">
        <v>3483</v>
      </c>
      <c r="H682" s="626" t="s">
        <v>550</v>
      </c>
      <c r="I682" s="626" t="s">
        <v>3484</v>
      </c>
      <c r="J682" s="626" t="s">
        <v>846</v>
      </c>
      <c r="K682" s="626" t="s">
        <v>3485</v>
      </c>
      <c r="L682" s="627">
        <v>191.56</v>
      </c>
      <c r="M682" s="627">
        <v>1340.92</v>
      </c>
      <c r="N682" s="626">
        <v>7</v>
      </c>
      <c r="O682" s="690">
        <v>3</v>
      </c>
      <c r="P682" s="627">
        <v>1340.92</v>
      </c>
      <c r="Q682" s="642">
        <v>1</v>
      </c>
      <c r="R682" s="626">
        <v>7</v>
      </c>
      <c r="S682" s="642">
        <v>1</v>
      </c>
      <c r="T682" s="690">
        <v>3</v>
      </c>
      <c r="U682" s="672">
        <v>1</v>
      </c>
    </row>
    <row r="683" spans="1:21" ht="14.4" customHeight="1" x14ac:dyDescent="0.3">
      <c r="A683" s="625">
        <v>21</v>
      </c>
      <c r="B683" s="626" t="s">
        <v>551</v>
      </c>
      <c r="C683" s="626">
        <v>89301212</v>
      </c>
      <c r="D683" s="688" t="s">
        <v>4839</v>
      </c>
      <c r="E683" s="689" t="s">
        <v>2816</v>
      </c>
      <c r="F683" s="626" t="s">
        <v>2806</v>
      </c>
      <c r="G683" s="626" t="s">
        <v>2889</v>
      </c>
      <c r="H683" s="626" t="s">
        <v>550</v>
      </c>
      <c r="I683" s="626" t="s">
        <v>3092</v>
      </c>
      <c r="J683" s="626" t="s">
        <v>2994</v>
      </c>
      <c r="K683" s="626" t="s">
        <v>2995</v>
      </c>
      <c r="L683" s="627">
        <v>72.05</v>
      </c>
      <c r="M683" s="627">
        <v>72.05</v>
      </c>
      <c r="N683" s="626">
        <v>1</v>
      </c>
      <c r="O683" s="690">
        <v>1</v>
      </c>
      <c r="P683" s="627"/>
      <c r="Q683" s="642">
        <v>0</v>
      </c>
      <c r="R683" s="626"/>
      <c r="S683" s="642">
        <v>0</v>
      </c>
      <c r="T683" s="690"/>
      <c r="U683" s="672">
        <v>0</v>
      </c>
    </row>
    <row r="684" spans="1:21" ht="14.4" customHeight="1" x14ac:dyDescent="0.3">
      <c r="A684" s="625">
        <v>21</v>
      </c>
      <c r="B684" s="626" t="s">
        <v>551</v>
      </c>
      <c r="C684" s="626">
        <v>89301212</v>
      </c>
      <c r="D684" s="688" t="s">
        <v>4839</v>
      </c>
      <c r="E684" s="689" t="s">
        <v>2816</v>
      </c>
      <c r="F684" s="626" t="s">
        <v>2806</v>
      </c>
      <c r="G684" s="626" t="s">
        <v>2889</v>
      </c>
      <c r="H684" s="626" t="s">
        <v>550</v>
      </c>
      <c r="I684" s="626" t="s">
        <v>2993</v>
      </c>
      <c r="J684" s="626" t="s">
        <v>2994</v>
      </c>
      <c r="K684" s="626" t="s">
        <v>2995</v>
      </c>
      <c r="L684" s="627">
        <v>0</v>
      </c>
      <c r="M684" s="627">
        <v>0</v>
      </c>
      <c r="N684" s="626">
        <v>5</v>
      </c>
      <c r="O684" s="690">
        <v>1.5</v>
      </c>
      <c r="P684" s="627">
        <v>0</v>
      </c>
      <c r="Q684" s="642"/>
      <c r="R684" s="626">
        <v>3</v>
      </c>
      <c r="S684" s="642">
        <v>0.6</v>
      </c>
      <c r="T684" s="690">
        <v>0.5</v>
      </c>
      <c r="U684" s="672">
        <v>0.33333333333333331</v>
      </c>
    </row>
    <row r="685" spans="1:21" ht="14.4" customHeight="1" x14ac:dyDescent="0.3">
      <c r="A685" s="625">
        <v>21</v>
      </c>
      <c r="B685" s="626" t="s">
        <v>551</v>
      </c>
      <c r="C685" s="626">
        <v>89301212</v>
      </c>
      <c r="D685" s="688" t="s">
        <v>4839</v>
      </c>
      <c r="E685" s="689" t="s">
        <v>2816</v>
      </c>
      <c r="F685" s="626" t="s">
        <v>2806</v>
      </c>
      <c r="G685" s="626" t="s">
        <v>3486</v>
      </c>
      <c r="H685" s="626" t="s">
        <v>550</v>
      </c>
      <c r="I685" s="626" t="s">
        <v>3487</v>
      </c>
      <c r="J685" s="626" t="s">
        <v>1481</v>
      </c>
      <c r="K685" s="626" t="s">
        <v>3488</v>
      </c>
      <c r="L685" s="627">
        <v>38.65</v>
      </c>
      <c r="M685" s="627">
        <v>38.65</v>
      </c>
      <c r="N685" s="626">
        <v>1</v>
      </c>
      <c r="O685" s="690">
        <v>1</v>
      </c>
      <c r="P685" s="627"/>
      <c r="Q685" s="642">
        <v>0</v>
      </c>
      <c r="R685" s="626"/>
      <c r="S685" s="642">
        <v>0</v>
      </c>
      <c r="T685" s="690"/>
      <c r="U685" s="672">
        <v>0</v>
      </c>
    </row>
    <row r="686" spans="1:21" ht="14.4" customHeight="1" x14ac:dyDescent="0.3">
      <c r="A686" s="625">
        <v>21</v>
      </c>
      <c r="B686" s="626" t="s">
        <v>551</v>
      </c>
      <c r="C686" s="626">
        <v>89301212</v>
      </c>
      <c r="D686" s="688" t="s">
        <v>4839</v>
      </c>
      <c r="E686" s="689" t="s">
        <v>2816</v>
      </c>
      <c r="F686" s="626" t="s">
        <v>2806</v>
      </c>
      <c r="G686" s="626" t="s">
        <v>3489</v>
      </c>
      <c r="H686" s="626" t="s">
        <v>550</v>
      </c>
      <c r="I686" s="626" t="s">
        <v>3490</v>
      </c>
      <c r="J686" s="626" t="s">
        <v>3491</v>
      </c>
      <c r="K686" s="626" t="s">
        <v>3492</v>
      </c>
      <c r="L686" s="627">
        <v>41.83</v>
      </c>
      <c r="M686" s="627">
        <v>83.66</v>
      </c>
      <c r="N686" s="626">
        <v>2</v>
      </c>
      <c r="O686" s="690">
        <v>0.5</v>
      </c>
      <c r="P686" s="627"/>
      <c r="Q686" s="642">
        <v>0</v>
      </c>
      <c r="R686" s="626"/>
      <c r="S686" s="642">
        <v>0</v>
      </c>
      <c r="T686" s="690"/>
      <c r="U686" s="672">
        <v>0</v>
      </c>
    </row>
    <row r="687" spans="1:21" ht="14.4" customHeight="1" x14ac:dyDescent="0.3">
      <c r="A687" s="625">
        <v>21</v>
      </c>
      <c r="B687" s="626" t="s">
        <v>551</v>
      </c>
      <c r="C687" s="626">
        <v>89301212</v>
      </c>
      <c r="D687" s="688" t="s">
        <v>4839</v>
      </c>
      <c r="E687" s="689" t="s">
        <v>2816</v>
      </c>
      <c r="F687" s="626" t="s">
        <v>2806</v>
      </c>
      <c r="G687" s="626" t="s">
        <v>3192</v>
      </c>
      <c r="H687" s="626" t="s">
        <v>550</v>
      </c>
      <c r="I687" s="626" t="s">
        <v>3193</v>
      </c>
      <c r="J687" s="626" t="s">
        <v>3194</v>
      </c>
      <c r="K687" s="626" t="s">
        <v>3195</v>
      </c>
      <c r="L687" s="627">
        <v>5889.88</v>
      </c>
      <c r="M687" s="627">
        <v>64788.68</v>
      </c>
      <c r="N687" s="626">
        <v>11</v>
      </c>
      <c r="O687" s="690">
        <v>3.5</v>
      </c>
      <c r="P687" s="627"/>
      <c r="Q687" s="642">
        <v>0</v>
      </c>
      <c r="R687" s="626"/>
      <c r="S687" s="642">
        <v>0</v>
      </c>
      <c r="T687" s="690"/>
      <c r="U687" s="672">
        <v>0</v>
      </c>
    </row>
    <row r="688" spans="1:21" ht="14.4" customHeight="1" x14ac:dyDescent="0.3">
      <c r="A688" s="625">
        <v>21</v>
      </c>
      <c r="B688" s="626" t="s">
        <v>551</v>
      </c>
      <c r="C688" s="626">
        <v>89301212</v>
      </c>
      <c r="D688" s="688" t="s">
        <v>4839</v>
      </c>
      <c r="E688" s="689" t="s">
        <v>2816</v>
      </c>
      <c r="F688" s="626" t="s">
        <v>2806</v>
      </c>
      <c r="G688" s="626" t="s">
        <v>3192</v>
      </c>
      <c r="H688" s="626" t="s">
        <v>550</v>
      </c>
      <c r="I688" s="626" t="s">
        <v>3493</v>
      </c>
      <c r="J688" s="626" t="s">
        <v>3194</v>
      </c>
      <c r="K688" s="626" t="s">
        <v>3195</v>
      </c>
      <c r="L688" s="627">
        <v>5889.88</v>
      </c>
      <c r="M688" s="627">
        <v>11779.76</v>
      </c>
      <c r="N688" s="626">
        <v>2</v>
      </c>
      <c r="O688" s="690">
        <v>1</v>
      </c>
      <c r="P688" s="627"/>
      <c r="Q688" s="642">
        <v>0</v>
      </c>
      <c r="R688" s="626"/>
      <c r="S688" s="642">
        <v>0</v>
      </c>
      <c r="T688" s="690"/>
      <c r="U688" s="672">
        <v>0</v>
      </c>
    </row>
    <row r="689" spans="1:21" ht="14.4" customHeight="1" x14ac:dyDescent="0.3">
      <c r="A689" s="625">
        <v>21</v>
      </c>
      <c r="B689" s="626" t="s">
        <v>551</v>
      </c>
      <c r="C689" s="626">
        <v>89301212</v>
      </c>
      <c r="D689" s="688" t="s">
        <v>4839</v>
      </c>
      <c r="E689" s="689" t="s">
        <v>2816</v>
      </c>
      <c r="F689" s="626" t="s">
        <v>2806</v>
      </c>
      <c r="G689" s="626" t="s">
        <v>3494</v>
      </c>
      <c r="H689" s="626" t="s">
        <v>550</v>
      </c>
      <c r="I689" s="626" t="s">
        <v>3495</v>
      </c>
      <c r="J689" s="626" t="s">
        <v>1026</v>
      </c>
      <c r="K689" s="626" t="s">
        <v>3496</v>
      </c>
      <c r="L689" s="627">
        <v>91.14</v>
      </c>
      <c r="M689" s="627">
        <v>91.14</v>
      </c>
      <c r="N689" s="626">
        <v>1</v>
      </c>
      <c r="O689" s="690">
        <v>0.5</v>
      </c>
      <c r="P689" s="627"/>
      <c r="Q689" s="642">
        <v>0</v>
      </c>
      <c r="R689" s="626"/>
      <c r="S689" s="642">
        <v>0</v>
      </c>
      <c r="T689" s="690"/>
      <c r="U689" s="672">
        <v>0</v>
      </c>
    </row>
    <row r="690" spans="1:21" ht="14.4" customHeight="1" x14ac:dyDescent="0.3">
      <c r="A690" s="625">
        <v>21</v>
      </c>
      <c r="B690" s="626" t="s">
        <v>551</v>
      </c>
      <c r="C690" s="626">
        <v>89301212</v>
      </c>
      <c r="D690" s="688" t="s">
        <v>4839</v>
      </c>
      <c r="E690" s="689" t="s">
        <v>2816</v>
      </c>
      <c r="F690" s="626" t="s">
        <v>2806</v>
      </c>
      <c r="G690" s="626" t="s">
        <v>3497</v>
      </c>
      <c r="H690" s="626" t="s">
        <v>550</v>
      </c>
      <c r="I690" s="626" t="s">
        <v>3498</v>
      </c>
      <c r="J690" s="626" t="s">
        <v>3499</v>
      </c>
      <c r="K690" s="626" t="s">
        <v>3500</v>
      </c>
      <c r="L690" s="627">
        <v>37.68</v>
      </c>
      <c r="M690" s="627">
        <v>75.36</v>
      </c>
      <c r="N690" s="626">
        <v>2</v>
      </c>
      <c r="O690" s="690">
        <v>1</v>
      </c>
      <c r="P690" s="627">
        <v>75.36</v>
      </c>
      <c r="Q690" s="642">
        <v>1</v>
      </c>
      <c r="R690" s="626">
        <v>2</v>
      </c>
      <c r="S690" s="642">
        <v>1</v>
      </c>
      <c r="T690" s="690">
        <v>1</v>
      </c>
      <c r="U690" s="672">
        <v>1</v>
      </c>
    </row>
    <row r="691" spans="1:21" ht="14.4" customHeight="1" x14ac:dyDescent="0.3">
      <c r="A691" s="625">
        <v>21</v>
      </c>
      <c r="B691" s="626" t="s">
        <v>551</v>
      </c>
      <c r="C691" s="626">
        <v>89301212</v>
      </c>
      <c r="D691" s="688" t="s">
        <v>4839</v>
      </c>
      <c r="E691" s="689" t="s">
        <v>2816</v>
      </c>
      <c r="F691" s="626" t="s">
        <v>2806</v>
      </c>
      <c r="G691" s="626" t="s">
        <v>3270</v>
      </c>
      <c r="H691" s="626" t="s">
        <v>550</v>
      </c>
      <c r="I691" s="626" t="s">
        <v>3501</v>
      </c>
      <c r="J691" s="626" t="s">
        <v>3502</v>
      </c>
      <c r="K691" s="626" t="s">
        <v>3275</v>
      </c>
      <c r="L691" s="627">
        <v>2279.48</v>
      </c>
      <c r="M691" s="627">
        <v>6838.4400000000005</v>
      </c>
      <c r="N691" s="626">
        <v>3</v>
      </c>
      <c r="O691" s="690">
        <v>1</v>
      </c>
      <c r="P691" s="627"/>
      <c r="Q691" s="642">
        <v>0</v>
      </c>
      <c r="R691" s="626"/>
      <c r="S691" s="642">
        <v>0</v>
      </c>
      <c r="T691" s="690"/>
      <c r="U691" s="672">
        <v>0</v>
      </c>
    </row>
    <row r="692" spans="1:21" ht="14.4" customHeight="1" x14ac:dyDescent="0.3">
      <c r="A692" s="625">
        <v>21</v>
      </c>
      <c r="B692" s="626" t="s">
        <v>551</v>
      </c>
      <c r="C692" s="626">
        <v>89301212</v>
      </c>
      <c r="D692" s="688" t="s">
        <v>4839</v>
      </c>
      <c r="E692" s="689" t="s">
        <v>2816</v>
      </c>
      <c r="F692" s="626" t="s">
        <v>2806</v>
      </c>
      <c r="G692" s="626" t="s">
        <v>3270</v>
      </c>
      <c r="H692" s="626" t="s">
        <v>550</v>
      </c>
      <c r="I692" s="626" t="s">
        <v>3503</v>
      </c>
      <c r="J692" s="626" t="s">
        <v>3502</v>
      </c>
      <c r="K692" s="626" t="s">
        <v>3504</v>
      </c>
      <c r="L692" s="627">
        <v>6838.44</v>
      </c>
      <c r="M692" s="627">
        <v>6838.44</v>
      </c>
      <c r="N692" s="626">
        <v>1</v>
      </c>
      <c r="O692" s="690">
        <v>1</v>
      </c>
      <c r="P692" s="627"/>
      <c r="Q692" s="642">
        <v>0</v>
      </c>
      <c r="R692" s="626"/>
      <c r="S692" s="642">
        <v>0</v>
      </c>
      <c r="T692" s="690"/>
      <c r="U692" s="672">
        <v>0</v>
      </c>
    </row>
    <row r="693" spans="1:21" ht="14.4" customHeight="1" x14ac:dyDescent="0.3">
      <c r="A693" s="625">
        <v>21</v>
      </c>
      <c r="B693" s="626" t="s">
        <v>551</v>
      </c>
      <c r="C693" s="626">
        <v>89301212</v>
      </c>
      <c r="D693" s="688" t="s">
        <v>4839</v>
      </c>
      <c r="E693" s="689" t="s">
        <v>2816</v>
      </c>
      <c r="F693" s="626" t="s">
        <v>2806</v>
      </c>
      <c r="G693" s="626" t="s">
        <v>3270</v>
      </c>
      <c r="H693" s="626" t="s">
        <v>550</v>
      </c>
      <c r="I693" s="626" t="s">
        <v>3505</v>
      </c>
      <c r="J693" s="626" t="s">
        <v>3502</v>
      </c>
      <c r="K693" s="626" t="s">
        <v>3506</v>
      </c>
      <c r="L693" s="627">
        <v>0</v>
      </c>
      <c r="M693" s="627">
        <v>0</v>
      </c>
      <c r="N693" s="626">
        <v>1</v>
      </c>
      <c r="O693" s="690">
        <v>1</v>
      </c>
      <c r="P693" s="627"/>
      <c r="Q693" s="642"/>
      <c r="R693" s="626"/>
      <c r="S693" s="642">
        <v>0</v>
      </c>
      <c r="T693" s="690"/>
      <c r="U693" s="672">
        <v>0</v>
      </c>
    </row>
    <row r="694" spans="1:21" ht="14.4" customHeight="1" x14ac:dyDescent="0.3">
      <c r="A694" s="625">
        <v>21</v>
      </c>
      <c r="B694" s="626" t="s">
        <v>551</v>
      </c>
      <c r="C694" s="626">
        <v>89301212</v>
      </c>
      <c r="D694" s="688" t="s">
        <v>4839</v>
      </c>
      <c r="E694" s="689" t="s">
        <v>2816</v>
      </c>
      <c r="F694" s="626" t="s">
        <v>2806</v>
      </c>
      <c r="G694" s="626" t="s">
        <v>3270</v>
      </c>
      <c r="H694" s="626" t="s">
        <v>550</v>
      </c>
      <c r="I694" s="626" t="s">
        <v>3507</v>
      </c>
      <c r="J694" s="626" t="s">
        <v>3508</v>
      </c>
      <c r="K694" s="626" t="s">
        <v>3275</v>
      </c>
      <c r="L694" s="627">
        <v>2279.48</v>
      </c>
      <c r="M694" s="627">
        <v>6838.4400000000005</v>
      </c>
      <c r="N694" s="626">
        <v>3</v>
      </c>
      <c r="O694" s="690">
        <v>1</v>
      </c>
      <c r="P694" s="627"/>
      <c r="Q694" s="642">
        <v>0</v>
      </c>
      <c r="R694" s="626"/>
      <c r="S694" s="642">
        <v>0</v>
      </c>
      <c r="T694" s="690"/>
      <c r="U694" s="672">
        <v>0</v>
      </c>
    </row>
    <row r="695" spans="1:21" ht="14.4" customHeight="1" x14ac:dyDescent="0.3">
      <c r="A695" s="625">
        <v>21</v>
      </c>
      <c r="B695" s="626" t="s">
        <v>551</v>
      </c>
      <c r="C695" s="626">
        <v>89301212</v>
      </c>
      <c r="D695" s="688" t="s">
        <v>4839</v>
      </c>
      <c r="E695" s="689" t="s">
        <v>2816</v>
      </c>
      <c r="F695" s="626" t="s">
        <v>2806</v>
      </c>
      <c r="G695" s="626" t="s">
        <v>3270</v>
      </c>
      <c r="H695" s="626" t="s">
        <v>1264</v>
      </c>
      <c r="I695" s="626" t="s">
        <v>3273</v>
      </c>
      <c r="J695" s="626" t="s">
        <v>3274</v>
      </c>
      <c r="K695" s="626" t="s">
        <v>3275</v>
      </c>
      <c r="L695" s="627">
        <v>2279.48</v>
      </c>
      <c r="M695" s="627">
        <v>335083.56000000006</v>
      </c>
      <c r="N695" s="626">
        <v>147</v>
      </c>
      <c r="O695" s="690">
        <v>49.5</v>
      </c>
      <c r="P695" s="627">
        <v>237065.92000000004</v>
      </c>
      <c r="Q695" s="642">
        <v>0.70748299319727892</v>
      </c>
      <c r="R695" s="626">
        <v>104</v>
      </c>
      <c r="S695" s="642">
        <v>0.70748299319727892</v>
      </c>
      <c r="T695" s="690">
        <v>34.5</v>
      </c>
      <c r="U695" s="672">
        <v>0.69696969696969702</v>
      </c>
    </row>
    <row r="696" spans="1:21" ht="14.4" customHeight="1" x14ac:dyDescent="0.3">
      <c r="A696" s="625">
        <v>21</v>
      </c>
      <c r="B696" s="626" t="s">
        <v>551</v>
      </c>
      <c r="C696" s="626">
        <v>89301212</v>
      </c>
      <c r="D696" s="688" t="s">
        <v>4839</v>
      </c>
      <c r="E696" s="689" t="s">
        <v>2816</v>
      </c>
      <c r="F696" s="626" t="s">
        <v>2806</v>
      </c>
      <c r="G696" s="626" t="s">
        <v>2893</v>
      </c>
      <c r="H696" s="626" t="s">
        <v>550</v>
      </c>
      <c r="I696" s="626" t="s">
        <v>2894</v>
      </c>
      <c r="J696" s="626" t="s">
        <v>799</v>
      </c>
      <c r="K696" s="626" t="s">
        <v>800</v>
      </c>
      <c r="L696" s="627">
        <v>0</v>
      </c>
      <c r="M696" s="627">
        <v>0</v>
      </c>
      <c r="N696" s="626">
        <v>1</v>
      </c>
      <c r="O696" s="690">
        <v>0.5</v>
      </c>
      <c r="P696" s="627"/>
      <c r="Q696" s="642"/>
      <c r="R696" s="626"/>
      <c r="S696" s="642">
        <v>0</v>
      </c>
      <c r="T696" s="690"/>
      <c r="U696" s="672">
        <v>0</v>
      </c>
    </row>
    <row r="697" spans="1:21" ht="14.4" customHeight="1" x14ac:dyDescent="0.3">
      <c r="A697" s="625">
        <v>21</v>
      </c>
      <c r="B697" s="626" t="s">
        <v>551</v>
      </c>
      <c r="C697" s="626">
        <v>89301212</v>
      </c>
      <c r="D697" s="688" t="s">
        <v>4839</v>
      </c>
      <c r="E697" s="689" t="s">
        <v>2816</v>
      </c>
      <c r="F697" s="626" t="s">
        <v>2806</v>
      </c>
      <c r="G697" s="626" t="s">
        <v>2893</v>
      </c>
      <c r="H697" s="626" t="s">
        <v>550</v>
      </c>
      <c r="I697" s="626" t="s">
        <v>3509</v>
      </c>
      <c r="J697" s="626" t="s">
        <v>3510</v>
      </c>
      <c r="K697" s="626" t="s">
        <v>3511</v>
      </c>
      <c r="L697" s="627">
        <v>0</v>
      </c>
      <c r="M697" s="627">
        <v>0</v>
      </c>
      <c r="N697" s="626">
        <v>1</v>
      </c>
      <c r="O697" s="690">
        <v>0.5</v>
      </c>
      <c r="P697" s="627"/>
      <c r="Q697" s="642"/>
      <c r="R697" s="626"/>
      <c r="S697" s="642">
        <v>0</v>
      </c>
      <c r="T697" s="690"/>
      <c r="U697" s="672">
        <v>0</v>
      </c>
    </row>
    <row r="698" spans="1:21" ht="14.4" customHeight="1" x14ac:dyDescent="0.3">
      <c r="A698" s="625">
        <v>21</v>
      </c>
      <c r="B698" s="626" t="s">
        <v>551</v>
      </c>
      <c r="C698" s="626">
        <v>89301212</v>
      </c>
      <c r="D698" s="688" t="s">
        <v>4839</v>
      </c>
      <c r="E698" s="689" t="s">
        <v>2816</v>
      </c>
      <c r="F698" s="626" t="s">
        <v>2806</v>
      </c>
      <c r="G698" s="626" t="s">
        <v>3512</v>
      </c>
      <c r="H698" s="626" t="s">
        <v>1264</v>
      </c>
      <c r="I698" s="626" t="s">
        <v>3513</v>
      </c>
      <c r="J698" s="626" t="s">
        <v>1423</v>
      </c>
      <c r="K698" s="626" t="s">
        <v>3514</v>
      </c>
      <c r="L698" s="627">
        <v>323.43</v>
      </c>
      <c r="M698" s="627">
        <v>323.43</v>
      </c>
      <c r="N698" s="626">
        <v>1</v>
      </c>
      <c r="O698" s="690">
        <v>1</v>
      </c>
      <c r="P698" s="627">
        <v>323.43</v>
      </c>
      <c r="Q698" s="642">
        <v>1</v>
      </c>
      <c r="R698" s="626">
        <v>1</v>
      </c>
      <c r="S698" s="642">
        <v>1</v>
      </c>
      <c r="T698" s="690">
        <v>1</v>
      </c>
      <c r="U698" s="672">
        <v>1</v>
      </c>
    </row>
    <row r="699" spans="1:21" ht="14.4" customHeight="1" x14ac:dyDescent="0.3">
      <c r="A699" s="625">
        <v>21</v>
      </c>
      <c r="B699" s="626" t="s">
        <v>551</v>
      </c>
      <c r="C699" s="626">
        <v>89301212</v>
      </c>
      <c r="D699" s="688" t="s">
        <v>4839</v>
      </c>
      <c r="E699" s="689" t="s">
        <v>2816</v>
      </c>
      <c r="F699" s="626" t="s">
        <v>2806</v>
      </c>
      <c r="G699" s="626" t="s">
        <v>3515</v>
      </c>
      <c r="H699" s="626" t="s">
        <v>550</v>
      </c>
      <c r="I699" s="626" t="s">
        <v>3516</v>
      </c>
      <c r="J699" s="626" t="s">
        <v>996</v>
      </c>
      <c r="K699" s="626" t="s">
        <v>3517</v>
      </c>
      <c r="L699" s="627">
        <v>242.93</v>
      </c>
      <c r="M699" s="627">
        <v>728.79</v>
      </c>
      <c r="N699" s="626">
        <v>3</v>
      </c>
      <c r="O699" s="690">
        <v>3</v>
      </c>
      <c r="P699" s="627">
        <v>242.93</v>
      </c>
      <c r="Q699" s="642">
        <v>0.33333333333333337</v>
      </c>
      <c r="R699" s="626">
        <v>1</v>
      </c>
      <c r="S699" s="642">
        <v>0.33333333333333331</v>
      </c>
      <c r="T699" s="690">
        <v>1</v>
      </c>
      <c r="U699" s="672">
        <v>0.33333333333333331</v>
      </c>
    </row>
    <row r="700" spans="1:21" ht="14.4" customHeight="1" x14ac:dyDescent="0.3">
      <c r="A700" s="625">
        <v>21</v>
      </c>
      <c r="B700" s="626" t="s">
        <v>551</v>
      </c>
      <c r="C700" s="626">
        <v>89301212</v>
      </c>
      <c r="D700" s="688" t="s">
        <v>4839</v>
      </c>
      <c r="E700" s="689" t="s">
        <v>2816</v>
      </c>
      <c r="F700" s="626" t="s">
        <v>2806</v>
      </c>
      <c r="G700" s="626" t="s">
        <v>3515</v>
      </c>
      <c r="H700" s="626" t="s">
        <v>550</v>
      </c>
      <c r="I700" s="626" t="s">
        <v>3516</v>
      </c>
      <c r="J700" s="626" t="s">
        <v>996</v>
      </c>
      <c r="K700" s="626" t="s">
        <v>3518</v>
      </c>
      <c r="L700" s="627">
        <v>242.93</v>
      </c>
      <c r="M700" s="627">
        <v>3643.9500000000007</v>
      </c>
      <c r="N700" s="626">
        <v>15</v>
      </c>
      <c r="O700" s="690">
        <v>14.5</v>
      </c>
      <c r="P700" s="627">
        <v>1457.5800000000002</v>
      </c>
      <c r="Q700" s="642">
        <v>0.39999999999999997</v>
      </c>
      <c r="R700" s="626">
        <v>6</v>
      </c>
      <c r="S700" s="642">
        <v>0.4</v>
      </c>
      <c r="T700" s="690">
        <v>5.5</v>
      </c>
      <c r="U700" s="672">
        <v>0.37931034482758619</v>
      </c>
    </row>
    <row r="701" spans="1:21" ht="14.4" customHeight="1" x14ac:dyDescent="0.3">
      <c r="A701" s="625">
        <v>21</v>
      </c>
      <c r="B701" s="626" t="s">
        <v>551</v>
      </c>
      <c r="C701" s="626">
        <v>89301212</v>
      </c>
      <c r="D701" s="688" t="s">
        <v>4839</v>
      </c>
      <c r="E701" s="689" t="s">
        <v>2816</v>
      </c>
      <c r="F701" s="626" t="s">
        <v>2806</v>
      </c>
      <c r="G701" s="626" t="s">
        <v>3203</v>
      </c>
      <c r="H701" s="626" t="s">
        <v>550</v>
      </c>
      <c r="I701" s="626" t="s">
        <v>3204</v>
      </c>
      <c r="J701" s="626" t="s">
        <v>3205</v>
      </c>
      <c r="K701" s="626" t="s">
        <v>2626</v>
      </c>
      <c r="L701" s="627">
        <v>64.13</v>
      </c>
      <c r="M701" s="627">
        <v>64.13</v>
      </c>
      <c r="N701" s="626">
        <v>1</v>
      </c>
      <c r="O701" s="690">
        <v>0.5</v>
      </c>
      <c r="P701" s="627">
        <v>64.13</v>
      </c>
      <c r="Q701" s="642">
        <v>1</v>
      </c>
      <c r="R701" s="626">
        <v>1</v>
      </c>
      <c r="S701" s="642">
        <v>1</v>
      </c>
      <c r="T701" s="690">
        <v>0.5</v>
      </c>
      <c r="U701" s="672">
        <v>1</v>
      </c>
    </row>
    <row r="702" spans="1:21" ht="14.4" customHeight="1" x14ac:dyDescent="0.3">
      <c r="A702" s="625">
        <v>21</v>
      </c>
      <c r="B702" s="626" t="s">
        <v>551</v>
      </c>
      <c r="C702" s="626">
        <v>89301212</v>
      </c>
      <c r="D702" s="688" t="s">
        <v>4839</v>
      </c>
      <c r="E702" s="689" t="s">
        <v>2816</v>
      </c>
      <c r="F702" s="626" t="s">
        <v>2806</v>
      </c>
      <c r="G702" s="626" t="s">
        <v>3103</v>
      </c>
      <c r="H702" s="626" t="s">
        <v>550</v>
      </c>
      <c r="I702" s="626" t="s">
        <v>3104</v>
      </c>
      <c r="J702" s="626" t="s">
        <v>1189</v>
      </c>
      <c r="K702" s="626" t="s">
        <v>1190</v>
      </c>
      <c r="L702" s="627">
        <v>1172.22</v>
      </c>
      <c r="M702" s="627">
        <v>4688.88</v>
      </c>
      <c r="N702" s="626">
        <v>4</v>
      </c>
      <c r="O702" s="690">
        <v>1</v>
      </c>
      <c r="P702" s="627">
        <v>4688.88</v>
      </c>
      <c r="Q702" s="642">
        <v>1</v>
      </c>
      <c r="R702" s="626">
        <v>4</v>
      </c>
      <c r="S702" s="642">
        <v>1</v>
      </c>
      <c r="T702" s="690">
        <v>1</v>
      </c>
      <c r="U702" s="672">
        <v>1</v>
      </c>
    </row>
    <row r="703" spans="1:21" ht="14.4" customHeight="1" x14ac:dyDescent="0.3">
      <c r="A703" s="625">
        <v>21</v>
      </c>
      <c r="B703" s="626" t="s">
        <v>551</v>
      </c>
      <c r="C703" s="626">
        <v>89301212</v>
      </c>
      <c r="D703" s="688" t="s">
        <v>4839</v>
      </c>
      <c r="E703" s="689" t="s">
        <v>2816</v>
      </c>
      <c r="F703" s="626" t="s">
        <v>2806</v>
      </c>
      <c r="G703" s="626" t="s">
        <v>3103</v>
      </c>
      <c r="H703" s="626" t="s">
        <v>550</v>
      </c>
      <c r="I703" s="626" t="s">
        <v>3519</v>
      </c>
      <c r="J703" s="626" t="s">
        <v>3520</v>
      </c>
      <c r="K703" s="626" t="s">
        <v>3521</v>
      </c>
      <c r="L703" s="627">
        <v>0</v>
      </c>
      <c r="M703" s="627">
        <v>0</v>
      </c>
      <c r="N703" s="626">
        <v>1</v>
      </c>
      <c r="O703" s="690">
        <v>0.5</v>
      </c>
      <c r="P703" s="627">
        <v>0</v>
      </c>
      <c r="Q703" s="642"/>
      <c r="R703" s="626">
        <v>1</v>
      </c>
      <c r="S703" s="642">
        <v>1</v>
      </c>
      <c r="T703" s="690">
        <v>0.5</v>
      </c>
      <c r="U703" s="672">
        <v>1</v>
      </c>
    </row>
    <row r="704" spans="1:21" ht="14.4" customHeight="1" x14ac:dyDescent="0.3">
      <c r="A704" s="625">
        <v>21</v>
      </c>
      <c r="B704" s="626" t="s">
        <v>551</v>
      </c>
      <c r="C704" s="626">
        <v>89301212</v>
      </c>
      <c r="D704" s="688" t="s">
        <v>4839</v>
      </c>
      <c r="E704" s="689" t="s">
        <v>2816</v>
      </c>
      <c r="F704" s="626" t="s">
        <v>2806</v>
      </c>
      <c r="G704" s="626" t="s">
        <v>3006</v>
      </c>
      <c r="H704" s="626" t="s">
        <v>550</v>
      </c>
      <c r="I704" s="626" t="s">
        <v>3522</v>
      </c>
      <c r="J704" s="626" t="s">
        <v>1635</v>
      </c>
      <c r="K704" s="626" t="s">
        <v>3523</v>
      </c>
      <c r="L704" s="627">
        <v>0</v>
      </c>
      <c r="M704" s="627">
        <v>0</v>
      </c>
      <c r="N704" s="626">
        <v>1</v>
      </c>
      <c r="O704" s="690">
        <v>0.5</v>
      </c>
      <c r="P704" s="627"/>
      <c r="Q704" s="642"/>
      <c r="R704" s="626"/>
      <c r="S704" s="642">
        <v>0</v>
      </c>
      <c r="T704" s="690"/>
      <c r="U704" s="672">
        <v>0</v>
      </c>
    </row>
    <row r="705" spans="1:21" ht="14.4" customHeight="1" x14ac:dyDescent="0.3">
      <c r="A705" s="625">
        <v>21</v>
      </c>
      <c r="B705" s="626" t="s">
        <v>551</v>
      </c>
      <c r="C705" s="626">
        <v>89301212</v>
      </c>
      <c r="D705" s="688" t="s">
        <v>4839</v>
      </c>
      <c r="E705" s="689" t="s">
        <v>2816</v>
      </c>
      <c r="F705" s="626" t="s">
        <v>2806</v>
      </c>
      <c r="G705" s="626" t="s">
        <v>3007</v>
      </c>
      <c r="H705" s="626" t="s">
        <v>550</v>
      </c>
      <c r="I705" s="626" t="s">
        <v>3008</v>
      </c>
      <c r="J705" s="626" t="s">
        <v>3009</v>
      </c>
      <c r="K705" s="626" t="s">
        <v>3010</v>
      </c>
      <c r="L705" s="627">
        <v>56.01</v>
      </c>
      <c r="M705" s="627">
        <v>168.03</v>
      </c>
      <c r="N705" s="626">
        <v>3</v>
      </c>
      <c r="O705" s="690">
        <v>2.5</v>
      </c>
      <c r="P705" s="627">
        <v>56.01</v>
      </c>
      <c r="Q705" s="642">
        <v>0.33333333333333331</v>
      </c>
      <c r="R705" s="626">
        <v>1</v>
      </c>
      <c r="S705" s="642">
        <v>0.33333333333333331</v>
      </c>
      <c r="T705" s="690">
        <v>1</v>
      </c>
      <c r="U705" s="672">
        <v>0.4</v>
      </c>
    </row>
    <row r="706" spans="1:21" ht="14.4" customHeight="1" x14ac:dyDescent="0.3">
      <c r="A706" s="625">
        <v>21</v>
      </c>
      <c r="B706" s="626" t="s">
        <v>551</v>
      </c>
      <c r="C706" s="626">
        <v>89301212</v>
      </c>
      <c r="D706" s="688" t="s">
        <v>4839</v>
      </c>
      <c r="E706" s="689" t="s">
        <v>2816</v>
      </c>
      <c r="F706" s="626" t="s">
        <v>2806</v>
      </c>
      <c r="G706" s="626" t="s">
        <v>3524</v>
      </c>
      <c r="H706" s="626" t="s">
        <v>550</v>
      </c>
      <c r="I706" s="626" t="s">
        <v>3525</v>
      </c>
      <c r="J706" s="626" t="s">
        <v>3526</v>
      </c>
      <c r="K706" s="626" t="s">
        <v>3527</v>
      </c>
      <c r="L706" s="627">
        <v>31.54</v>
      </c>
      <c r="M706" s="627">
        <v>63.08</v>
      </c>
      <c r="N706" s="626">
        <v>2</v>
      </c>
      <c r="O706" s="690">
        <v>1</v>
      </c>
      <c r="P706" s="627"/>
      <c r="Q706" s="642">
        <v>0</v>
      </c>
      <c r="R706" s="626"/>
      <c r="S706" s="642">
        <v>0</v>
      </c>
      <c r="T706" s="690"/>
      <c r="U706" s="672">
        <v>0</v>
      </c>
    </row>
    <row r="707" spans="1:21" ht="14.4" customHeight="1" x14ac:dyDescent="0.3">
      <c r="A707" s="625">
        <v>21</v>
      </c>
      <c r="B707" s="626" t="s">
        <v>551</v>
      </c>
      <c r="C707" s="626">
        <v>89301212</v>
      </c>
      <c r="D707" s="688" t="s">
        <v>4839</v>
      </c>
      <c r="E707" s="689" t="s">
        <v>2816</v>
      </c>
      <c r="F707" s="626" t="s">
        <v>2806</v>
      </c>
      <c r="G707" s="626" t="s">
        <v>3528</v>
      </c>
      <c r="H707" s="626" t="s">
        <v>550</v>
      </c>
      <c r="I707" s="626" t="s">
        <v>3529</v>
      </c>
      <c r="J707" s="626" t="s">
        <v>3530</v>
      </c>
      <c r="K707" s="626" t="s">
        <v>1694</v>
      </c>
      <c r="L707" s="627">
        <v>0</v>
      </c>
      <c r="M707" s="627">
        <v>0</v>
      </c>
      <c r="N707" s="626">
        <v>1</v>
      </c>
      <c r="O707" s="690">
        <v>0.5</v>
      </c>
      <c r="P707" s="627">
        <v>0</v>
      </c>
      <c r="Q707" s="642"/>
      <c r="R707" s="626">
        <v>1</v>
      </c>
      <c r="S707" s="642">
        <v>1</v>
      </c>
      <c r="T707" s="690">
        <v>0.5</v>
      </c>
      <c r="U707" s="672">
        <v>1</v>
      </c>
    </row>
    <row r="708" spans="1:21" ht="14.4" customHeight="1" x14ac:dyDescent="0.3">
      <c r="A708" s="625">
        <v>21</v>
      </c>
      <c r="B708" s="626" t="s">
        <v>551</v>
      </c>
      <c r="C708" s="626">
        <v>89301212</v>
      </c>
      <c r="D708" s="688" t="s">
        <v>4839</v>
      </c>
      <c r="E708" s="689" t="s">
        <v>2816</v>
      </c>
      <c r="F708" s="626" t="s">
        <v>2806</v>
      </c>
      <c r="G708" s="626" t="s">
        <v>3531</v>
      </c>
      <c r="H708" s="626" t="s">
        <v>550</v>
      </c>
      <c r="I708" s="626" t="s">
        <v>3532</v>
      </c>
      <c r="J708" s="626" t="s">
        <v>3533</v>
      </c>
      <c r="K708" s="626" t="s">
        <v>3534</v>
      </c>
      <c r="L708" s="627">
        <v>347.08</v>
      </c>
      <c r="M708" s="627">
        <v>694.16</v>
      </c>
      <c r="N708" s="626">
        <v>2</v>
      </c>
      <c r="O708" s="690">
        <v>0.5</v>
      </c>
      <c r="P708" s="627"/>
      <c r="Q708" s="642">
        <v>0</v>
      </c>
      <c r="R708" s="626"/>
      <c r="S708" s="642">
        <v>0</v>
      </c>
      <c r="T708" s="690"/>
      <c r="U708" s="672">
        <v>0</v>
      </c>
    </row>
    <row r="709" spans="1:21" ht="14.4" customHeight="1" x14ac:dyDescent="0.3">
      <c r="A709" s="625">
        <v>21</v>
      </c>
      <c r="B709" s="626" t="s">
        <v>551</v>
      </c>
      <c r="C709" s="626">
        <v>89301212</v>
      </c>
      <c r="D709" s="688" t="s">
        <v>4839</v>
      </c>
      <c r="E709" s="689" t="s">
        <v>2816</v>
      </c>
      <c r="F709" s="626" t="s">
        <v>2806</v>
      </c>
      <c r="G709" s="626" t="s">
        <v>3019</v>
      </c>
      <c r="H709" s="626" t="s">
        <v>550</v>
      </c>
      <c r="I709" s="626" t="s">
        <v>3535</v>
      </c>
      <c r="J709" s="626" t="s">
        <v>3536</v>
      </c>
      <c r="K709" s="626" t="s">
        <v>3537</v>
      </c>
      <c r="L709" s="627">
        <v>249.23</v>
      </c>
      <c r="M709" s="627">
        <v>498.46</v>
      </c>
      <c r="N709" s="626">
        <v>2</v>
      </c>
      <c r="O709" s="690">
        <v>1</v>
      </c>
      <c r="P709" s="627"/>
      <c r="Q709" s="642">
        <v>0</v>
      </c>
      <c r="R709" s="626"/>
      <c r="S709" s="642">
        <v>0</v>
      </c>
      <c r="T709" s="690"/>
      <c r="U709" s="672">
        <v>0</v>
      </c>
    </row>
    <row r="710" spans="1:21" ht="14.4" customHeight="1" x14ac:dyDescent="0.3">
      <c r="A710" s="625">
        <v>21</v>
      </c>
      <c r="B710" s="626" t="s">
        <v>551</v>
      </c>
      <c r="C710" s="626">
        <v>89301212</v>
      </c>
      <c r="D710" s="688" t="s">
        <v>4839</v>
      </c>
      <c r="E710" s="689" t="s">
        <v>2816</v>
      </c>
      <c r="F710" s="626" t="s">
        <v>2806</v>
      </c>
      <c r="G710" s="626" t="s">
        <v>3022</v>
      </c>
      <c r="H710" s="626" t="s">
        <v>1264</v>
      </c>
      <c r="I710" s="626" t="s">
        <v>2617</v>
      </c>
      <c r="J710" s="626" t="s">
        <v>1314</v>
      </c>
      <c r="K710" s="626" t="s">
        <v>1839</v>
      </c>
      <c r="L710" s="627">
        <v>937.93</v>
      </c>
      <c r="M710" s="627">
        <v>1875.86</v>
      </c>
      <c r="N710" s="626">
        <v>2</v>
      </c>
      <c r="O710" s="690">
        <v>1</v>
      </c>
      <c r="P710" s="627">
        <v>1875.86</v>
      </c>
      <c r="Q710" s="642">
        <v>1</v>
      </c>
      <c r="R710" s="626">
        <v>2</v>
      </c>
      <c r="S710" s="642">
        <v>1</v>
      </c>
      <c r="T710" s="690">
        <v>1</v>
      </c>
      <c r="U710" s="672">
        <v>1</v>
      </c>
    </row>
    <row r="711" spans="1:21" ht="14.4" customHeight="1" x14ac:dyDescent="0.3">
      <c r="A711" s="625">
        <v>21</v>
      </c>
      <c r="B711" s="626" t="s">
        <v>551</v>
      </c>
      <c r="C711" s="626">
        <v>89301212</v>
      </c>
      <c r="D711" s="688" t="s">
        <v>4839</v>
      </c>
      <c r="E711" s="689" t="s">
        <v>2816</v>
      </c>
      <c r="F711" s="626" t="s">
        <v>2806</v>
      </c>
      <c r="G711" s="626" t="s">
        <v>3022</v>
      </c>
      <c r="H711" s="626" t="s">
        <v>1264</v>
      </c>
      <c r="I711" s="626" t="s">
        <v>2232</v>
      </c>
      <c r="J711" s="626" t="s">
        <v>1355</v>
      </c>
      <c r="K711" s="626" t="s">
        <v>1839</v>
      </c>
      <c r="L711" s="627">
        <v>1749.69</v>
      </c>
      <c r="M711" s="627">
        <v>3499.38</v>
      </c>
      <c r="N711" s="626">
        <v>2</v>
      </c>
      <c r="O711" s="690">
        <v>0.5</v>
      </c>
      <c r="P711" s="627">
        <v>3499.38</v>
      </c>
      <c r="Q711" s="642">
        <v>1</v>
      </c>
      <c r="R711" s="626">
        <v>2</v>
      </c>
      <c r="S711" s="642">
        <v>1</v>
      </c>
      <c r="T711" s="690">
        <v>0.5</v>
      </c>
      <c r="U711" s="672">
        <v>1</v>
      </c>
    </row>
    <row r="712" spans="1:21" ht="14.4" customHeight="1" x14ac:dyDescent="0.3">
      <c r="A712" s="625">
        <v>21</v>
      </c>
      <c r="B712" s="626" t="s">
        <v>551</v>
      </c>
      <c r="C712" s="626">
        <v>89301212</v>
      </c>
      <c r="D712" s="688" t="s">
        <v>4839</v>
      </c>
      <c r="E712" s="689" t="s">
        <v>2816</v>
      </c>
      <c r="F712" s="626" t="s">
        <v>2806</v>
      </c>
      <c r="G712" s="626" t="s">
        <v>2895</v>
      </c>
      <c r="H712" s="626" t="s">
        <v>1264</v>
      </c>
      <c r="I712" s="626" t="s">
        <v>2481</v>
      </c>
      <c r="J712" s="626" t="s">
        <v>1274</v>
      </c>
      <c r="K712" s="626" t="s">
        <v>2482</v>
      </c>
      <c r="L712" s="627">
        <v>96.63</v>
      </c>
      <c r="M712" s="627">
        <v>1449.4499999999998</v>
      </c>
      <c r="N712" s="626">
        <v>15</v>
      </c>
      <c r="O712" s="690">
        <v>7.5</v>
      </c>
      <c r="P712" s="627">
        <v>676.41</v>
      </c>
      <c r="Q712" s="642">
        <v>0.46666666666666673</v>
      </c>
      <c r="R712" s="626">
        <v>7</v>
      </c>
      <c r="S712" s="642">
        <v>0.46666666666666667</v>
      </c>
      <c r="T712" s="690">
        <v>3.5</v>
      </c>
      <c r="U712" s="672">
        <v>0.46666666666666667</v>
      </c>
    </row>
    <row r="713" spans="1:21" ht="14.4" customHeight="1" x14ac:dyDescent="0.3">
      <c r="A713" s="625">
        <v>21</v>
      </c>
      <c r="B713" s="626" t="s">
        <v>551</v>
      </c>
      <c r="C713" s="626">
        <v>89301212</v>
      </c>
      <c r="D713" s="688" t="s">
        <v>4839</v>
      </c>
      <c r="E713" s="689" t="s">
        <v>2816</v>
      </c>
      <c r="F713" s="626" t="s">
        <v>2806</v>
      </c>
      <c r="G713" s="626" t="s">
        <v>2895</v>
      </c>
      <c r="H713" s="626" t="s">
        <v>550</v>
      </c>
      <c r="I713" s="626" t="s">
        <v>3538</v>
      </c>
      <c r="J713" s="626" t="s">
        <v>1274</v>
      </c>
      <c r="K713" s="626" t="s">
        <v>3539</v>
      </c>
      <c r="L713" s="627">
        <v>96.63</v>
      </c>
      <c r="M713" s="627">
        <v>96.63</v>
      </c>
      <c r="N713" s="626">
        <v>1</v>
      </c>
      <c r="O713" s="690">
        <v>0.5</v>
      </c>
      <c r="P713" s="627">
        <v>96.63</v>
      </c>
      <c r="Q713" s="642">
        <v>1</v>
      </c>
      <c r="R713" s="626">
        <v>1</v>
      </c>
      <c r="S713" s="642">
        <v>1</v>
      </c>
      <c r="T713" s="690">
        <v>0.5</v>
      </c>
      <c r="U713" s="672">
        <v>1</v>
      </c>
    </row>
    <row r="714" spans="1:21" ht="14.4" customHeight="1" x14ac:dyDescent="0.3">
      <c r="A714" s="625">
        <v>21</v>
      </c>
      <c r="B714" s="626" t="s">
        <v>551</v>
      </c>
      <c r="C714" s="626">
        <v>89301212</v>
      </c>
      <c r="D714" s="688" t="s">
        <v>4839</v>
      </c>
      <c r="E714" s="689" t="s">
        <v>2816</v>
      </c>
      <c r="F714" s="626" t="s">
        <v>2806</v>
      </c>
      <c r="G714" s="626" t="s">
        <v>2895</v>
      </c>
      <c r="H714" s="626" t="s">
        <v>550</v>
      </c>
      <c r="I714" s="626" t="s">
        <v>3538</v>
      </c>
      <c r="J714" s="626" t="s">
        <v>1274</v>
      </c>
      <c r="K714" s="626" t="s">
        <v>3540</v>
      </c>
      <c r="L714" s="627">
        <v>96.63</v>
      </c>
      <c r="M714" s="627">
        <v>289.89</v>
      </c>
      <c r="N714" s="626">
        <v>3</v>
      </c>
      <c r="O714" s="690">
        <v>0.5</v>
      </c>
      <c r="P714" s="627"/>
      <c r="Q714" s="642">
        <v>0</v>
      </c>
      <c r="R714" s="626"/>
      <c r="S714" s="642">
        <v>0</v>
      </c>
      <c r="T714" s="690"/>
      <c r="U714" s="672">
        <v>0</v>
      </c>
    </row>
    <row r="715" spans="1:21" ht="14.4" customHeight="1" x14ac:dyDescent="0.3">
      <c r="A715" s="625">
        <v>21</v>
      </c>
      <c r="B715" s="626" t="s">
        <v>551</v>
      </c>
      <c r="C715" s="626">
        <v>89301212</v>
      </c>
      <c r="D715" s="688" t="s">
        <v>4839</v>
      </c>
      <c r="E715" s="689" t="s">
        <v>2816</v>
      </c>
      <c r="F715" s="626" t="s">
        <v>2806</v>
      </c>
      <c r="G715" s="626" t="s">
        <v>2895</v>
      </c>
      <c r="H715" s="626" t="s">
        <v>550</v>
      </c>
      <c r="I715" s="626" t="s">
        <v>2483</v>
      </c>
      <c r="J715" s="626" t="s">
        <v>600</v>
      </c>
      <c r="K715" s="626" t="s">
        <v>2484</v>
      </c>
      <c r="L715" s="627">
        <v>96.63</v>
      </c>
      <c r="M715" s="627">
        <v>483.15</v>
      </c>
      <c r="N715" s="626">
        <v>5</v>
      </c>
      <c r="O715" s="690">
        <v>3</v>
      </c>
      <c r="P715" s="627">
        <v>289.89</v>
      </c>
      <c r="Q715" s="642">
        <v>0.6</v>
      </c>
      <c r="R715" s="626">
        <v>3</v>
      </c>
      <c r="S715" s="642">
        <v>0.6</v>
      </c>
      <c r="T715" s="690">
        <v>2</v>
      </c>
      <c r="U715" s="672">
        <v>0.66666666666666663</v>
      </c>
    </row>
    <row r="716" spans="1:21" ht="14.4" customHeight="1" x14ac:dyDescent="0.3">
      <c r="A716" s="625">
        <v>21</v>
      </c>
      <c r="B716" s="626" t="s">
        <v>551</v>
      </c>
      <c r="C716" s="626">
        <v>89301212</v>
      </c>
      <c r="D716" s="688" t="s">
        <v>4839</v>
      </c>
      <c r="E716" s="689" t="s">
        <v>2816</v>
      </c>
      <c r="F716" s="626" t="s">
        <v>2806</v>
      </c>
      <c r="G716" s="626" t="s">
        <v>2869</v>
      </c>
      <c r="H716" s="626" t="s">
        <v>550</v>
      </c>
      <c r="I716" s="626" t="s">
        <v>3024</v>
      </c>
      <c r="J716" s="626" t="s">
        <v>3025</v>
      </c>
      <c r="K716" s="626" t="s">
        <v>881</v>
      </c>
      <c r="L716" s="627">
        <v>190.48</v>
      </c>
      <c r="M716" s="627">
        <v>380.96</v>
      </c>
      <c r="N716" s="626">
        <v>2</v>
      </c>
      <c r="O716" s="690">
        <v>1</v>
      </c>
      <c r="P716" s="627">
        <v>190.48</v>
      </c>
      <c r="Q716" s="642">
        <v>0.5</v>
      </c>
      <c r="R716" s="626">
        <v>1</v>
      </c>
      <c r="S716" s="642">
        <v>0.5</v>
      </c>
      <c r="T716" s="690">
        <v>0.5</v>
      </c>
      <c r="U716" s="672">
        <v>0.5</v>
      </c>
    </row>
    <row r="717" spans="1:21" ht="14.4" customHeight="1" x14ac:dyDescent="0.3">
      <c r="A717" s="625">
        <v>21</v>
      </c>
      <c r="B717" s="626" t="s">
        <v>551</v>
      </c>
      <c r="C717" s="626">
        <v>89301212</v>
      </c>
      <c r="D717" s="688" t="s">
        <v>4839</v>
      </c>
      <c r="E717" s="689" t="s">
        <v>2816</v>
      </c>
      <c r="F717" s="626" t="s">
        <v>2806</v>
      </c>
      <c r="G717" s="626" t="s">
        <v>2869</v>
      </c>
      <c r="H717" s="626" t="s">
        <v>550</v>
      </c>
      <c r="I717" s="626" t="s">
        <v>2180</v>
      </c>
      <c r="J717" s="626" t="s">
        <v>880</v>
      </c>
      <c r="K717" s="626" t="s">
        <v>881</v>
      </c>
      <c r="L717" s="627">
        <v>190.48</v>
      </c>
      <c r="M717" s="627">
        <v>2666.72</v>
      </c>
      <c r="N717" s="626">
        <v>14</v>
      </c>
      <c r="O717" s="690">
        <v>10</v>
      </c>
      <c r="P717" s="627">
        <v>761.92</v>
      </c>
      <c r="Q717" s="642">
        <v>0.2857142857142857</v>
      </c>
      <c r="R717" s="626">
        <v>4</v>
      </c>
      <c r="S717" s="642">
        <v>0.2857142857142857</v>
      </c>
      <c r="T717" s="690">
        <v>3</v>
      </c>
      <c r="U717" s="672">
        <v>0.3</v>
      </c>
    </row>
    <row r="718" spans="1:21" ht="14.4" customHeight="1" x14ac:dyDescent="0.3">
      <c r="A718" s="625">
        <v>21</v>
      </c>
      <c r="B718" s="626" t="s">
        <v>551</v>
      </c>
      <c r="C718" s="626">
        <v>89301212</v>
      </c>
      <c r="D718" s="688" t="s">
        <v>4839</v>
      </c>
      <c r="E718" s="689" t="s">
        <v>2816</v>
      </c>
      <c r="F718" s="626" t="s">
        <v>2806</v>
      </c>
      <c r="G718" s="626" t="s">
        <v>2872</v>
      </c>
      <c r="H718" s="626" t="s">
        <v>1264</v>
      </c>
      <c r="I718" s="626" t="s">
        <v>2195</v>
      </c>
      <c r="J718" s="626" t="s">
        <v>1271</v>
      </c>
      <c r="K718" s="626" t="s">
        <v>1272</v>
      </c>
      <c r="L718" s="627">
        <v>497.4</v>
      </c>
      <c r="M718" s="627">
        <v>28849.200000000026</v>
      </c>
      <c r="N718" s="626">
        <v>58</v>
      </c>
      <c r="O718" s="690">
        <v>46.5</v>
      </c>
      <c r="P718" s="627">
        <v>27357.000000000025</v>
      </c>
      <c r="Q718" s="642">
        <v>0.94827586206896552</v>
      </c>
      <c r="R718" s="626">
        <v>55</v>
      </c>
      <c r="S718" s="642">
        <v>0.94827586206896552</v>
      </c>
      <c r="T718" s="690">
        <v>44</v>
      </c>
      <c r="U718" s="672">
        <v>0.94623655913978499</v>
      </c>
    </row>
    <row r="719" spans="1:21" ht="14.4" customHeight="1" x14ac:dyDescent="0.3">
      <c r="A719" s="625">
        <v>21</v>
      </c>
      <c r="B719" s="626" t="s">
        <v>551</v>
      </c>
      <c r="C719" s="626">
        <v>89301212</v>
      </c>
      <c r="D719" s="688" t="s">
        <v>4839</v>
      </c>
      <c r="E719" s="689" t="s">
        <v>2816</v>
      </c>
      <c r="F719" s="626" t="s">
        <v>2806</v>
      </c>
      <c r="G719" s="626" t="s">
        <v>2872</v>
      </c>
      <c r="H719" s="626" t="s">
        <v>550</v>
      </c>
      <c r="I719" s="626" t="s">
        <v>3541</v>
      </c>
      <c r="J719" s="626" t="s">
        <v>3542</v>
      </c>
      <c r="K719" s="626" t="s">
        <v>2875</v>
      </c>
      <c r="L719" s="627">
        <v>1347.28</v>
      </c>
      <c r="M719" s="627">
        <v>1347.28</v>
      </c>
      <c r="N719" s="626">
        <v>1</v>
      </c>
      <c r="O719" s="690">
        <v>0.5</v>
      </c>
      <c r="P719" s="627">
        <v>1347.28</v>
      </c>
      <c r="Q719" s="642">
        <v>1</v>
      </c>
      <c r="R719" s="626">
        <v>1</v>
      </c>
      <c r="S719" s="642">
        <v>1</v>
      </c>
      <c r="T719" s="690">
        <v>0.5</v>
      </c>
      <c r="U719" s="672">
        <v>1</v>
      </c>
    </row>
    <row r="720" spans="1:21" ht="14.4" customHeight="1" x14ac:dyDescent="0.3">
      <c r="A720" s="625">
        <v>21</v>
      </c>
      <c r="B720" s="626" t="s">
        <v>551</v>
      </c>
      <c r="C720" s="626">
        <v>89301212</v>
      </c>
      <c r="D720" s="688" t="s">
        <v>4839</v>
      </c>
      <c r="E720" s="689" t="s">
        <v>2816</v>
      </c>
      <c r="F720" s="626" t="s">
        <v>2806</v>
      </c>
      <c r="G720" s="626" t="s">
        <v>2872</v>
      </c>
      <c r="H720" s="626" t="s">
        <v>550</v>
      </c>
      <c r="I720" s="626" t="s">
        <v>3543</v>
      </c>
      <c r="J720" s="626" t="s">
        <v>3542</v>
      </c>
      <c r="K720" s="626" t="s">
        <v>3544</v>
      </c>
      <c r="L720" s="627">
        <v>0</v>
      </c>
      <c r="M720" s="627">
        <v>0</v>
      </c>
      <c r="N720" s="626">
        <v>2</v>
      </c>
      <c r="O720" s="690">
        <v>1</v>
      </c>
      <c r="P720" s="627">
        <v>0</v>
      </c>
      <c r="Q720" s="642"/>
      <c r="R720" s="626">
        <v>2</v>
      </c>
      <c r="S720" s="642">
        <v>1</v>
      </c>
      <c r="T720" s="690">
        <v>1</v>
      </c>
      <c r="U720" s="672">
        <v>1</v>
      </c>
    </row>
    <row r="721" spans="1:21" ht="14.4" customHeight="1" x14ac:dyDescent="0.3">
      <c r="A721" s="625">
        <v>21</v>
      </c>
      <c r="B721" s="626" t="s">
        <v>551</v>
      </c>
      <c r="C721" s="626">
        <v>89301212</v>
      </c>
      <c r="D721" s="688" t="s">
        <v>4839</v>
      </c>
      <c r="E721" s="689" t="s">
        <v>2816</v>
      </c>
      <c r="F721" s="626" t="s">
        <v>2806</v>
      </c>
      <c r="G721" s="626" t="s">
        <v>2872</v>
      </c>
      <c r="H721" s="626" t="s">
        <v>1264</v>
      </c>
      <c r="I721" s="626" t="s">
        <v>2196</v>
      </c>
      <c r="J721" s="626" t="s">
        <v>1418</v>
      </c>
      <c r="K721" s="626" t="s">
        <v>2197</v>
      </c>
      <c r="L721" s="627">
        <v>1347.28</v>
      </c>
      <c r="M721" s="627">
        <v>51196.639999999985</v>
      </c>
      <c r="N721" s="626">
        <v>38</v>
      </c>
      <c r="O721" s="690">
        <v>26.5</v>
      </c>
      <c r="P721" s="627">
        <v>43112.959999999985</v>
      </c>
      <c r="Q721" s="642">
        <v>0.84210526315789469</v>
      </c>
      <c r="R721" s="626">
        <v>32</v>
      </c>
      <c r="S721" s="642">
        <v>0.84210526315789469</v>
      </c>
      <c r="T721" s="690">
        <v>21</v>
      </c>
      <c r="U721" s="672">
        <v>0.79245283018867929</v>
      </c>
    </row>
    <row r="722" spans="1:21" ht="14.4" customHeight="1" x14ac:dyDescent="0.3">
      <c r="A722" s="625">
        <v>21</v>
      </c>
      <c r="B722" s="626" t="s">
        <v>551</v>
      </c>
      <c r="C722" s="626">
        <v>89301212</v>
      </c>
      <c r="D722" s="688" t="s">
        <v>4839</v>
      </c>
      <c r="E722" s="689" t="s">
        <v>2816</v>
      </c>
      <c r="F722" s="626" t="s">
        <v>2806</v>
      </c>
      <c r="G722" s="626" t="s">
        <v>2872</v>
      </c>
      <c r="H722" s="626" t="s">
        <v>1264</v>
      </c>
      <c r="I722" s="626" t="s">
        <v>2196</v>
      </c>
      <c r="J722" s="626" t="s">
        <v>1418</v>
      </c>
      <c r="K722" s="626" t="s">
        <v>2197</v>
      </c>
      <c r="L722" s="627">
        <v>1359.61</v>
      </c>
      <c r="M722" s="627">
        <v>31271.030000000002</v>
      </c>
      <c r="N722" s="626">
        <v>23</v>
      </c>
      <c r="O722" s="690">
        <v>12.5</v>
      </c>
      <c r="P722" s="627">
        <v>21753.760000000002</v>
      </c>
      <c r="Q722" s="642">
        <v>0.69565217391304346</v>
      </c>
      <c r="R722" s="626">
        <v>16</v>
      </c>
      <c r="S722" s="642">
        <v>0.69565217391304346</v>
      </c>
      <c r="T722" s="690">
        <v>8.5</v>
      </c>
      <c r="U722" s="672">
        <v>0.68</v>
      </c>
    </row>
    <row r="723" spans="1:21" ht="14.4" customHeight="1" x14ac:dyDescent="0.3">
      <c r="A723" s="625">
        <v>21</v>
      </c>
      <c r="B723" s="626" t="s">
        <v>551</v>
      </c>
      <c r="C723" s="626">
        <v>89301212</v>
      </c>
      <c r="D723" s="688" t="s">
        <v>4839</v>
      </c>
      <c r="E723" s="689" t="s">
        <v>2816</v>
      </c>
      <c r="F723" s="626" t="s">
        <v>2806</v>
      </c>
      <c r="G723" s="626" t="s">
        <v>2872</v>
      </c>
      <c r="H723" s="626" t="s">
        <v>1264</v>
      </c>
      <c r="I723" s="626" t="s">
        <v>2873</v>
      </c>
      <c r="J723" s="626" t="s">
        <v>2874</v>
      </c>
      <c r="K723" s="626" t="s">
        <v>2875</v>
      </c>
      <c r="L723" s="627">
        <v>1347.28</v>
      </c>
      <c r="M723" s="627">
        <v>2694.56</v>
      </c>
      <c r="N723" s="626">
        <v>2</v>
      </c>
      <c r="O723" s="690">
        <v>1.5</v>
      </c>
      <c r="P723" s="627">
        <v>2694.56</v>
      </c>
      <c r="Q723" s="642">
        <v>1</v>
      </c>
      <c r="R723" s="626">
        <v>2</v>
      </c>
      <c r="S723" s="642">
        <v>1</v>
      </c>
      <c r="T723" s="690">
        <v>1.5</v>
      </c>
      <c r="U723" s="672">
        <v>1</v>
      </c>
    </row>
    <row r="724" spans="1:21" ht="14.4" customHeight="1" x14ac:dyDescent="0.3">
      <c r="A724" s="625">
        <v>21</v>
      </c>
      <c r="B724" s="626" t="s">
        <v>551</v>
      </c>
      <c r="C724" s="626">
        <v>89301212</v>
      </c>
      <c r="D724" s="688" t="s">
        <v>4839</v>
      </c>
      <c r="E724" s="689" t="s">
        <v>2816</v>
      </c>
      <c r="F724" s="626" t="s">
        <v>2806</v>
      </c>
      <c r="G724" s="626" t="s">
        <v>3545</v>
      </c>
      <c r="H724" s="626" t="s">
        <v>550</v>
      </c>
      <c r="I724" s="626" t="s">
        <v>3546</v>
      </c>
      <c r="J724" s="626" t="s">
        <v>3547</v>
      </c>
      <c r="K724" s="626" t="s">
        <v>3257</v>
      </c>
      <c r="L724" s="627">
        <v>19.66</v>
      </c>
      <c r="M724" s="627">
        <v>157.28</v>
      </c>
      <c r="N724" s="626">
        <v>8</v>
      </c>
      <c r="O724" s="690">
        <v>2</v>
      </c>
      <c r="P724" s="627"/>
      <c r="Q724" s="642">
        <v>0</v>
      </c>
      <c r="R724" s="626"/>
      <c r="S724" s="642">
        <v>0</v>
      </c>
      <c r="T724" s="690"/>
      <c r="U724" s="672">
        <v>0</v>
      </c>
    </row>
    <row r="725" spans="1:21" ht="14.4" customHeight="1" x14ac:dyDescent="0.3">
      <c r="A725" s="625">
        <v>21</v>
      </c>
      <c r="B725" s="626" t="s">
        <v>551</v>
      </c>
      <c r="C725" s="626">
        <v>89301212</v>
      </c>
      <c r="D725" s="688" t="s">
        <v>4839</v>
      </c>
      <c r="E725" s="689" t="s">
        <v>2816</v>
      </c>
      <c r="F725" s="626" t="s">
        <v>2806</v>
      </c>
      <c r="G725" s="626" t="s">
        <v>3219</v>
      </c>
      <c r="H725" s="626" t="s">
        <v>550</v>
      </c>
      <c r="I725" s="626" t="s">
        <v>3548</v>
      </c>
      <c r="J725" s="626" t="s">
        <v>3221</v>
      </c>
      <c r="K725" s="626" t="s">
        <v>3222</v>
      </c>
      <c r="L725" s="627">
        <v>1044.3599999999999</v>
      </c>
      <c r="M725" s="627">
        <v>2088.7199999999998</v>
      </c>
      <c r="N725" s="626">
        <v>2</v>
      </c>
      <c r="O725" s="690">
        <v>1</v>
      </c>
      <c r="P725" s="627">
        <v>2088.7199999999998</v>
      </c>
      <c r="Q725" s="642">
        <v>1</v>
      </c>
      <c r="R725" s="626">
        <v>2</v>
      </c>
      <c r="S725" s="642">
        <v>1</v>
      </c>
      <c r="T725" s="690">
        <v>1</v>
      </c>
      <c r="U725" s="672">
        <v>1</v>
      </c>
    </row>
    <row r="726" spans="1:21" ht="14.4" customHeight="1" x14ac:dyDescent="0.3">
      <c r="A726" s="625">
        <v>21</v>
      </c>
      <c r="B726" s="626" t="s">
        <v>551</v>
      </c>
      <c r="C726" s="626">
        <v>89301212</v>
      </c>
      <c r="D726" s="688" t="s">
        <v>4839</v>
      </c>
      <c r="E726" s="689" t="s">
        <v>2816</v>
      </c>
      <c r="F726" s="626" t="s">
        <v>2806</v>
      </c>
      <c r="G726" s="626" t="s">
        <v>3219</v>
      </c>
      <c r="H726" s="626" t="s">
        <v>550</v>
      </c>
      <c r="I726" s="626" t="s">
        <v>3220</v>
      </c>
      <c r="J726" s="626" t="s">
        <v>3221</v>
      </c>
      <c r="K726" s="626" t="s">
        <v>3222</v>
      </c>
      <c r="L726" s="627">
        <v>1044.3599999999999</v>
      </c>
      <c r="M726" s="627">
        <v>25064.640000000007</v>
      </c>
      <c r="N726" s="626">
        <v>24</v>
      </c>
      <c r="O726" s="690">
        <v>12</v>
      </c>
      <c r="P726" s="627">
        <v>25064.640000000007</v>
      </c>
      <c r="Q726" s="642">
        <v>1</v>
      </c>
      <c r="R726" s="626">
        <v>24</v>
      </c>
      <c r="S726" s="642">
        <v>1</v>
      </c>
      <c r="T726" s="690">
        <v>12</v>
      </c>
      <c r="U726" s="672">
        <v>1</v>
      </c>
    </row>
    <row r="727" spans="1:21" ht="14.4" customHeight="1" x14ac:dyDescent="0.3">
      <c r="A727" s="625">
        <v>21</v>
      </c>
      <c r="B727" s="626" t="s">
        <v>551</v>
      </c>
      <c r="C727" s="626">
        <v>89301212</v>
      </c>
      <c r="D727" s="688" t="s">
        <v>4839</v>
      </c>
      <c r="E727" s="689" t="s">
        <v>2816</v>
      </c>
      <c r="F727" s="626" t="s">
        <v>2806</v>
      </c>
      <c r="G727" s="626" t="s">
        <v>3027</v>
      </c>
      <c r="H727" s="626" t="s">
        <v>1264</v>
      </c>
      <c r="I727" s="626" t="s">
        <v>3549</v>
      </c>
      <c r="J727" s="626" t="s">
        <v>3550</v>
      </c>
      <c r="K727" s="626" t="s">
        <v>3551</v>
      </c>
      <c r="L727" s="627">
        <v>0</v>
      </c>
      <c r="M727" s="627">
        <v>0</v>
      </c>
      <c r="N727" s="626">
        <v>1</v>
      </c>
      <c r="O727" s="690">
        <v>0.5</v>
      </c>
      <c r="P727" s="627">
        <v>0</v>
      </c>
      <c r="Q727" s="642"/>
      <c r="R727" s="626">
        <v>1</v>
      </c>
      <c r="S727" s="642">
        <v>1</v>
      </c>
      <c r="T727" s="690">
        <v>0.5</v>
      </c>
      <c r="U727" s="672">
        <v>1</v>
      </c>
    </row>
    <row r="728" spans="1:21" ht="14.4" customHeight="1" x14ac:dyDescent="0.3">
      <c r="A728" s="625">
        <v>21</v>
      </c>
      <c r="B728" s="626" t="s">
        <v>551</v>
      </c>
      <c r="C728" s="626">
        <v>89301212</v>
      </c>
      <c r="D728" s="688" t="s">
        <v>4839</v>
      </c>
      <c r="E728" s="689" t="s">
        <v>2816</v>
      </c>
      <c r="F728" s="626" t="s">
        <v>2806</v>
      </c>
      <c r="G728" s="626" t="s">
        <v>3107</v>
      </c>
      <c r="H728" s="626" t="s">
        <v>550</v>
      </c>
      <c r="I728" s="626" t="s">
        <v>3108</v>
      </c>
      <c r="J728" s="626" t="s">
        <v>931</v>
      </c>
      <c r="K728" s="626" t="s">
        <v>2508</v>
      </c>
      <c r="L728" s="627">
        <v>0</v>
      </c>
      <c r="M728" s="627">
        <v>0</v>
      </c>
      <c r="N728" s="626">
        <v>1</v>
      </c>
      <c r="O728" s="690">
        <v>1</v>
      </c>
      <c r="P728" s="627"/>
      <c r="Q728" s="642"/>
      <c r="R728" s="626"/>
      <c r="S728" s="642">
        <v>0</v>
      </c>
      <c r="T728" s="690"/>
      <c r="U728" s="672">
        <v>0</v>
      </c>
    </row>
    <row r="729" spans="1:21" ht="14.4" customHeight="1" x14ac:dyDescent="0.3">
      <c r="A729" s="625">
        <v>21</v>
      </c>
      <c r="B729" s="626" t="s">
        <v>551</v>
      </c>
      <c r="C729" s="626">
        <v>89301212</v>
      </c>
      <c r="D729" s="688" t="s">
        <v>4839</v>
      </c>
      <c r="E729" s="689" t="s">
        <v>2816</v>
      </c>
      <c r="F729" s="626" t="s">
        <v>2806</v>
      </c>
      <c r="G729" s="626" t="s">
        <v>3552</v>
      </c>
      <c r="H729" s="626" t="s">
        <v>550</v>
      </c>
      <c r="I729" s="626" t="s">
        <v>3553</v>
      </c>
      <c r="J729" s="626" t="s">
        <v>3554</v>
      </c>
      <c r="K729" s="626" t="s">
        <v>3555</v>
      </c>
      <c r="L729" s="627">
        <v>224.9</v>
      </c>
      <c r="M729" s="627">
        <v>224.9</v>
      </c>
      <c r="N729" s="626">
        <v>1</v>
      </c>
      <c r="O729" s="690">
        <v>1</v>
      </c>
      <c r="P729" s="627">
        <v>224.9</v>
      </c>
      <c r="Q729" s="642">
        <v>1</v>
      </c>
      <c r="R729" s="626">
        <v>1</v>
      </c>
      <c r="S729" s="642">
        <v>1</v>
      </c>
      <c r="T729" s="690">
        <v>1</v>
      </c>
      <c r="U729" s="672">
        <v>1</v>
      </c>
    </row>
    <row r="730" spans="1:21" ht="14.4" customHeight="1" x14ac:dyDescent="0.3">
      <c r="A730" s="625">
        <v>21</v>
      </c>
      <c r="B730" s="626" t="s">
        <v>551</v>
      </c>
      <c r="C730" s="626">
        <v>89301212</v>
      </c>
      <c r="D730" s="688" t="s">
        <v>4839</v>
      </c>
      <c r="E730" s="689" t="s">
        <v>2816</v>
      </c>
      <c r="F730" s="626" t="s">
        <v>2806</v>
      </c>
      <c r="G730" s="626" t="s">
        <v>3552</v>
      </c>
      <c r="H730" s="626" t="s">
        <v>550</v>
      </c>
      <c r="I730" s="626" t="s">
        <v>3553</v>
      </c>
      <c r="J730" s="626" t="s">
        <v>3556</v>
      </c>
      <c r="K730" s="626" t="s">
        <v>3555</v>
      </c>
      <c r="L730" s="627">
        <v>224.9</v>
      </c>
      <c r="M730" s="627">
        <v>449.8</v>
      </c>
      <c r="N730" s="626">
        <v>2</v>
      </c>
      <c r="O730" s="690">
        <v>2</v>
      </c>
      <c r="P730" s="627">
        <v>224.9</v>
      </c>
      <c r="Q730" s="642">
        <v>0.5</v>
      </c>
      <c r="R730" s="626">
        <v>1</v>
      </c>
      <c r="S730" s="642">
        <v>0.5</v>
      </c>
      <c r="T730" s="690">
        <v>1</v>
      </c>
      <c r="U730" s="672">
        <v>0.5</v>
      </c>
    </row>
    <row r="731" spans="1:21" ht="14.4" customHeight="1" x14ac:dyDescent="0.3">
      <c r="A731" s="625">
        <v>21</v>
      </c>
      <c r="B731" s="626" t="s">
        <v>551</v>
      </c>
      <c r="C731" s="626">
        <v>89301212</v>
      </c>
      <c r="D731" s="688" t="s">
        <v>4839</v>
      </c>
      <c r="E731" s="689" t="s">
        <v>2816</v>
      </c>
      <c r="F731" s="626" t="s">
        <v>2806</v>
      </c>
      <c r="G731" s="626" t="s">
        <v>3030</v>
      </c>
      <c r="H731" s="626" t="s">
        <v>550</v>
      </c>
      <c r="I731" s="626" t="s">
        <v>3557</v>
      </c>
      <c r="J731" s="626" t="s">
        <v>1191</v>
      </c>
      <c r="K731" s="626" t="s">
        <v>1192</v>
      </c>
      <c r="L731" s="627">
        <v>125.55</v>
      </c>
      <c r="M731" s="627">
        <v>251.1</v>
      </c>
      <c r="N731" s="626">
        <v>2</v>
      </c>
      <c r="O731" s="690">
        <v>0.5</v>
      </c>
      <c r="P731" s="627">
        <v>251.1</v>
      </c>
      <c r="Q731" s="642">
        <v>1</v>
      </c>
      <c r="R731" s="626">
        <v>2</v>
      </c>
      <c r="S731" s="642">
        <v>1</v>
      </c>
      <c r="T731" s="690">
        <v>0.5</v>
      </c>
      <c r="U731" s="672">
        <v>1</v>
      </c>
    </row>
    <row r="732" spans="1:21" ht="14.4" customHeight="1" x14ac:dyDescent="0.3">
      <c r="A732" s="625">
        <v>21</v>
      </c>
      <c r="B732" s="626" t="s">
        <v>551</v>
      </c>
      <c r="C732" s="626">
        <v>89301212</v>
      </c>
      <c r="D732" s="688" t="s">
        <v>4839</v>
      </c>
      <c r="E732" s="689" t="s">
        <v>2816</v>
      </c>
      <c r="F732" s="626" t="s">
        <v>2806</v>
      </c>
      <c r="G732" s="626" t="s">
        <v>3030</v>
      </c>
      <c r="H732" s="626" t="s">
        <v>550</v>
      </c>
      <c r="I732" s="626" t="s">
        <v>3031</v>
      </c>
      <c r="J732" s="626" t="s">
        <v>942</v>
      </c>
      <c r="K732" s="626" t="s">
        <v>943</v>
      </c>
      <c r="L732" s="627">
        <v>56.69</v>
      </c>
      <c r="M732" s="627">
        <v>1587.32</v>
      </c>
      <c r="N732" s="626">
        <v>28</v>
      </c>
      <c r="O732" s="690">
        <v>12</v>
      </c>
      <c r="P732" s="627">
        <v>1077.1099999999999</v>
      </c>
      <c r="Q732" s="642">
        <v>0.67857142857142849</v>
      </c>
      <c r="R732" s="626">
        <v>19</v>
      </c>
      <c r="S732" s="642">
        <v>0.6785714285714286</v>
      </c>
      <c r="T732" s="690">
        <v>9</v>
      </c>
      <c r="U732" s="672">
        <v>0.75</v>
      </c>
    </row>
    <row r="733" spans="1:21" ht="14.4" customHeight="1" x14ac:dyDescent="0.3">
      <c r="A733" s="625">
        <v>21</v>
      </c>
      <c r="B733" s="626" t="s">
        <v>551</v>
      </c>
      <c r="C733" s="626">
        <v>89301212</v>
      </c>
      <c r="D733" s="688" t="s">
        <v>4839</v>
      </c>
      <c r="E733" s="689" t="s">
        <v>2816</v>
      </c>
      <c r="F733" s="626" t="s">
        <v>2806</v>
      </c>
      <c r="G733" s="626" t="s">
        <v>3558</v>
      </c>
      <c r="H733" s="626" t="s">
        <v>1264</v>
      </c>
      <c r="I733" s="626" t="s">
        <v>2761</v>
      </c>
      <c r="J733" s="626" t="s">
        <v>1902</v>
      </c>
      <c r="K733" s="626" t="s">
        <v>1469</v>
      </c>
      <c r="L733" s="627">
        <v>105.31</v>
      </c>
      <c r="M733" s="627">
        <v>3475.2300000000005</v>
      </c>
      <c r="N733" s="626">
        <v>33</v>
      </c>
      <c r="O733" s="690">
        <v>2</v>
      </c>
      <c r="P733" s="627">
        <v>3475.2300000000005</v>
      </c>
      <c r="Q733" s="642">
        <v>1</v>
      </c>
      <c r="R733" s="626">
        <v>33</v>
      </c>
      <c r="S733" s="642">
        <v>1</v>
      </c>
      <c r="T733" s="690">
        <v>2</v>
      </c>
      <c r="U733" s="672">
        <v>1</v>
      </c>
    </row>
    <row r="734" spans="1:21" ht="14.4" customHeight="1" x14ac:dyDescent="0.3">
      <c r="A734" s="625">
        <v>21</v>
      </c>
      <c r="B734" s="626" t="s">
        <v>551</v>
      </c>
      <c r="C734" s="626">
        <v>89301212</v>
      </c>
      <c r="D734" s="688" t="s">
        <v>4839</v>
      </c>
      <c r="E734" s="689" t="s">
        <v>2816</v>
      </c>
      <c r="F734" s="626" t="s">
        <v>2806</v>
      </c>
      <c r="G734" s="626" t="s">
        <v>3558</v>
      </c>
      <c r="H734" s="626" t="s">
        <v>1264</v>
      </c>
      <c r="I734" s="626" t="s">
        <v>2765</v>
      </c>
      <c r="J734" s="626" t="s">
        <v>2766</v>
      </c>
      <c r="K734" s="626" t="s">
        <v>1327</v>
      </c>
      <c r="L734" s="627">
        <v>31.59</v>
      </c>
      <c r="M734" s="627">
        <v>505.43999999999994</v>
      </c>
      <c r="N734" s="626">
        <v>16</v>
      </c>
      <c r="O734" s="690">
        <v>1</v>
      </c>
      <c r="P734" s="627">
        <v>315.89999999999998</v>
      </c>
      <c r="Q734" s="642">
        <v>0.625</v>
      </c>
      <c r="R734" s="626">
        <v>10</v>
      </c>
      <c r="S734" s="642">
        <v>0.625</v>
      </c>
      <c r="T734" s="690">
        <v>0.5</v>
      </c>
      <c r="U734" s="672">
        <v>0.5</v>
      </c>
    </row>
    <row r="735" spans="1:21" ht="14.4" customHeight="1" x14ac:dyDescent="0.3">
      <c r="A735" s="625">
        <v>21</v>
      </c>
      <c r="B735" s="626" t="s">
        <v>551</v>
      </c>
      <c r="C735" s="626">
        <v>89301212</v>
      </c>
      <c r="D735" s="688" t="s">
        <v>4839</v>
      </c>
      <c r="E735" s="689" t="s">
        <v>2816</v>
      </c>
      <c r="F735" s="626" t="s">
        <v>2806</v>
      </c>
      <c r="G735" s="626" t="s">
        <v>3558</v>
      </c>
      <c r="H735" s="626" t="s">
        <v>1264</v>
      </c>
      <c r="I735" s="626" t="s">
        <v>2767</v>
      </c>
      <c r="J735" s="626" t="s">
        <v>2768</v>
      </c>
      <c r="K735" s="626" t="s">
        <v>1327</v>
      </c>
      <c r="L735" s="627">
        <v>31.59</v>
      </c>
      <c r="M735" s="627">
        <v>505.43999999999994</v>
      </c>
      <c r="N735" s="626">
        <v>16</v>
      </c>
      <c r="O735" s="690">
        <v>1</v>
      </c>
      <c r="P735" s="627">
        <v>315.89999999999998</v>
      </c>
      <c r="Q735" s="642">
        <v>0.625</v>
      </c>
      <c r="R735" s="626">
        <v>10</v>
      </c>
      <c r="S735" s="642">
        <v>0.625</v>
      </c>
      <c r="T735" s="690">
        <v>0.5</v>
      </c>
      <c r="U735" s="672">
        <v>0.5</v>
      </c>
    </row>
    <row r="736" spans="1:21" ht="14.4" customHeight="1" x14ac:dyDescent="0.3">
      <c r="A736" s="625">
        <v>21</v>
      </c>
      <c r="B736" s="626" t="s">
        <v>551</v>
      </c>
      <c r="C736" s="626">
        <v>89301212</v>
      </c>
      <c r="D736" s="688" t="s">
        <v>4839</v>
      </c>
      <c r="E736" s="689" t="s">
        <v>2816</v>
      </c>
      <c r="F736" s="626" t="s">
        <v>2806</v>
      </c>
      <c r="G736" s="626" t="s">
        <v>3558</v>
      </c>
      <c r="H736" s="626" t="s">
        <v>1264</v>
      </c>
      <c r="I736" s="626" t="s">
        <v>3559</v>
      </c>
      <c r="J736" s="626" t="s">
        <v>3560</v>
      </c>
      <c r="K736" s="626" t="s">
        <v>1327</v>
      </c>
      <c r="L736" s="627">
        <v>31.59</v>
      </c>
      <c r="M736" s="627">
        <v>126.36</v>
      </c>
      <c r="N736" s="626">
        <v>4</v>
      </c>
      <c r="O736" s="690">
        <v>0.5</v>
      </c>
      <c r="P736" s="627"/>
      <c r="Q736" s="642">
        <v>0</v>
      </c>
      <c r="R736" s="626"/>
      <c r="S736" s="642">
        <v>0</v>
      </c>
      <c r="T736" s="690"/>
      <c r="U736" s="672">
        <v>0</v>
      </c>
    </row>
    <row r="737" spans="1:21" ht="14.4" customHeight="1" x14ac:dyDescent="0.3">
      <c r="A737" s="625">
        <v>21</v>
      </c>
      <c r="B737" s="626" t="s">
        <v>551</v>
      </c>
      <c r="C737" s="626">
        <v>89301212</v>
      </c>
      <c r="D737" s="688" t="s">
        <v>4839</v>
      </c>
      <c r="E737" s="689" t="s">
        <v>2816</v>
      </c>
      <c r="F737" s="626" t="s">
        <v>2806</v>
      </c>
      <c r="G737" s="626" t="s">
        <v>3558</v>
      </c>
      <c r="H737" s="626" t="s">
        <v>1264</v>
      </c>
      <c r="I737" s="626" t="s">
        <v>3559</v>
      </c>
      <c r="J737" s="626" t="s">
        <v>3561</v>
      </c>
      <c r="K737" s="626" t="s">
        <v>1327</v>
      </c>
      <c r="L737" s="627">
        <v>31.59</v>
      </c>
      <c r="M737" s="627">
        <v>379.08</v>
      </c>
      <c r="N737" s="626">
        <v>12</v>
      </c>
      <c r="O737" s="690">
        <v>0.5</v>
      </c>
      <c r="P737" s="627"/>
      <c r="Q737" s="642">
        <v>0</v>
      </c>
      <c r="R737" s="626"/>
      <c r="S737" s="642">
        <v>0</v>
      </c>
      <c r="T737" s="690"/>
      <c r="U737" s="672">
        <v>0</v>
      </c>
    </row>
    <row r="738" spans="1:21" ht="14.4" customHeight="1" x14ac:dyDescent="0.3">
      <c r="A738" s="625">
        <v>21</v>
      </c>
      <c r="B738" s="626" t="s">
        <v>551</v>
      </c>
      <c r="C738" s="626">
        <v>89301212</v>
      </c>
      <c r="D738" s="688" t="s">
        <v>4839</v>
      </c>
      <c r="E738" s="689" t="s">
        <v>2816</v>
      </c>
      <c r="F738" s="626" t="s">
        <v>2806</v>
      </c>
      <c r="G738" s="626" t="s">
        <v>3558</v>
      </c>
      <c r="H738" s="626" t="s">
        <v>1264</v>
      </c>
      <c r="I738" s="626" t="s">
        <v>3562</v>
      </c>
      <c r="J738" s="626" t="s">
        <v>3563</v>
      </c>
      <c r="K738" s="626" t="s">
        <v>1327</v>
      </c>
      <c r="L738" s="627">
        <v>31.59</v>
      </c>
      <c r="M738" s="627">
        <v>126.36</v>
      </c>
      <c r="N738" s="626">
        <v>4</v>
      </c>
      <c r="O738" s="690">
        <v>1</v>
      </c>
      <c r="P738" s="627"/>
      <c r="Q738" s="642">
        <v>0</v>
      </c>
      <c r="R738" s="626"/>
      <c r="S738" s="642">
        <v>0</v>
      </c>
      <c r="T738" s="690"/>
      <c r="U738" s="672">
        <v>0</v>
      </c>
    </row>
    <row r="739" spans="1:21" ht="14.4" customHeight="1" x14ac:dyDescent="0.3">
      <c r="A739" s="625">
        <v>21</v>
      </c>
      <c r="B739" s="626" t="s">
        <v>551</v>
      </c>
      <c r="C739" s="626">
        <v>89301212</v>
      </c>
      <c r="D739" s="688" t="s">
        <v>4839</v>
      </c>
      <c r="E739" s="689" t="s">
        <v>2816</v>
      </c>
      <c r="F739" s="626" t="s">
        <v>2806</v>
      </c>
      <c r="G739" s="626" t="s">
        <v>3558</v>
      </c>
      <c r="H739" s="626" t="s">
        <v>1264</v>
      </c>
      <c r="I739" s="626" t="s">
        <v>3564</v>
      </c>
      <c r="J739" s="626" t="s">
        <v>3565</v>
      </c>
      <c r="K739" s="626" t="s">
        <v>1327</v>
      </c>
      <c r="L739" s="627">
        <v>31.59</v>
      </c>
      <c r="M739" s="627">
        <v>7107.75</v>
      </c>
      <c r="N739" s="626">
        <v>225</v>
      </c>
      <c r="O739" s="690">
        <v>7.5</v>
      </c>
      <c r="P739" s="627">
        <v>4580.55</v>
      </c>
      <c r="Q739" s="642">
        <v>0.64444444444444449</v>
      </c>
      <c r="R739" s="626">
        <v>145</v>
      </c>
      <c r="S739" s="642">
        <v>0.64444444444444449</v>
      </c>
      <c r="T739" s="690">
        <v>5</v>
      </c>
      <c r="U739" s="672">
        <v>0.66666666666666663</v>
      </c>
    </row>
    <row r="740" spans="1:21" ht="14.4" customHeight="1" x14ac:dyDescent="0.3">
      <c r="A740" s="625">
        <v>21</v>
      </c>
      <c r="B740" s="626" t="s">
        <v>551</v>
      </c>
      <c r="C740" s="626">
        <v>89301212</v>
      </c>
      <c r="D740" s="688" t="s">
        <v>4839</v>
      </c>
      <c r="E740" s="689" t="s">
        <v>2816</v>
      </c>
      <c r="F740" s="626" t="s">
        <v>2806</v>
      </c>
      <c r="G740" s="626" t="s">
        <v>3558</v>
      </c>
      <c r="H740" s="626" t="s">
        <v>1264</v>
      </c>
      <c r="I740" s="626" t="s">
        <v>2769</v>
      </c>
      <c r="J740" s="626" t="s">
        <v>3566</v>
      </c>
      <c r="K740" s="626" t="s">
        <v>1327</v>
      </c>
      <c r="L740" s="627">
        <v>31.59</v>
      </c>
      <c r="M740" s="627">
        <v>94.77</v>
      </c>
      <c r="N740" s="626">
        <v>3</v>
      </c>
      <c r="O740" s="690">
        <v>0.5</v>
      </c>
      <c r="P740" s="627">
        <v>94.77</v>
      </c>
      <c r="Q740" s="642">
        <v>1</v>
      </c>
      <c r="R740" s="626">
        <v>3</v>
      </c>
      <c r="S740" s="642">
        <v>1</v>
      </c>
      <c r="T740" s="690">
        <v>0.5</v>
      </c>
      <c r="U740" s="672">
        <v>1</v>
      </c>
    </row>
    <row r="741" spans="1:21" ht="14.4" customHeight="1" x14ac:dyDescent="0.3">
      <c r="A741" s="625">
        <v>21</v>
      </c>
      <c r="B741" s="626" t="s">
        <v>551</v>
      </c>
      <c r="C741" s="626">
        <v>89301212</v>
      </c>
      <c r="D741" s="688" t="s">
        <v>4839</v>
      </c>
      <c r="E741" s="689" t="s">
        <v>2816</v>
      </c>
      <c r="F741" s="626" t="s">
        <v>2806</v>
      </c>
      <c r="G741" s="626" t="s">
        <v>3558</v>
      </c>
      <c r="H741" s="626" t="s">
        <v>1264</v>
      </c>
      <c r="I741" s="626" t="s">
        <v>2769</v>
      </c>
      <c r="J741" s="626" t="s">
        <v>2770</v>
      </c>
      <c r="K741" s="626" t="s">
        <v>1327</v>
      </c>
      <c r="L741" s="627">
        <v>31.59</v>
      </c>
      <c r="M741" s="627">
        <v>379.08</v>
      </c>
      <c r="N741" s="626">
        <v>12</v>
      </c>
      <c r="O741" s="690">
        <v>1.5</v>
      </c>
      <c r="P741" s="627"/>
      <c r="Q741" s="642">
        <v>0</v>
      </c>
      <c r="R741" s="626"/>
      <c r="S741" s="642">
        <v>0</v>
      </c>
      <c r="T741" s="690"/>
      <c r="U741" s="672">
        <v>0</v>
      </c>
    </row>
    <row r="742" spans="1:21" ht="14.4" customHeight="1" x14ac:dyDescent="0.3">
      <c r="A742" s="625">
        <v>21</v>
      </c>
      <c r="B742" s="626" t="s">
        <v>551</v>
      </c>
      <c r="C742" s="626">
        <v>89301212</v>
      </c>
      <c r="D742" s="688" t="s">
        <v>4839</v>
      </c>
      <c r="E742" s="689" t="s">
        <v>2816</v>
      </c>
      <c r="F742" s="626" t="s">
        <v>2806</v>
      </c>
      <c r="G742" s="626" t="s">
        <v>3558</v>
      </c>
      <c r="H742" s="626" t="s">
        <v>1264</v>
      </c>
      <c r="I742" s="626" t="s">
        <v>3567</v>
      </c>
      <c r="J742" s="626" t="s">
        <v>3568</v>
      </c>
      <c r="K742" s="626" t="s">
        <v>1327</v>
      </c>
      <c r="L742" s="627">
        <v>31.59</v>
      </c>
      <c r="M742" s="627">
        <v>157.94999999999999</v>
      </c>
      <c r="N742" s="626">
        <v>5</v>
      </c>
      <c r="O742" s="690">
        <v>0.5</v>
      </c>
      <c r="P742" s="627"/>
      <c r="Q742" s="642">
        <v>0</v>
      </c>
      <c r="R742" s="626"/>
      <c r="S742" s="642">
        <v>0</v>
      </c>
      <c r="T742" s="690"/>
      <c r="U742" s="672">
        <v>0</v>
      </c>
    </row>
    <row r="743" spans="1:21" ht="14.4" customHeight="1" x14ac:dyDescent="0.3">
      <c r="A743" s="625">
        <v>21</v>
      </c>
      <c r="B743" s="626" t="s">
        <v>551</v>
      </c>
      <c r="C743" s="626">
        <v>89301212</v>
      </c>
      <c r="D743" s="688" t="s">
        <v>4839</v>
      </c>
      <c r="E743" s="689" t="s">
        <v>2816</v>
      </c>
      <c r="F743" s="626" t="s">
        <v>2806</v>
      </c>
      <c r="G743" s="626" t="s">
        <v>3558</v>
      </c>
      <c r="H743" s="626" t="s">
        <v>1264</v>
      </c>
      <c r="I743" s="626" t="s">
        <v>2771</v>
      </c>
      <c r="J743" s="626" t="s">
        <v>2772</v>
      </c>
      <c r="K743" s="626" t="s">
        <v>1327</v>
      </c>
      <c r="L743" s="627">
        <v>31.59</v>
      </c>
      <c r="M743" s="627">
        <v>347.49</v>
      </c>
      <c r="N743" s="626">
        <v>11</v>
      </c>
      <c r="O743" s="690">
        <v>1</v>
      </c>
      <c r="P743" s="627"/>
      <c r="Q743" s="642">
        <v>0</v>
      </c>
      <c r="R743" s="626"/>
      <c r="S743" s="642">
        <v>0</v>
      </c>
      <c r="T743" s="690"/>
      <c r="U743" s="672">
        <v>0</v>
      </c>
    </row>
    <row r="744" spans="1:21" ht="14.4" customHeight="1" x14ac:dyDescent="0.3">
      <c r="A744" s="625">
        <v>21</v>
      </c>
      <c r="B744" s="626" t="s">
        <v>551</v>
      </c>
      <c r="C744" s="626">
        <v>89301212</v>
      </c>
      <c r="D744" s="688" t="s">
        <v>4839</v>
      </c>
      <c r="E744" s="689" t="s">
        <v>2816</v>
      </c>
      <c r="F744" s="626" t="s">
        <v>2806</v>
      </c>
      <c r="G744" s="626" t="s">
        <v>3558</v>
      </c>
      <c r="H744" s="626" t="s">
        <v>1264</v>
      </c>
      <c r="I744" s="626" t="s">
        <v>2773</v>
      </c>
      <c r="J744" s="626" t="s">
        <v>3569</v>
      </c>
      <c r="K744" s="626" t="s">
        <v>1911</v>
      </c>
      <c r="L744" s="627">
        <v>189.56</v>
      </c>
      <c r="M744" s="627">
        <v>31466.960000000006</v>
      </c>
      <c r="N744" s="626">
        <v>166</v>
      </c>
      <c r="O744" s="690">
        <v>41</v>
      </c>
      <c r="P744" s="627">
        <v>19903.800000000007</v>
      </c>
      <c r="Q744" s="642">
        <v>0.6325301204819278</v>
      </c>
      <c r="R744" s="626">
        <v>105</v>
      </c>
      <c r="S744" s="642">
        <v>0.63253012048192769</v>
      </c>
      <c r="T744" s="690">
        <v>25</v>
      </c>
      <c r="U744" s="672">
        <v>0.6097560975609756</v>
      </c>
    </row>
    <row r="745" spans="1:21" ht="14.4" customHeight="1" x14ac:dyDescent="0.3">
      <c r="A745" s="625">
        <v>21</v>
      </c>
      <c r="B745" s="626" t="s">
        <v>551</v>
      </c>
      <c r="C745" s="626">
        <v>89301212</v>
      </c>
      <c r="D745" s="688" t="s">
        <v>4839</v>
      </c>
      <c r="E745" s="689" t="s">
        <v>2816</v>
      </c>
      <c r="F745" s="626" t="s">
        <v>2806</v>
      </c>
      <c r="G745" s="626" t="s">
        <v>3558</v>
      </c>
      <c r="H745" s="626" t="s">
        <v>1264</v>
      </c>
      <c r="I745" s="626" t="s">
        <v>2773</v>
      </c>
      <c r="J745" s="626" t="s">
        <v>1910</v>
      </c>
      <c r="K745" s="626" t="s">
        <v>1911</v>
      </c>
      <c r="L745" s="627">
        <v>189.56</v>
      </c>
      <c r="M745" s="627">
        <v>119043.68000000004</v>
      </c>
      <c r="N745" s="626">
        <v>628</v>
      </c>
      <c r="O745" s="690">
        <v>157.5</v>
      </c>
      <c r="P745" s="627">
        <v>72791.040000000023</v>
      </c>
      <c r="Q745" s="642">
        <v>0.61146496815286622</v>
      </c>
      <c r="R745" s="626">
        <v>384</v>
      </c>
      <c r="S745" s="642">
        <v>0.61146496815286622</v>
      </c>
      <c r="T745" s="690">
        <v>93</v>
      </c>
      <c r="U745" s="672">
        <v>0.59047619047619049</v>
      </c>
    </row>
    <row r="746" spans="1:21" ht="14.4" customHeight="1" x14ac:dyDescent="0.3">
      <c r="A746" s="625">
        <v>21</v>
      </c>
      <c r="B746" s="626" t="s">
        <v>551</v>
      </c>
      <c r="C746" s="626">
        <v>89301212</v>
      </c>
      <c r="D746" s="688" t="s">
        <v>4839</v>
      </c>
      <c r="E746" s="689" t="s">
        <v>2816</v>
      </c>
      <c r="F746" s="626" t="s">
        <v>2806</v>
      </c>
      <c r="G746" s="626" t="s">
        <v>3558</v>
      </c>
      <c r="H746" s="626" t="s">
        <v>1264</v>
      </c>
      <c r="I746" s="626" t="s">
        <v>3570</v>
      </c>
      <c r="J746" s="626" t="s">
        <v>3571</v>
      </c>
      <c r="K746" s="626" t="s">
        <v>1327</v>
      </c>
      <c r="L746" s="627">
        <v>31.59</v>
      </c>
      <c r="M746" s="627">
        <v>126.36</v>
      </c>
      <c r="N746" s="626">
        <v>4</v>
      </c>
      <c r="O746" s="690">
        <v>0.5</v>
      </c>
      <c r="P746" s="627"/>
      <c r="Q746" s="642">
        <v>0</v>
      </c>
      <c r="R746" s="626"/>
      <c r="S746" s="642">
        <v>0</v>
      </c>
      <c r="T746" s="690"/>
      <c r="U746" s="672">
        <v>0</v>
      </c>
    </row>
    <row r="747" spans="1:21" ht="14.4" customHeight="1" x14ac:dyDescent="0.3">
      <c r="A747" s="625">
        <v>21</v>
      </c>
      <c r="B747" s="626" t="s">
        <v>551</v>
      </c>
      <c r="C747" s="626">
        <v>89301212</v>
      </c>
      <c r="D747" s="688" t="s">
        <v>4839</v>
      </c>
      <c r="E747" s="689" t="s">
        <v>2816</v>
      </c>
      <c r="F747" s="626" t="s">
        <v>2806</v>
      </c>
      <c r="G747" s="626" t="s">
        <v>3558</v>
      </c>
      <c r="H747" s="626" t="s">
        <v>1264</v>
      </c>
      <c r="I747" s="626" t="s">
        <v>2588</v>
      </c>
      <c r="J747" s="626" t="s">
        <v>2589</v>
      </c>
      <c r="K747" s="626" t="s">
        <v>1327</v>
      </c>
      <c r="L747" s="627">
        <v>21.06</v>
      </c>
      <c r="M747" s="627">
        <v>526.5</v>
      </c>
      <c r="N747" s="626">
        <v>25</v>
      </c>
      <c r="O747" s="690">
        <v>2.5</v>
      </c>
      <c r="P747" s="627">
        <v>126.35999999999999</v>
      </c>
      <c r="Q747" s="642">
        <v>0.23999999999999996</v>
      </c>
      <c r="R747" s="626">
        <v>6</v>
      </c>
      <c r="S747" s="642">
        <v>0.24</v>
      </c>
      <c r="T747" s="690">
        <v>0.5</v>
      </c>
      <c r="U747" s="672">
        <v>0.2</v>
      </c>
    </row>
    <row r="748" spans="1:21" ht="14.4" customHeight="1" x14ac:dyDescent="0.3">
      <c r="A748" s="625">
        <v>21</v>
      </c>
      <c r="B748" s="626" t="s">
        <v>551</v>
      </c>
      <c r="C748" s="626">
        <v>89301212</v>
      </c>
      <c r="D748" s="688" t="s">
        <v>4839</v>
      </c>
      <c r="E748" s="689" t="s">
        <v>2816</v>
      </c>
      <c r="F748" s="626" t="s">
        <v>2806</v>
      </c>
      <c r="G748" s="626" t="s">
        <v>3558</v>
      </c>
      <c r="H748" s="626" t="s">
        <v>1264</v>
      </c>
      <c r="I748" s="626" t="s">
        <v>2590</v>
      </c>
      <c r="J748" s="626" t="s">
        <v>2591</v>
      </c>
      <c r="K748" s="626" t="s">
        <v>1327</v>
      </c>
      <c r="L748" s="627">
        <v>21.06</v>
      </c>
      <c r="M748" s="627">
        <v>737.1</v>
      </c>
      <c r="N748" s="626">
        <v>35</v>
      </c>
      <c r="O748" s="690">
        <v>3</v>
      </c>
      <c r="P748" s="627"/>
      <c r="Q748" s="642">
        <v>0</v>
      </c>
      <c r="R748" s="626"/>
      <c r="S748" s="642">
        <v>0</v>
      </c>
      <c r="T748" s="690"/>
      <c r="U748" s="672">
        <v>0</v>
      </c>
    </row>
    <row r="749" spans="1:21" ht="14.4" customHeight="1" x14ac:dyDescent="0.3">
      <c r="A749" s="625">
        <v>21</v>
      </c>
      <c r="B749" s="626" t="s">
        <v>551</v>
      </c>
      <c r="C749" s="626">
        <v>89301212</v>
      </c>
      <c r="D749" s="688" t="s">
        <v>4839</v>
      </c>
      <c r="E749" s="689" t="s">
        <v>2816</v>
      </c>
      <c r="F749" s="626" t="s">
        <v>2806</v>
      </c>
      <c r="G749" s="626" t="s">
        <v>3558</v>
      </c>
      <c r="H749" s="626" t="s">
        <v>1264</v>
      </c>
      <c r="I749" s="626" t="s">
        <v>3572</v>
      </c>
      <c r="J749" s="626" t="s">
        <v>3573</v>
      </c>
      <c r="K749" s="626" t="s">
        <v>3574</v>
      </c>
      <c r="L749" s="627">
        <v>126.37</v>
      </c>
      <c r="M749" s="627">
        <v>631.85</v>
      </c>
      <c r="N749" s="626">
        <v>5</v>
      </c>
      <c r="O749" s="690">
        <v>1</v>
      </c>
      <c r="P749" s="627"/>
      <c r="Q749" s="642">
        <v>0</v>
      </c>
      <c r="R749" s="626"/>
      <c r="S749" s="642">
        <v>0</v>
      </c>
      <c r="T749" s="690"/>
      <c r="U749" s="672">
        <v>0</v>
      </c>
    </row>
    <row r="750" spans="1:21" ht="14.4" customHeight="1" x14ac:dyDescent="0.3">
      <c r="A750" s="625">
        <v>21</v>
      </c>
      <c r="B750" s="626" t="s">
        <v>551</v>
      </c>
      <c r="C750" s="626">
        <v>89301212</v>
      </c>
      <c r="D750" s="688" t="s">
        <v>4839</v>
      </c>
      <c r="E750" s="689" t="s">
        <v>2816</v>
      </c>
      <c r="F750" s="626" t="s">
        <v>2806</v>
      </c>
      <c r="G750" s="626" t="s">
        <v>3558</v>
      </c>
      <c r="H750" s="626" t="s">
        <v>1264</v>
      </c>
      <c r="I750" s="626" t="s">
        <v>3575</v>
      </c>
      <c r="J750" s="626" t="s">
        <v>3576</v>
      </c>
      <c r="K750" s="626" t="s">
        <v>3574</v>
      </c>
      <c r="L750" s="627">
        <v>126.37</v>
      </c>
      <c r="M750" s="627">
        <v>1010.96</v>
      </c>
      <c r="N750" s="626">
        <v>8</v>
      </c>
      <c r="O750" s="690">
        <v>1.5</v>
      </c>
      <c r="P750" s="627">
        <v>379.11</v>
      </c>
      <c r="Q750" s="642">
        <v>0.375</v>
      </c>
      <c r="R750" s="626">
        <v>3</v>
      </c>
      <c r="S750" s="642">
        <v>0.375</v>
      </c>
      <c r="T750" s="690">
        <v>0.5</v>
      </c>
      <c r="U750" s="672">
        <v>0.33333333333333331</v>
      </c>
    </row>
    <row r="751" spans="1:21" ht="14.4" customHeight="1" x14ac:dyDescent="0.3">
      <c r="A751" s="625">
        <v>21</v>
      </c>
      <c r="B751" s="626" t="s">
        <v>551</v>
      </c>
      <c r="C751" s="626">
        <v>89301212</v>
      </c>
      <c r="D751" s="688" t="s">
        <v>4839</v>
      </c>
      <c r="E751" s="689" t="s">
        <v>2816</v>
      </c>
      <c r="F751" s="626" t="s">
        <v>2806</v>
      </c>
      <c r="G751" s="626" t="s">
        <v>3558</v>
      </c>
      <c r="H751" s="626" t="s">
        <v>1264</v>
      </c>
      <c r="I751" s="626" t="s">
        <v>3577</v>
      </c>
      <c r="J751" s="626" t="s">
        <v>3578</v>
      </c>
      <c r="K751" s="626" t="s">
        <v>3574</v>
      </c>
      <c r="L751" s="627">
        <v>126.37</v>
      </c>
      <c r="M751" s="627">
        <v>126.37</v>
      </c>
      <c r="N751" s="626">
        <v>1</v>
      </c>
      <c r="O751" s="690">
        <v>0.5</v>
      </c>
      <c r="P751" s="627">
        <v>126.37</v>
      </c>
      <c r="Q751" s="642">
        <v>1</v>
      </c>
      <c r="R751" s="626">
        <v>1</v>
      </c>
      <c r="S751" s="642">
        <v>1</v>
      </c>
      <c r="T751" s="690">
        <v>0.5</v>
      </c>
      <c r="U751" s="672">
        <v>1</v>
      </c>
    </row>
    <row r="752" spans="1:21" ht="14.4" customHeight="1" x14ac:dyDescent="0.3">
      <c r="A752" s="625">
        <v>21</v>
      </c>
      <c r="B752" s="626" t="s">
        <v>551</v>
      </c>
      <c r="C752" s="626">
        <v>89301212</v>
      </c>
      <c r="D752" s="688" t="s">
        <v>4839</v>
      </c>
      <c r="E752" s="689" t="s">
        <v>2816</v>
      </c>
      <c r="F752" s="626" t="s">
        <v>2806</v>
      </c>
      <c r="G752" s="626" t="s">
        <v>3558</v>
      </c>
      <c r="H752" s="626" t="s">
        <v>1264</v>
      </c>
      <c r="I752" s="626" t="s">
        <v>3577</v>
      </c>
      <c r="J752" s="626" t="s">
        <v>3579</v>
      </c>
      <c r="K752" s="626" t="s">
        <v>3574</v>
      </c>
      <c r="L752" s="627">
        <v>126.37</v>
      </c>
      <c r="M752" s="627">
        <v>758.22</v>
      </c>
      <c r="N752" s="626">
        <v>6</v>
      </c>
      <c r="O752" s="690">
        <v>1.5</v>
      </c>
      <c r="P752" s="627"/>
      <c r="Q752" s="642">
        <v>0</v>
      </c>
      <c r="R752" s="626"/>
      <c r="S752" s="642">
        <v>0</v>
      </c>
      <c r="T752" s="690"/>
      <c r="U752" s="672">
        <v>0</v>
      </c>
    </row>
    <row r="753" spans="1:21" ht="14.4" customHeight="1" x14ac:dyDescent="0.3">
      <c r="A753" s="625">
        <v>21</v>
      </c>
      <c r="B753" s="626" t="s">
        <v>551</v>
      </c>
      <c r="C753" s="626">
        <v>89301212</v>
      </c>
      <c r="D753" s="688" t="s">
        <v>4839</v>
      </c>
      <c r="E753" s="689" t="s">
        <v>2816</v>
      </c>
      <c r="F753" s="626" t="s">
        <v>2806</v>
      </c>
      <c r="G753" s="626" t="s">
        <v>3558</v>
      </c>
      <c r="H753" s="626" t="s">
        <v>1264</v>
      </c>
      <c r="I753" s="626" t="s">
        <v>2598</v>
      </c>
      <c r="J753" s="626" t="s">
        <v>2599</v>
      </c>
      <c r="K753" s="626" t="s">
        <v>1469</v>
      </c>
      <c r="L753" s="627">
        <v>78.989999999999995</v>
      </c>
      <c r="M753" s="627">
        <v>6319.2</v>
      </c>
      <c r="N753" s="626">
        <v>80</v>
      </c>
      <c r="O753" s="690">
        <v>2</v>
      </c>
      <c r="P753" s="627"/>
      <c r="Q753" s="642">
        <v>0</v>
      </c>
      <c r="R753" s="626"/>
      <c r="S753" s="642">
        <v>0</v>
      </c>
      <c r="T753" s="690"/>
      <c r="U753" s="672">
        <v>0</v>
      </c>
    </row>
    <row r="754" spans="1:21" ht="14.4" customHeight="1" x14ac:dyDescent="0.3">
      <c r="A754" s="625">
        <v>21</v>
      </c>
      <c r="B754" s="626" t="s">
        <v>551</v>
      </c>
      <c r="C754" s="626">
        <v>89301212</v>
      </c>
      <c r="D754" s="688" t="s">
        <v>4839</v>
      </c>
      <c r="E754" s="689" t="s">
        <v>2816</v>
      </c>
      <c r="F754" s="626" t="s">
        <v>2806</v>
      </c>
      <c r="G754" s="626" t="s">
        <v>3558</v>
      </c>
      <c r="H754" s="626" t="s">
        <v>1264</v>
      </c>
      <c r="I754" s="626" t="s">
        <v>3580</v>
      </c>
      <c r="J754" s="626" t="s">
        <v>3581</v>
      </c>
      <c r="K754" s="626" t="s">
        <v>1327</v>
      </c>
      <c r="L754" s="627">
        <v>31.59</v>
      </c>
      <c r="M754" s="627">
        <v>947.69999999999993</v>
      </c>
      <c r="N754" s="626">
        <v>30</v>
      </c>
      <c r="O754" s="690">
        <v>0.5</v>
      </c>
      <c r="P754" s="627">
        <v>315.89999999999998</v>
      </c>
      <c r="Q754" s="642">
        <v>0.33333333333333331</v>
      </c>
      <c r="R754" s="626">
        <v>10</v>
      </c>
      <c r="S754" s="642">
        <v>0.33333333333333331</v>
      </c>
      <c r="T754" s="690"/>
      <c r="U754" s="672">
        <v>0</v>
      </c>
    </row>
    <row r="755" spans="1:21" ht="14.4" customHeight="1" x14ac:dyDescent="0.3">
      <c r="A755" s="625">
        <v>21</v>
      </c>
      <c r="B755" s="626" t="s">
        <v>551</v>
      </c>
      <c r="C755" s="626">
        <v>89301212</v>
      </c>
      <c r="D755" s="688" t="s">
        <v>4839</v>
      </c>
      <c r="E755" s="689" t="s">
        <v>2816</v>
      </c>
      <c r="F755" s="626" t="s">
        <v>2806</v>
      </c>
      <c r="G755" s="626" t="s">
        <v>3558</v>
      </c>
      <c r="H755" s="626" t="s">
        <v>1264</v>
      </c>
      <c r="I755" s="626" t="s">
        <v>3582</v>
      </c>
      <c r="J755" s="626" t="s">
        <v>3583</v>
      </c>
      <c r="K755" s="626" t="s">
        <v>1327</v>
      </c>
      <c r="L755" s="627">
        <v>31.59</v>
      </c>
      <c r="M755" s="627">
        <v>473.85</v>
      </c>
      <c r="N755" s="626">
        <v>15</v>
      </c>
      <c r="O755" s="690">
        <v>0.5</v>
      </c>
      <c r="P755" s="627"/>
      <c r="Q755" s="642">
        <v>0</v>
      </c>
      <c r="R755" s="626"/>
      <c r="S755" s="642">
        <v>0</v>
      </c>
      <c r="T755" s="690"/>
      <c r="U755" s="672">
        <v>0</v>
      </c>
    </row>
    <row r="756" spans="1:21" ht="14.4" customHeight="1" x14ac:dyDescent="0.3">
      <c r="A756" s="625">
        <v>21</v>
      </c>
      <c r="B756" s="626" t="s">
        <v>551</v>
      </c>
      <c r="C756" s="626">
        <v>89301212</v>
      </c>
      <c r="D756" s="688" t="s">
        <v>4839</v>
      </c>
      <c r="E756" s="689" t="s">
        <v>2816</v>
      </c>
      <c r="F756" s="626" t="s">
        <v>2806</v>
      </c>
      <c r="G756" s="626" t="s">
        <v>3558</v>
      </c>
      <c r="H756" s="626" t="s">
        <v>1264</v>
      </c>
      <c r="I756" s="626" t="s">
        <v>3584</v>
      </c>
      <c r="J756" s="626" t="s">
        <v>3585</v>
      </c>
      <c r="K756" s="626" t="s">
        <v>1327</v>
      </c>
      <c r="L756" s="627">
        <v>31.59</v>
      </c>
      <c r="M756" s="627">
        <v>189.54</v>
      </c>
      <c r="N756" s="626">
        <v>6</v>
      </c>
      <c r="O756" s="690">
        <v>0.5</v>
      </c>
      <c r="P756" s="627"/>
      <c r="Q756" s="642">
        <v>0</v>
      </c>
      <c r="R756" s="626"/>
      <c r="S756" s="642">
        <v>0</v>
      </c>
      <c r="T756" s="690"/>
      <c r="U756" s="672">
        <v>0</v>
      </c>
    </row>
    <row r="757" spans="1:21" ht="14.4" customHeight="1" x14ac:dyDescent="0.3">
      <c r="A757" s="625">
        <v>21</v>
      </c>
      <c r="B757" s="626" t="s">
        <v>551</v>
      </c>
      <c r="C757" s="626">
        <v>89301212</v>
      </c>
      <c r="D757" s="688" t="s">
        <v>4839</v>
      </c>
      <c r="E757" s="689" t="s">
        <v>2816</v>
      </c>
      <c r="F757" s="626" t="s">
        <v>2806</v>
      </c>
      <c r="G757" s="626" t="s">
        <v>3558</v>
      </c>
      <c r="H757" s="626" t="s">
        <v>1264</v>
      </c>
      <c r="I757" s="626" t="s">
        <v>3586</v>
      </c>
      <c r="J757" s="626" t="s">
        <v>3587</v>
      </c>
      <c r="K757" s="626" t="s">
        <v>1327</v>
      </c>
      <c r="L757" s="627">
        <v>31.59</v>
      </c>
      <c r="M757" s="627">
        <v>568.62</v>
      </c>
      <c r="N757" s="626">
        <v>18</v>
      </c>
      <c r="O757" s="690">
        <v>1.5</v>
      </c>
      <c r="P757" s="627">
        <v>94.77</v>
      </c>
      <c r="Q757" s="642">
        <v>0.16666666666666666</v>
      </c>
      <c r="R757" s="626">
        <v>3</v>
      </c>
      <c r="S757" s="642">
        <v>0.16666666666666666</v>
      </c>
      <c r="T757" s="690">
        <v>1</v>
      </c>
      <c r="U757" s="672">
        <v>0.66666666666666663</v>
      </c>
    </row>
    <row r="758" spans="1:21" ht="14.4" customHeight="1" x14ac:dyDescent="0.3">
      <c r="A758" s="625">
        <v>21</v>
      </c>
      <c r="B758" s="626" t="s">
        <v>551</v>
      </c>
      <c r="C758" s="626">
        <v>89301212</v>
      </c>
      <c r="D758" s="688" t="s">
        <v>4839</v>
      </c>
      <c r="E758" s="689" t="s">
        <v>2816</v>
      </c>
      <c r="F758" s="626" t="s">
        <v>2806</v>
      </c>
      <c r="G758" s="626" t="s">
        <v>3558</v>
      </c>
      <c r="H758" s="626" t="s">
        <v>1264</v>
      </c>
      <c r="I758" s="626" t="s">
        <v>3586</v>
      </c>
      <c r="J758" s="626" t="s">
        <v>3588</v>
      </c>
      <c r="K758" s="626" t="s">
        <v>1327</v>
      </c>
      <c r="L758" s="627">
        <v>31.59</v>
      </c>
      <c r="M758" s="627">
        <v>2432.4299999999998</v>
      </c>
      <c r="N758" s="626">
        <v>77</v>
      </c>
      <c r="O758" s="690">
        <v>3.5</v>
      </c>
      <c r="P758" s="627">
        <v>789.75</v>
      </c>
      <c r="Q758" s="642">
        <v>0.32467532467532467</v>
      </c>
      <c r="R758" s="626">
        <v>25</v>
      </c>
      <c r="S758" s="642">
        <v>0.32467532467532467</v>
      </c>
      <c r="T758" s="690">
        <v>1.5</v>
      </c>
      <c r="U758" s="672">
        <v>0.42857142857142855</v>
      </c>
    </row>
    <row r="759" spans="1:21" ht="14.4" customHeight="1" x14ac:dyDescent="0.3">
      <c r="A759" s="625">
        <v>21</v>
      </c>
      <c r="B759" s="626" t="s">
        <v>551</v>
      </c>
      <c r="C759" s="626">
        <v>89301212</v>
      </c>
      <c r="D759" s="688" t="s">
        <v>4839</v>
      </c>
      <c r="E759" s="689" t="s">
        <v>2816</v>
      </c>
      <c r="F759" s="626" t="s">
        <v>2806</v>
      </c>
      <c r="G759" s="626" t="s">
        <v>3558</v>
      </c>
      <c r="H759" s="626" t="s">
        <v>1264</v>
      </c>
      <c r="I759" s="626" t="s">
        <v>2600</v>
      </c>
      <c r="J759" s="626" t="s">
        <v>1468</v>
      </c>
      <c r="K759" s="626" t="s">
        <v>1469</v>
      </c>
      <c r="L759" s="627">
        <v>105.31</v>
      </c>
      <c r="M759" s="627">
        <v>33383.269999999997</v>
      </c>
      <c r="N759" s="626">
        <v>317</v>
      </c>
      <c r="O759" s="690">
        <v>16</v>
      </c>
      <c r="P759" s="627">
        <v>29381.489999999998</v>
      </c>
      <c r="Q759" s="642">
        <v>0.88012618296529965</v>
      </c>
      <c r="R759" s="626">
        <v>279</v>
      </c>
      <c r="S759" s="642">
        <v>0.88012618296529965</v>
      </c>
      <c r="T759" s="690">
        <v>12</v>
      </c>
      <c r="U759" s="672">
        <v>0.75</v>
      </c>
    </row>
    <row r="760" spans="1:21" ht="14.4" customHeight="1" x14ac:dyDescent="0.3">
      <c r="A760" s="625">
        <v>21</v>
      </c>
      <c r="B760" s="626" t="s">
        <v>551</v>
      </c>
      <c r="C760" s="626">
        <v>89301212</v>
      </c>
      <c r="D760" s="688" t="s">
        <v>4839</v>
      </c>
      <c r="E760" s="689" t="s">
        <v>2816</v>
      </c>
      <c r="F760" s="626" t="s">
        <v>2806</v>
      </c>
      <c r="G760" s="626" t="s">
        <v>3558</v>
      </c>
      <c r="H760" s="626" t="s">
        <v>1264</v>
      </c>
      <c r="I760" s="626" t="s">
        <v>3589</v>
      </c>
      <c r="J760" s="626" t="s">
        <v>1468</v>
      </c>
      <c r="K760" s="626" t="s">
        <v>2764</v>
      </c>
      <c r="L760" s="627">
        <v>52.66</v>
      </c>
      <c r="M760" s="627">
        <v>2527.6799999999998</v>
      </c>
      <c r="N760" s="626">
        <v>48</v>
      </c>
      <c r="O760" s="690">
        <v>1</v>
      </c>
      <c r="P760" s="627"/>
      <c r="Q760" s="642">
        <v>0</v>
      </c>
      <c r="R760" s="626"/>
      <c r="S760" s="642">
        <v>0</v>
      </c>
      <c r="T760" s="690"/>
      <c r="U760" s="672">
        <v>0</v>
      </c>
    </row>
    <row r="761" spans="1:21" ht="14.4" customHeight="1" x14ac:dyDescent="0.3">
      <c r="A761" s="625">
        <v>21</v>
      </c>
      <c r="B761" s="626" t="s">
        <v>551</v>
      </c>
      <c r="C761" s="626">
        <v>89301212</v>
      </c>
      <c r="D761" s="688" t="s">
        <v>4839</v>
      </c>
      <c r="E761" s="689" t="s">
        <v>2816</v>
      </c>
      <c r="F761" s="626" t="s">
        <v>2806</v>
      </c>
      <c r="G761" s="626" t="s">
        <v>3558</v>
      </c>
      <c r="H761" s="626" t="s">
        <v>1264</v>
      </c>
      <c r="I761" s="626" t="s">
        <v>3590</v>
      </c>
      <c r="J761" s="626" t="s">
        <v>1902</v>
      </c>
      <c r="K761" s="626" t="s">
        <v>1469</v>
      </c>
      <c r="L761" s="627">
        <v>108.47</v>
      </c>
      <c r="M761" s="627">
        <v>3254.1</v>
      </c>
      <c r="N761" s="626">
        <v>30</v>
      </c>
      <c r="O761" s="690">
        <v>1</v>
      </c>
      <c r="P761" s="627">
        <v>3254.1</v>
      </c>
      <c r="Q761" s="642">
        <v>1</v>
      </c>
      <c r="R761" s="626">
        <v>30</v>
      </c>
      <c r="S761" s="642">
        <v>1</v>
      </c>
      <c r="T761" s="690">
        <v>1</v>
      </c>
      <c r="U761" s="672">
        <v>1</v>
      </c>
    </row>
    <row r="762" spans="1:21" ht="14.4" customHeight="1" x14ac:dyDescent="0.3">
      <c r="A762" s="625">
        <v>21</v>
      </c>
      <c r="B762" s="626" t="s">
        <v>551</v>
      </c>
      <c r="C762" s="626">
        <v>89301212</v>
      </c>
      <c r="D762" s="688" t="s">
        <v>4839</v>
      </c>
      <c r="E762" s="689" t="s">
        <v>2816</v>
      </c>
      <c r="F762" s="626" t="s">
        <v>2806</v>
      </c>
      <c r="G762" s="626" t="s">
        <v>3558</v>
      </c>
      <c r="H762" s="626" t="s">
        <v>1264</v>
      </c>
      <c r="I762" s="626" t="s">
        <v>2601</v>
      </c>
      <c r="J762" s="626" t="s">
        <v>2602</v>
      </c>
      <c r="K762" s="626" t="s">
        <v>1327</v>
      </c>
      <c r="L762" s="627">
        <v>21.91</v>
      </c>
      <c r="M762" s="627">
        <v>503.93000000000006</v>
      </c>
      <c r="N762" s="626">
        <v>23</v>
      </c>
      <c r="O762" s="690">
        <v>1.5</v>
      </c>
      <c r="P762" s="627">
        <v>131.46</v>
      </c>
      <c r="Q762" s="642">
        <v>0.2608695652173913</v>
      </c>
      <c r="R762" s="626">
        <v>6</v>
      </c>
      <c r="S762" s="642">
        <v>0.2608695652173913</v>
      </c>
      <c r="T762" s="690">
        <v>0.5</v>
      </c>
      <c r="U762" s="672">
        <v>0.33333333333333331</v>
      </c>
    </row>
    <row r="763" spans="1:21" ht="14.4" customHeight="1" x14ac:dyDescent="0.3">
      <c r="A763" s="625">
        <v>21</v>
      </c>
      <c r="B763" s="626" t="s">
        <v>551</v>
      </c>
      <c r="C763" s="626">
        <v>89301212</v>
      </c>
      <c r="D763" s="688" t="s">
        <v>4839</v>
      </c>
      <c r="E763" s="689" t="s">
        <v>2816</v>
      </c>
      <c r="F763" s="626" t="s">
        <v>2806</v>
      </c>
      <c r="G763" s="626" t="s">
        <v>3558</v>
      </c>
      <c r="H763" s="626" t="s">
        <v>1264</v>
      </c>
      <c r="I763" s="626" t="s">
        <v>3591</v>
      </c>
      <c r="J763" s="626" t="s">
        <v>3592</v>
      </c>
      <c r="K763" s="626" t="s">
        <v>3574</v>
      </c>
      <c r="L763" s="627">
        <v>126.28</v>
      </c>
      <c r="M763" s="627">
        <v>631.4</v>
      </c>
      <c r="N763" s="626">
        <v>5</v>
      </c>
      <c r="O763" s="690">
        <v>0.5</v>
      </c>
      <c r="P763" s="627"/>
      <c r="Q763" s="642">
        <v>0</v>
      </c>
      <c r="R763" s="626"/>
      <c r="S763" s="642">
        <v>0</v>
      </c>
      <c r="T763" s="690"/>
      <c r="U763" s="672">
        <v>0</v>
      </c>
    </row>
    <row r="764" spans="1:21" ht="14.4" customHeight="1" x14ac:dyDescent="0.3">
      <c r="A764" s="625">
        <v>21</v>
      </c>
      <c r="B764" s="626" t="s">
        <v>551</v>
      </c>
      <c r="C764" s="626">
        <v>89301212</v>
      </c>
      <c r="D764" s="688" t="s">
        <v>4839</v>
      </c>
      <c r="E764" s="689" t="s">
        <v>2816</v>
      </c>
      <c r="F764" s="626" t="s">
        <v>2806</v>
      </c>
      <c r="G764" s="626" t="s">
        <v>3558</v>
      </c>
      <c r="H764" s="626" t="s">
        <v>1264</v>
      </c>
      <c r="I764" s="626" t="s">
        <v>3591</v>
      </c>
      <c r="J764" s="626" t="s">
        <v>3593</v>
      </c>
      <c r="K764" s="626" t="s">
        <v>3574</v>
      </c>
      <c r="L764" s="627">
        <v>126.28</v>
      </c>
      <c r="M764" s="627">
        <v>505.12</v>
      </c>
      <c r="N764" s="626">
        <v>4</v>
      </c>
      <c r="O764" s="690">
        <v>0.5</v>
      </c>
      <c r="P764" s="627"/>
      <c r="Q764" s="642">
        <v>0</v>
      </c>
      <c r="R764" s="626"/>
      <c r="S764" s="642">
        <v>0</v>
      </c>
      <c r="T764" s="690"/>
      <c r="U764" s="672">
        <v>0</v>
      </c>
    </row>
    <row r="765" spans="1:21" ht="14.4" customHeight="1" x14ac:dyDescent="0.3">
      <c r="A765" s="625">
        <v>21</v>
      </c>
      <c r="B765" s="626" t="s">
        <v>551</v>
      </c>
      <c r="C765" s="626">
        <v>89301212</v>
      </c>
      <c r="D765" s="688" t="s">
        <v>4839</v>
      </c>
      <c r="E765" s="689" t="s">
        <v>2816</v>
      </c>
      <c r="F765" s="626" t="s">
        <v>2806</v>
      </c>
      <c r="G765" s="626" t="s">
        <v>3558</v>
      </c>
      <c r="H765" s="626" t="s">
        <v>1264</v>
      </c>
      <c r="I765" s="626" t="s">
        <v>3594</v>
      </c>
      <c r="J765" s="626" t="s">
        <v>3595</v>
      </c>
      <c r="K765" s="626" t="s">
        <v>3574</v>
      </c>
      <c r="L765" s="627">
        <v>126.28</v>
      </c>
      <c r="M765" s="627">
        <v>631.4</v>
      </c>
      <c r="N765" s="626">
        <v>5</v>
      </c>
      <c r="O765" s="690">
        <v>0.5</v>
      </c>
      <c r="P765" s="627"/>
      <c r="Q765" s="642">
        <v>0</v>
      </c>
      <c r="R765" s="626"/>
      <c r="S765" s="642">
        <v>0</v>
      </c>
      <c r="T765" s="690"/>
      <c r="U765" s="672">
        <v>0</v>
      </c>
    </row>
    <row r="766" spans="1:21" ht="14.4" customHeight="1" x14ac:dyDescent="0.3">
      <c r="A766" s="625">
        <v>21</v>
      </c>
      <c r="B766" s="626" t="s">
        <v>551</v>
      </c>
      <c r="C766" s="626">
        <v>89301212</v>
      </c>
      <c r="D766" s="688" t="s">
        <v>4839</v>
      </c>
      <c r="E766" s="689" t="s">
        <v>2816</v>
      </c>
      <c r="F766" s="626" t="s">
        <v>2806</v>
      </c>
      <c r="G766" s="626" t="s">
        <v>3558</v>
      </c>
      <c r="H766" s="626" t="s">
        <v>1264</v>
      </c>
      <c r="I766" s="626" t="s">
        <v>3594</v>
      </c>
      <c r="J766" s="626" t="s">
        <v>3596</v>
      </c>
      <c r="K766" s="626" t="s">
        <v>3574</v>
      </c>
      <c r="L766" s="627">
        <v>126.28</v>
      </c>
      <c r="M766" s="627">
        <v>1515.3600000000001</v>
      </c>
      <c r="N766" s="626">
        <v>12</v>
      </c>
      <c r="O766" s="690">
        <v>1.5</v>
      </c>
      <c r="P766" s="627"/>
      <c r="Q766" s="642">
        <v>0</v>
      </c>
      <c r="R766" s="626"/>
      <c r="S766" s="642">
        <v>0</v>
      </c>
      <c r="T766" s="690"/>
      <c r="U766" s="672">
        <v>0</v>
      </c>
    </row>
    <row r="767" spans="1:21" ht="14.4" customHeight="1" x14ac:dyDescent="0.3">
      <c r="A767" s="625">
        <v>21</v>
      </c>
      <c r="B767" s="626" t="s">
        <v>551</v>
      </c>
      <c r="C767" s="626">
        <v>89301212</v>
      </c>
      <c r="D767" s="688" t="s">
        <v>4839</v>
      </c>
      <c r="E767" s="689" t="s">
        <v>2816</v>
      </c>
      <c r="F767" s="626" t="s">
        <v>2806</v>
      </c>
      <c r="G767" s="626" t="s">
        <v>3558</v>
      </c>
      <c r="H767" s="626" t="s">
        <v>1264</v>
      </c>
      <c r="I767" s="626" t="s">
        <v>3597</v>
      </c>
      <c r="J767" s="626" t="s">
        <v>3598</v>
      </c>
      <c r="K767" s="626" t="s">
        <v>3574</v>
      </c>
      <c r="L767" s="627">
        <v>126.28</v>
      </c>
      <c r="M767" s="627">
        <v>631.4</v>
      </c>
      <c r="N767" s="626">
        <v>5</v>
      </c>
      <c r="O767" s="690">
        <v>0.5</v>
      </c>
      <c r="P767" s="627"/>
      <c r="Q767" s="642">
        <v>0</v>
      </c>
      <c r="R767" s="626"/>
      <c r="S767" s="642">
        <v>0</v>
      </c>
      <c r="T767" s="690"/>
      <c r="U767" s="672">
        <v>0</v>
      </c>
    </row>
    <row r="768" spans="1:21" ht="14.4" customHeight="1" x14ac:dyDescent="0.3">
      <c r="A768" s="625">
        <v>21</v>
      </c>
      <c r="B768" s="626" t="s">
        <v>551</v>
      </c>
      <c r="C768" s="626">
        <v>89301212</v>
      </c>
      <c r="D768" s="688" t="s">
        <v>4839</v>
      </c>
      <c r="E768" s="689" t="s">
        <v>2816</v>
      </c>
      <c r="F768" s="626" t="s">
        <v>2806</v>
      </c>
      <c r="G768" s="626" t="s">
        <v>3558</v>
      </c>
      <c r="H768" s="626" t="s">
        <v>1264</v>
      </c>
      <c r="I768" s="626" t="s">
        <v>3597</v>
      </c>
      <c r="J768" s="626" t="s">
        <v>3599</v>
      </c>
      <c r="K768" s="626" t="s">
        <v>3574</v>
      </c>
      <c r="L768" s="627">
        <v>126.28</v>
      </c>
      <c r="M768" s="627">
        <v>505.12</v>
      </c>
      <c r="N768" s="626">
        <v>4</v>
      </c>
      <c r="O768" s="690">
        <v>0.5</v>
      </c>
      <c r="P768" s="627"/>
      <c r="Q768" s="642">
        <v>0</v>
      </c>
      <c r="R768" s="626"/>
      <c r="S768" s="642">
        <v>0</v>
      </c>
      <c r="T768" s="690"/>
      <c r="U768" s="672">
        <v>0</v>
      </c>
    </row>
    <row r="769" spans="1:21" ht="14.4" customHeight="1" x14ac:dyDescent="0.3">
      <c r="A769" s="625">
        <v>21</v>
      </c>
      <c r="B769" s="626" t="s">
        <v>551</v>
      </c>
      <c r="C769" s="626">
        <v>89301212</v>
      </c>
      <c r="D769" s="688" t="s">
        <v>4839</v>
      </c>
      <c r="E769" s="689" t="s">
        <v>2816</v>
      </c>
      <c r="F769" s="626" t="s">
        <v>2806</v>
      </c>
      <c r="G769" s="626" t="s">
        <v>3558</v>
      </c>
      <c r="H769" s="626" t="s">
        <v>1264</v>
      </c>
      <c r="I769" s="626" t="s">
        <v>3600</v>
      </c>
      <c r="J769" s="626" t="s">
        <v>3601</v>
      </c>
      <c r="K769" s="626" t="s">
        <v>3574</v>
      </c>
      <c r="L769" s="627">
        <v>126.37</v>
      </c>
      <c r="M769" s="627">
        <v>126.37</v>
      </c>
      <c r="N769" s="626">
        <v>1</v>
      </c>
      <c r="O769" s="690">
        <v>0.5</v>
      </c>
      <c r="P769" s="627"/>
      <c r="Q769" s="642">
        <v>0</v>
      </c>
      <c r="R769" s="626"/>
      <c r="S769" s="642">
        <v>0</v>
      </c>
      <c r="T769" s="690"/>
      <c r="U769" s="672">
        <v>0</v>
      </c>
    </row>
    <row r="770" spans="1:21" ht="14.4" customHeight="1" x14ac:dyDescent="0.3">
      <c r="A770" s="625">
        <v>21</v>
      </c>
      <c r="B770" s="626" t="s">
        <v>551</v>
      </c>
      <c r="C770" s="626">
        <v>89301212</v>
      </c>
      <c r="D770" s="688" t="s">
        <v>4839</v>
      </c>
      <c r="E770" s="689" t="s">
        <v>2816</v>
      </c>
      <c r="F770" s="626" t="s">
        <v>2806</v>
      </c>
      <c r="G770" s="626" t="s">
        <v>3289</v>
      </c>
      <c r="H770" s="626" t="s">
        <v>550</v>
      </c>
      <c r="I770" s="626" t="s">
        <v>3290</v>
      </c>
      <c r="J770" s="626" t="s">
        <v>1615</v>
      </c>
      <c r="K770" s="626" t="s">
        <v>1616</v>
      </c>
      <c r="L770" s="627">
        <v>61.3</v>
      </c>
      <c r="M770" s="627">
        <v>61.3</v>
      </c>
      <c r="N770" s="626">
        <v>1</v>
      </c>
      <c r="O770" s="690">
        <v>1</v>
      </c>
      <c r="P770" s="627"/>
      <c r="Q770" s="642">
        <v>0</v>
      </c>
      <c r="R770" s="626"/>
      <c r="S770" s="642">
        <v>0</v>
      </c>
      <c r="T770" s="690"/>
      <c r="U770" s="672">
        <v>0</v>
      </c>
    </row>
    <row r="771" spans="1:21" ht="14.4" customHeight="1" x14ac:dyDescent="0.3">
      <c r="A771" s="625">
        <v>21</v>
      </c>
      <c r="B771" s="626" t="s">
        <v>551</v>
      </c>
      <c r="C771" s="626">
        <v>89301212</v>
      </c>
      <c r="D771" s="688" t="s">
        <v>4839</v>
      </c>
      <c r="E771" s="689" t="s">
        <v>2816</v>
      </c>
      <c r="F771" s="626" t="s">
        <v>2806</v>
      </c>
      <c r="G771" s="626" t="s">
        <v>2896</v>
      </c>
      <c r="H771" s="626" t="s">
        <v>550</v>
      </c>
      <c r="I771" s="626" t="s">
        <v>3109</v>
      </c>
      <c r="J771" s="626" t="s">
        <v>3110</v>
      </c>
      <c r="K771" s="626" t="s">
        <v>3111</v>
      </c>
      <c r="L771" s="627">
        <v>25.42</v>
      </c>
      <c r="M771" s="627">
        <v>25.42</v>
      </c>
      <c r="N771" s="626">
        <v>1</v>
      </c>
      <c r="O771" s="690">
        <v>0.5</v>
      </c>
      <c r="P771" s="627">
        <v>25.42</v>
      </c>
      <c r="Q771" s="642">
        <v>1</v>
      </c>
      <c r="R771" s="626">
        <v>1</v>
      </c>
      <c r="S771" s="642">
        <v>1</v>
      </c>
      <c r="T771" s="690">
        <v>0.5</v>
      </c>
      <c r="U771" s="672">
        <v>1</v>
      </c>
    </row>
    <row r="772" spans="1:21" ht="14.4" customHeight="1" x14ac:dyDescent="0.3">
      <c r="A772" s="625">
        <v>21</v>
      </c>
      <c r="B772" s="626" t="s">
        <v>551</v>
      </c>
      <c r="C772" s="626">
        <v>89301212</v>
      </c>
      <c r="D772" s="688" t="s">
        <v>4839</v>
      </c>
      <c r="E772" s="689" t="s">
        <v>2816</v>
      </c>
      <c r="F772" s="626" t="s">
        <v>2806</v>
      </c>
      <c r="G772" s="626" t="s">
        <v>2896</v>
      </c>
      <c r="H772" s="626" t="s">
        <v>550</v>
      </c>
      <c r="I772" s="626" t="s">
        <v>2897</v>
      </c>
      <c r="J772" s="626" t="s">
        <v>777</v>
      </c>
      <c r="K772" s="626" t="s">
        <v>870</v>
      </c>
      <c r="L772" s="627">
        <v>101.69</v>
      </c>
      <c r="M772" s="627">
        <v>101.69</v>
      </c>
      <c r="N772" s="626">
        <v>1</v>
      </c>
      <c r="O772" s="690">
        <v>0.5</v>
      </c>
      <c r="P772" s="627">
        <v>101.69</v>
      </c>
      <c r="Q772" s="642">
        <v>1</v>
      </c>
      <c r="R772" s="626">
        <v>1</v>
      </c>
      <c r="S772" s="642">
        <v>1</v>
      </c>
      <c r="T772" s="690">
        <v>0.5</v>
      </c>
      <c r="U772" s="672">
        <v>1</v>
      </c>
    </row>
    <row r="773" spans="1:21" ht="14.4" customHeight="1" x14ac:dyDescent="0.3">
      <c r="A773" s="625">
        <v>21</v>
      </c>
      <c r="B773" s="626" t="s">
        <v>551</v>
      </c>
      <c r="C773" s="626">
        <v>89301212</v>
      </c>
      <c r="D773" s="688" t="s">
        <v>4839</v>
      </c>
      <c r="E773" s="689" t="s">
        <v>2816</v>
      </c>
      <c r="F773" s="626" t="s">
        <v>2806</v>
      </c>
      <c r="G773" s="626" t="s">
        <v>2896</v>
      </c>
      <c r="H773" s="626" t="s">
        <v>550</v>
      </c>
      <c r="I773" s="626" t="s">
        <v>2897</v>
      </c>
      <c r="J773" s="626" t="s">
        <v>2898</v>
      </c>
      <c r="K773" s="626" t="s">
        <v>870</v>
      </c>
      <c r="L773" s="627">
        <v>101.69</v>
      </c>
      <c r="M773" s="627">
        <v>305.07</v>
      </c>
      <c r="N773" s="626">
        <v>3</v>
      </c>
      <c r="O773" s="690">
        <v>2.5</v>
      </c>
      <c r="P773" s="627">
        <v>101.69</v>
      </c>
      <c r="Q773" s="642">
        <v>0.33333333333333331</v>
      </c>
      <c r="R773" s="626">
        <v>1</v>
      </c>
      <c r="S773" s="642">
        <v>0.33333333333333331</v>
      </c>
      <c r="T773" s="690">
        <v>1</v>
      </c>
      <c r="U773" s="672">
        <v>0.4</v>
      </c>
    </row>
    <row r="774" spans="1:21" ht="14.4" customHeight="1" x14ac:dyDescent="0.3">
      <c r="A774" s="625">
        <v>21</v>
      </c>
      <c r="B774" s="626" t="s">
        <v>551</v>
      </c>
      <c r="C774" s="626">
        <v>89301212</v>
      </c>
      <c r="D774" s="688" t="s">
        <v>4839</v>
      </c>
      <c r="E774" s="689" t="s">
        <v>2816</v>
      </c>
      <c r="F774" s="626" t="s">
        <v>2806</v>
      </c>
      <c r="G774" s="626" t="s">
        <v>3230</v>
      </c>
      <c r="H774" s="626" t="s">
        <v>1264</v>
      </c>
      <c r="I774" s="626" t="s">
        <v>3602</v>
      </c>
      <c r="J774" s="626" t="s">
        <v>1835</v>
      </c>
      <c r="K774" s="626" t="s">
        <v>3603</v>
      </c>
      <c r="L774" s="627">
        <v>1793.46</v>
      </c>
      <c r="M774" s="627">
        <v>16141.14</v>
      </c>
      <c r="N774" s="626">
        <v>9</v>
      </c>
      <c r="O774" s="690">
        <v>1.5</v>
      </c>
      <c r="P774" s="627"/>
      <c r="Q774" s="642">
        <v>0</v>
      </c>
      <c r="R774" s="626"/>
      <c r="S774" s="642">
        <v>0</v>
      </c>
      <c r="T774" s="690"/>
      <c r="U774" s="672">
        <v>0</v>
      </c>
    </row>
    <row r="775" spans="1:21" ht="14.4" customHeight="1" x14ac:dyDescent="0.3">
      <c r="A775" s="625">
        <v>21</v>
      </c>
      <c r="B775" s="626" t="s">
        <v>551</v>
      </c>
      <c r="C775" s="626">
        <v>89301212</v>
      </c>
      <c r="D775" s="688" t="s">
        <v>4839</v>
      </c>
      <c r="E775" s="689" t="s">
        <v>2816</v>
      </c>
      <c r="F775" s="626" t="s">
        <v>2806</v>
      </c>
      <c r="G775" s="626" t="s">
        <v>3040</v>
      </c>
      <c r="H775" s="626" t="s">
        <v>1264</v>
      </c>
      <c r="I775" s="626" t="s">
        <v>2603</v>
      </c>
      <c r="J775" s="626" t="s">
        <v>3604</v>
      </c>
      <c r="K775" s="626" t="s">
        <v>2174</v>
      </c>
      <c r="L775" s="627">
        <v>32.630000000000003</v>
      </c>
      <c r="M775" s="627">
        <v>97.890000000000015</v>
      </c>
      <c r="N775" s="626">
        <v>3</v>
      </c>
      <c r="O775" s="690">
        <v>1.5</v>
      </c>
      <c r="P775" s="627">
        <v>65.260000000000005</v>
      </c>
      <c r="Q775" s="642">
        <v>0.66666666666666663</v>
      </c>
      <c r="R775" s="626">
        <v>2</v>
      </c>
      <c r="S775" s="642">
        <v>0.66666666666666663</v>
      </c>
      <c r="T775" s="690">
        <v>1</v>
      </c>
      <c r="U775" s="672">
        <v>0.66666666666666663</v>
      </c>
    </row>
    <row r="776" spans="1:21" ht="14.4" customHeight="1" x14ac:dyDescent="0.3">
      <c r="A776" s="625">
        <v>21</v>
      </c>
      <c r="B776" s="626" t="s">
        <v>551</v>
      </c>
      <c r="C776" s="626">
        <v>89301212</v>
      </c>
      <c r="D776" s="688" t="s">
        <v>4839</v>
      </c>
      <c r="E776" s="689" t="s">
        <v>2816</v>
      </c>
      <c r="F776" s="626" t="s">
        <v>2806</v>
      </c>
      <c r="G776" s="626" t="s">
        <v>3040</v>
      </c>
      <c r="H776" s="626" t="s">
        <v>1264</v>
      </c>
      <c r="I776" s="626" t="s">
        <v>2603</v>
      </c>
      <c r="J776" s="626" t="s">
        <v>2604</v>
      </c>
      <c r="K776" s="626" t="s">
        <v>2174</v>
      </c>
      <c r="L776" s="627">
        <v>32.630000000000003</v>
      </c>
      <c r="M776" s="627">
        <v>130.52000000000001</v>
      </c>
      <c r="N776" s="626">
        <v>4</v>
      </c>
      <c r="O776" s="690">
        <v>1.5</v>
      </c>
      <c r="P776" s="627">
        <v>32.630000000000003</v>
      </c>
      <c r="Q776" s="642">
        <v>0.25</v>
      </c>
      <c r="R776" s="626">
        <v>1</v>
      </c>
      <c r="S776" s="642">
        <v>0.25</v>
      </c>
      <c r="T776" s="690">
        <v>0.5</v>
      </c>
      <c r="U776" s="672">
        <v>0.33333333333333331</v>
      </c>
    </row>
    <row r="777" spans="1:21" ht="14.4" customHeight="1" x14ac:dyDescent="0.3">
      <c r="A777" s="625">
        <v>21</v>
      </c>
      <c r="B777" s="626" t="s">
        <v>551</v>
      </c>
      <c r="C777" s="626">
        <v>89301212</v>
      </c>
      <c r="D777" s="688" t="s">
        <v>4839</v>
      </c>
      <c r="E777" s="689" t="s">
        <v>2816</v>
      </c>
      <c r="F777" s="626" t="s">
        <v>2806</v>
      </c>
      <c r="G777" s="626" t="s">
        <v>3401</v>
      </c>
      <c r="H777" s="626" t="s">
        <v>550</v>
      </c>
      <c r="I777" s="626" t="s">
        <v>3605</v>
      </c>
      <c r="J777" s="626" t="s">
        <v>3606</v>
      </c>
      <c r="K777" s="626" t="s">
        <v>1593</v>
      </c>
      <c r="L777" s="627">
        <v>130.44</v>
      </c>
      <c r="M777" s="627">
        <v>130.44</v>
      </c>
      <c r="N777" s="626">
        <v>1</v>
      </c>
      <c r="O777" s="690">
        <v>0.5</v>
      </c>
      <c r="P777" s="627"/>
      <c r="Q777" s="642">
        <v>0</v>
      </c>
      <c r="R777" s="626"/>
      <c r="S777" s="642">
        <v>0</v>
      </c>
      <c r="T777" s="690"/>
      <c r="U777" s="672">
        <v>0</v>
      </c>
    </row>
    <row r="778" spans="1:21" ht="14.4" customHeight="1" x14ac:dyDescent="0.3">
      <c r="A778" s="625">
        <v>21</v>
      </c>
      <c r="B778" s="626" t="s">
        <v>551</v>
      </c>
      <c r="C778" s="626">
        <v>89301212</v>
      </c>
      <c r="D778" s="688" t="s">
        <v>4839</v>
      </c>
      <c r="E778" s="689" t="s">
        <v>2816</v>
      </c>
      <c r="F778" s="626" t="s">
        <v>2806</v>
      </c>
      <c r="G778" s="626" t="s">
        <v>3293</v>
      </c>
      <c r="H778" s="626" t="s">
        <v>550</v>
      </c>
      <c r="I778" s="626" t="s">
        <v>3607</v>
      </c>
      <c r="J778" s="626" t="s">
        <v>986</v>
      </c>
      <c r="K778" s="626" t="s">
        <v>3295</v>
      </c>
      <c r="L778" s="627">
        <v>0</v>
      </c>
      <c r="M778" s="627">
        <v>0</v>
      </c>
      <c r="N778" s="626">
        <v>2</v>
      </c>
      <c r="O778" s="690">
        <v>1.5</v>
      </c>
      <c r="P778" s="627">
        <v>0</v>
      </c>
      <c r="Q778" s="642"/>
      <c r="R778" s="626">
        <v>1</v>
      </c>
      <c r="S778" s="642">
        <v>0.5</v>
      </c>
      <c r="T778" s="690">
        <v>0.5</v>
      </c>
      <c r="U778" s="672">
        <v>0.33333333333333331</v>
      </c>
    </row>
    <row r="779" spans="1:21" ht="14.4" customHeight="1" x14ac:dyDescent="0.3">
      <c r="A779" s="625">
        <v>21</v>
      </c>
      <c r="B779" s="626" t="s">
        <v>551</v>
      </c>
      <c r="C779" s="626">
        <v>89301212</v>
      </c>
      <c r="D779" s="688" t="s">
        <v>4839</v>
      </c>
      <c r="E779" s="689" t="s">
        <v>2816</v>
      </c>
      <c r="F779" s="626" t="s">
        <v>2806</v>
      </c>
      <c r="G779" s="626" t="s">
        <v>3116</v>
      </c>
      <c r="H779" s="626" t="s">
        <v>550</v>
      </c>
      <c r="I779" s="626" t="s">
        <v>3117</v>
      </c>
      <c r="J779" s="626" t="s">
        <v>823</v>
      </c>
      <c r="K779" s="626" t="s">
        <v>3118</v>
      </c>
      <c r="L779" s="627">
        <v>127.5</v>
      </c>
      <c r="M779" s="627">
        <v>127.5</v>
      </c>
      <c r="N779" s="626">
        <v>1</v>
      </c>
      <c r="O779" s="690">
        <v>0.5</v>
      </c>
      <c r="P779" s="627">
        <v>127.5</v>
      </c>
      <c r="Q779" s="642">
        <v>1</v>
      </c>
      <c r="R779" s="626">
        <v>1</v>
      </c>
      <c r="S779" s="642">
        <v>1</v>
      </c>
      <c r="T779" s="690">
        <v>0.5</v>
      </c>
      <c r="U779" s="672">
        <v>1</v>
      </c>
    </row>
    <row r="780" spans="1:21" ht="14.4" customHeight="1" x14ac:dyDescent="0.3">
      <c r="A780" s="625">
        <v>21</v>
      </c>
      <c r="B780" s="626" t="s">
        <v>551</v>
      </c>
      <c r="C780" s="626">
        <v>89301212</v>
      </c>
      <c r="D780" s="688" t="s">
        <v>4839</v>
      </c>
      <c r="E780" s="689" t="s">
        <v>2816</v>
      </c>
      <c r="F780" s="626" t="s">
        <v>2806</v>
      </c>
      <c r="G780" s="626" t="s">
        <v>2850</v>
      </c>
      <c r="H780" s="626" t="s">
        <v>550</v>
      </c>
      <c r="I780" s="626" t="s">
        <v>2851</v>
      </c>
      <c r="J780" s="626" t="s">
        <v>2852</v>
      </c>
      <c r="K780" s="626" t="s">
        <v>2853</v>
      </c>
      <c r="L780" s="627">
        <v>0</v>
      </c>
      <c r="M780" s="627">
        <v>0</v>
      </c>
      <c r="N780" s="626">
        <v>4</v>
      </c>
      <c r="O780" s="690">
        <v>1.5</v>
      </c>
      <c r="P780" s="627"/>
      <c r="Q780" s="642"/>
      <c r="R780" s="626"/>
      <c r="S780" s="642">
        <v>0</v>
      </c>
      <c r="T780" s="690"/>
      <c r="U780" s="672">
        <v>0</v>
      </c>
    </row>
    <row r="781" spans="1:21" ht="14.4" customHeight="1" x14ac:dyDescent="0.3">
      <c r="A781" s="625">
        <v>21</v>
      </c>
      <c r="B781" s="626" t="s">
        <v>551</v>
      </c>
      <c r="C781" s="626">
        <v>89301212</v>
      </c>
      <c r="D781" s="688" t="s">
        <v>4839</v>
      </c>
      <c r="E781" s="689" t="s">
        <v>2816</v>
      </c>
      <c r="F781" s="626" t="s">
        <v>2806</v>
      </c>
      <c r="G781" s="626" t="s">
        <v>3608</v>
      </c>
      <c r="H781" s="626" t="s">
        <v>550</v>
      </c>
      <c r="I781" s="626" t="s">
        <v>3609</v>
      </c>
      <c r="J781" s="626" t="s">
        <v>3610</v>
      </c>
      <c r="K781" s="626" t="s">
        <v>3611</v>
      </c>
      <c r="L781" s="627">
        <v>0</v>
      </c>
      <c r="M781" s="627">
        <v>0</v>
      </c>
      <c r="N781" s="626">
        <v>1</v>
      </c>
      <c r="O781" s="690">
        <v>0.5</v>
      </c>
      <c r="P781" s="627">
        <v>0</v>
      </c>
      <c r="Q781" s="642"/>
      <c r="R781" s="626">
        <v>1</v>
      </c>
      <c r="S781" s="642">
        <v>1</v>
      </c>
      <c r="T781" s="690">
        <v>0.5</v>
      </c>
      <c r="U781" s="672">
        <v>1</v>
      </c>
    </row>
    <row r="782" spans="1:21" ht="14.4" customHeight="1" x14ac:dyDescent="0.3">
      <c r="A782" s="625">
        <v>21</v>
      </c>
      <c r="B782" s="626" t="s">
        <v>551</v>
      </c>
      <c r="C782" s="626">
        <v>89301212</v>
      </c>
      <c r="D782" s="688" t="s">
        <v>4839</v>
      </c>
      <c r="E782" s="689" t="s">
        <v>2816</v>
      </c>
      <c r="F782" s="626" t="s">
        <v>2806</v>
      </c>
      <c r="G782" s="626" t="s">
        <v>3608</v>
      </c>
      <c r="H782" s="626" t="s">
        <v>550</v>
      </c>
      <c r="I782" s="626" t="s">
        <v>3612</v>
      </c>
      <c r="J782" s="626" t="s">
        <v>3613</v>
      </c>
      <c r="K782" s="626" t="s">
        <v>3614</v>
      </c>
      <c r="L782" s="627">
        <v>0</v>
      </c>
      <c r="M782" s="627">
        <v>0</v>
      </c>
      <c r="N782" s="626">
        <v>1</v>
      </c>
      <c r="O782" s="690">
        <v>1</v>
      </c>
      <c r="P782" s="627"/>
      <c r="Q782" s="642"/>
      <c r="R782" s="626"/>
      <c r="S782" s="642">
        <v>0</v>
      </c>
      <c r="T782" s="690"/>
      <c r="U782" s="672">
        <v>0</v>
      </c>
    </row>
    <row r="783" spans="1:21" ht="14.4" customHeight="1" x14ac:dyDescent="0.3">
      <c r="A783" s="625">
        <v>21</v>
      </c>
      <c r="B783" s="626" t="s">
        <v>551</v>
      </c>
      <c r="C783" s="626">
        <v>89301212</v>
      </c>
      <c r="D783" s="688" t="s">
        <v>4839</v>
      </c>
      <c r="E783" s="689" t="s">
        <v>2816</v>
      </c>
      <c r="F783" s="626" t="s">
        <v>2806</v>
      </c>
      <c r="G783" s="626" t="s">
        <v>3119</v>
      </c>
      <c r="H783" s="626" t="s">
        <v>1264</v>
      </c>
      <c r="I783" s="626" t="s">
        <v>3122</v>
      </c>
      <c r="J783" s="626" t="s">
        <v>3123</v>
      </c>
      <c r="K783" s="626" t="s">
        <v>618</v>
      </c>
      <c r="L783" s="627">
        <v>90.72</v>
      </c>
      <c r="M783" s="627">
        <v>90.72</v>
      </c>
      <c r="N783" s="626">
        <v>1</v>
      </c>
      <c r="O783" s="690">
        <v>0.5</v>
      </c>
      <c r="P783" s="627"/>
      <c r="Q783" s="642">
        <v>0</v>
      </c>
      <c r="R783" s="626"/>
      <c r="S783" s="642">
        <v>0</v>
      </c>
      <c r="T783" s="690"/>
      <c r="U783" s="672">
        <v>0</v>
      </c>
    </row>
    <row r="784" spans="1:21" ht="14.4" customHeight="1" x14ac:dyDescent="0.3">
      <c r="A784" s="625">
        <v>21</v>
      </c>
      <c r="B784" s="626" t="s">
        <v>551</v>
      </c>
      <c r="C784" s="626">
        <v>89301212</v>
      </c>
      <c r="D784" s="688" t="s">
        <v>4839</v>
      </c>
      <c r="E784" s="689" t="s">
        <v>2816</v>
      </c>
      <c r="F784" s="626" t="s">
        <v>2806</v>
      </c>
      <c r="G784" s="626" t="s">
        <v>3119</v>
      </c>
      <c r="H784" s="626" t="s">
        <v>1264</v>
      </c>
      <c r="I784" s="626" t="s">
        <v>3615</v>
      </c>
      <c r="J784" s="626" t="s">
        <v>3123</v>
      </c>
      <c r="K784" s="626" t="s">
        <v>3616</v>
      </c>
      <c r="L784" s="627">
        <v>302.39</v>
      </c>
      <c r="M784" s="627">
        <v>4233.4599999999991</v>
      </c>
      <c r="N784" s="626">
        <v>14</v>
      </c>
      <c r="O784" s="690">
        <v>14</v>
      </c>
      <c r="P784" s="627">
        <v>3326.2899999999991</v>
      </c>
      <c r="Q784" s="642">
        <v>0.7857142857142857</v>
      </c>
      <c r="R784" s="626">
        <v>11</v>
      </c>
      <c r="S784" s="642">
        <v>0.7857142857142857</v>
      </c>
      <c r="T784" s="690">
        <v>11</v>
      </c>
      <c r="U784" s="672">
        <v>0.7857142857142857</v>
      </c>
    </row>
    <row r="785" spans="1:21" ht="14.4" customHeight="1" x14ac:dyDescent="0.3">
      <c r="A785" s="625">
        <v>21</v>
      </c>
      <c r="B785" s="626" t="s">
        <v>551</v>
      </c>
      <c r="C785" s="626">
        <v>89301212</v>
      </c>
      <c r="D785" s="688" t="s">
        <v>4839</v>
      </c>
      <c r="E785" s="689" t="s">
        <v>2816</v>
      </c>
      <c r="F785" s="626" t="s">
        <v>2806</v>
      </c>
      <c r="G785" s="626" t="s">
        <v>3617</v>
      </c>
      <c r="H785" s="626" t="s">
        <v>1264</v>
      </c>
      <c r="I785" s="626" t="s">
        <v>3618</v>
      </c>
      <c r="J785" s="626" t="s">
        <v>3619</v>
      </c>
      <c r="K785" s="626" t="s">
        <v>3620</v>
      </c>
      <c r="L785" s="627">
        <v>17706.39</v>
      </c>
      <c r="M785" s="627">
        <v>17706.39</v>
      </c>
      <c r="N785" s="626">
        <v>1</v>
      </c>
      <c r="O785" s="690">
        <v>1</v>
      </c>
      <c r="P785" s="627"/>
      <c r="Q785" s="642">
        <v>0</v>
      </c>
      <c r="R785" s="626"/>
      <c r="S785" s="642">
        <v>0</v>
      </c>
      <c r="T785" s="690"/>
      <c r="U785" s="672">
        <v>0</v>
      </c>
    </row>
    <row r="786" spans="1:21" ht="14.4" customHeight="1" x14ac:dyDescent="0.3">
      <c r="A786" s="625">
        <v>21</v>
      </c>
      <c r="B786" s="626" t="s">
        <v>551</v>
      </c>
      <c r="C786" s="626">
        <v>89301212</v>
      </c>
      <c r="D786" s="688" t="s">
        <v>4839</v>
      </c>
      <c r="E786" s="689" t="s">
        <v>2816</v>
      </c>
      <c r="F786" s="626" t="s">
        <v>2806</v>
      </c>
      <c r="G786" s="626" t="s">
        <v>3049</v>
      </c>
      <c r="H786" s="626" t="s">
        <v>550</v>
      </c>
      <c r="I786" s="626" t="s">
        <v>3050</v>
      </c>
      <c r="J786" s="626" t="s">
        <v>794</v>
      </c>
      <c r="K786" s="626" t="s">
        <v>3051</v>
      </c>
      <c r="L786" s="627">
        <v>96.72</v>
      </c>
      <c r="M786" s="627">
        <v>483.6</v>
      </c>
      <c r="N786" s="626">
        <v>5</v>
      </c>
      <c r="O786" s="690">
        <v>4</v>
      </c>
      <c r="P786" s="627">
        <v>386.88</v>
      </c>
      <c r="Q786" s="642">
        <v>0.79999999999999993</v>
      </c>
      <c r="R786" s="626">
        <v>4</v>
      </c>
      <c r="S786" s="642">
        <v>0.8</v>
      </c>
      <c r="T786" s="690">
        <v>3.5</v>
      </c>
      <c r="U786" s="672">
        <v>0.875</v>
      </c>
    </row>
    <row r="787" spans="1:21" ht="14.4" customHeight="1" x14ac:dyDescent="0.3">
      <c r="A787" s="625">
        <v>21</v>
      </c>
      <c r="B787" s="626" t="s">
        <v>551</v>
      </c>
      <c r="C787" s="626">
        <v>89301212</v>
      </c>
      <c r="D787" s="688" t="s">
        <v>4839</v>
      </c>
      <c r="E787" s="689" t="s">
        <v>2816</v>
      </c>
      <c r="F787" s="626" t="s">
        <v>2806</v>
      </c>
      <c r="G787" s="626" t="s">
        <v>3052</v>
      </c>
      <c r="H787" s="626" t="s">
        <v>1264</v>
      </c>
      <c r="I787" s="626" t="s">
        <v>2510</v>
      </c>
      <c r="J787" s="626" t="s">
        <v>1320</v>
      </c>
      <c r="K787" s="626" t="s">
        <v>1321</v>
      </c>
      <c r="L787" s="627">
        <v>71.92</v>
      </c>
      <c r="M787" s="627">
        <v>143.84</v>
      </c>
      <c r="N787" s="626">
        <v>2</v>
      </c>
      <c r="O787" s="690">
        <v>0.5</v>
      </c>
      <c r="P787" s="627">
        <v>143.84</v>
      </c>
      <c r="Q787" s="642">
        <v>1</v>
      </c>
      <c r="R787" s="626">
        <v>2</v>
      </c>
      <c r="S787" s="642">
        <v>1</v>
      </c>
      <c r="T787" s="690">
        <v>0.5</v>
      </c>
      <c r="U787" s="672">
        <v>1</v>
      </c>
    </row>
    <row r="788" spans="1:21" ht="14.4" customHeight="1" x14ac:dyDescent="0.3">
      <c r="A788" s="625">
        <v>21</v>
      </c>
      <c r="B788" s="626" t="s">
        <v>551</v>
      </c>
      <c r="C788" s="626">
        <v>89301212</v>
      </c>
      <c r="D788" s="688" t="s">
        <v>4839</v>
      </c>
      <c r="E788" s="689" t="s">
        <v>2816</v>
      </c>
      <c r="F788" s="626" t="s">
        <v>2806</v>
      </c>
      <c r="G788" s="626" t="s">
        <v>3052</v>
      </c>
      <c r="H788" s="626" t="s">
        <v>1264</v>
      </c>
      <c r="I788" s="626" t="s">
        <v>2719</v>
      </c>
      <c r="J788" s="626" t="s">
        <v>1846</v>
      </c>
      <c r="K788" s="626" t="s">
        <v>2720</v>
      </c>
      <c r="L788" s="627">
        <v>147.36000000000001</v>
      </c>
      <c r="M788" s="627">
        <v>442.08000000000004</v>
      </c>
      <c r="N788" s="626">
        <v>3</v>
      </c>
      <c r="O788" s="690">
        <v>1</v>
      </c>
      <c r="P788" s="627">
        <v>147.36000000000001</v>
      </c>
      <c r="Q788" s="642">
        <v>0.33333333333333331</v>
      </c>
      <c r="R788" s="626">
        <v>1</v>
      </c>
      <c r="S788" s="642">
        <v>0.33333333333333331</v>
      </c>
      <c r="T788" s="690">
        <v>0.5</v>
      </c>
      <c r="U788" s="672">
        <v>0.5</v>
      </c>
    </row>
    <row r="789" spans="1:21" ht="14.4" customHeight="1" x14ac:dyDescent="0.3">
      <c r="A789" s="625">
        <v>21</v>
      </c>
      <c r="B789" s="626" t="s">
        <v>551</v>
      </c>
      <c r="C789" s="626">
        <v>89301212</v>
      </c>
      <c r="D789" s="688" t="s">
        <v>4839</v>
      </c>
      <c r="E789" s="689" t="s">
        <v>2816</v>
      </c>
      <c r="F789" s="626" t="s">
        <v>2806</v>
      </c>
      <c r="G789" s="626" t="s">
        <v>3052</v>
      </c>
      <c r="H789" s="626" t="s">
        <v>1264</v>
      </c>
      <c r="I789" s="626" t="s">
        <v>2512</v>
      </c>
      <c r="J789" s="626" t="s">
        <v>1330</v>
      </c>
      <c r="K789" s="626" t="s">
        <v>991</v>
      </c>
      <c r="L789" s="627">
        <v>166.07</v>
      </c>
      <c r="M789" s="627">
        <v>166.07</v>
      </c>
      <c r="N789" s="626">
        <v>1</v>
      </c>
      <c r="O789" s="690">
        <v>1</v>
      </c>
      <c r="P789" s="627">
        <v>166.07</v>
      </c>
      <c r="Q789" s="642">
        <v>1</v>
      </c>
      <c r="R789" s="626">
        <v>1</v>
      </c>
      <c r="S789" s="642">
        <v>1</v>
      </c>
      <c r="T789" s="690">
        <v>1</v>
      </c>
      <c r="U789" s="672">
        <v>1</v>
      </c>
    </row>
    <row r="790" spans="1:21" ht="14.4" customHeight="1" x14ac:dyDescent="0.3">
      <c r="A790" s="625">
        <v>21</v>
      </c>
      <c r="B790" s="626" t="s">
        <v>551</v>
      </c>
      <c r="C790" s="626">
        <v>89301212</v>
      </c>
      <c r="D790" s="688" t="s">
        <v>4839</v>
      </c>
      <c r="E790" s="689" t="s">
        <v>2816</v>
      </c>
      <c r="F790" s="626" t="s">
        <v>2806</v>
      </c>
      <c r="G790" s="626" t="s">
        <v>3052</v>
      </c>
      <c r="H790" s="626" t="s">
        <v>550</v>
      </c>
      <c r="I790" s="626" t="s">
        <v>3621</v>
      </c>
      <c r="J790" s="626" t="s">
        <v>3622</v>
      </c>
      <c r="K790" s="626" t="s">
        <v>1397</v>
      </c>
      <c r="L790" s="627">
        <v>314.35000000000002</v>
      </c>
      <c r="M790" s="627">
        <v>314.35000000000002</v>
      </c>
      <c r="N790" s="626">
        <v>1</v>
      </c>
      <c r="O790" s="690">
        <v>1</v>
      </c>
      <c r="P790" s="627"/>
      <c r="Q790" s="642">
        <v>0</v>
      </c>
      <c r="R790" s="626"/>
      <c r="S790" s="642">
        <v>0</v>
      </c>
      <c r="T790" s="690"/>
      <c r="U790" s="672">
        <v>0</v>
      </c>
    </row>
    <row r="791" spans="1:21" ht="14.4" customHeight="1" x14ac:dyDescent="0.3">
      <c r="A791" s="625">
        <v>21</v>
      </c>
      <c r="B791" s="626" t="s">
        <v>551</v>
      </c>
      <c r="C791" s="626">
        <v>89301212</v>
      </c>
      <c r="D791" s="688" t="s">
        <v>4839</v>
      </c>
      <c r="E791" s="689" t="s">
        <v>2816</v>
      </c>
      <c r="F791" s="626" t="s">
        <v>2806</v>
      </c>
      <c r="G791" s="626" t="s">
        <v>3052</v>
      </c>
      <c r="H791" s="626" t="s">
        <v>1264</v>
      </c>
      <c r="I791" s="626" t="s">
        <v>2518</v>
      </c>
      <c r="J791" s="626" t="s">
        <v>1351</v>
      </c>
      <c r="K791" s="626" t="s">
        <v>2519</v>
      </c>
      <c r="L791" s="627">
        <v>124.51</v>
      </c>
      <c r="M791" s="627">
        <v>124.51</v>
      </c>
      <c r="N791" s="626">
        <v>1</v>
      </c>
      <c r="O791" s="690">
        <v>1</v>
      </c>
      <c r="P791" s="627">
        <v>124.51</v>
      </c>
      <c r="Q791" s="642">
        <v>1</v>
      </c>
      <c r="R791" s="626">
        <v>1</v>
      </c>
      <c r="S791" s="642">
        <v>1</v>
      </c>
      <c r="T791" s="690">
        <v>1</v>
      </c>
      <c r="U791" s="672">
        <v>1</v>
      </c>
    </row>
    <row r="792" spans="1:21" ht="14.4" customHeight="1" x14ac:dyDescent="0.3">
      <c r="A792" s="625">
        <v>21</v>
      </c>
      <c r="B792" s="626" t="s">
        <v>551</v>
      </c>
      <c r="C792" s="626">
        <v>89301212</v>
      </c>
      <c r="D792" s="688" t="s">
        <v>4839</v>
      </c>
      <c r="E792" s="689" t="s">
        <v>2816</v>
      </c>
      <c r="F792" s="626" t="s">
        <v>2806</v>
      </c>
      <c r="G792" s="626" t="s">
        <v>3052</v>
      </c>
      <c r="H792" s="626" t="s">
        <v>1264</v>
      </c>
      <c r="I792" s="626" t="s">
        <v>2522</v>
      </c>
      <c r="J792" s="626" t="s">
        <v>1317</v>
      </c>
      <c r="K792" s="626" t="s">
        <v>1397</v>
      </c>
      <c r="L792" s="627">
        <v>314.35000000000002</v>
      </c>
      <c r="M792" s="627">
        <v>1571.75</v>
      </c>
      <c r="N792" s="626">
        <v>5</v>
      </c>
      <c r="O792" s="690">
        <v>3</v>
      </c>
      <c r="P792" s="627">
        <v>943.05000000000007</v>
      </c>
      <c r="Q792" s="642">
        <v>0.60000000000000009</v>
      </c>
      <c r="R792" s="626">
        <v>3</v>
      </c>
      <c r="S792" s="642">
        <v>0.6</v>
      </c>
      <c r="T792" s="690">
        <v>1.5</v>
      </c>
      <c r="U792" s="672">
        <v>0.5</v>
      </c>
    </row>
    <row r="793" spans="1:21" ht="14.4" customHeight="1" x14ac:dyDescent="0.3">
      <c r="A793" s="625">
        <v>21</v>
      </c>
      <c r="B793" s="626" t="s">
        <v>551</v>
      </c>
      <c r="C793" s="626">
        <v>89301212</v>
      </c>
      <c r="D793" s="688" t="s">
        <v>4839</v>
      </c>
      <c r="E793" s="689" t="s">
        <v>2816</v>
      </c>
      <c r="F793" s="626" t="s">
        <v>2806</v>
      </c>
      <c r="G793" s="626" t="s">
        <v>3052</v>
      </c>
      <c r="H793" s="626" t="s">
        <v>550</v>
      </c>
      <c r="I793" s="626" t="s">
        <v>3623</v>
      </c>
      <c r="J793" s="626" t="s">
        <v>3624</v>
      </c>
      <c r="K793" s="626" t="s">
        <v>3091</v>
      </c>
      <c r="L793" s="627">
        <v>0</v>
      </c>
      <c r="M793" s="627">
        <v>0</v>
      </c>
      <c r="N793" s="626">
        <v>1</v>
      </c>
      <c r="O793" s="690">
        <v>0.5</v>
      </c>
      <c r="P793" s="627">
        <v>0</v>
      </c>
      <c r="Q793" s="642"/>
      <c r="R793" s="626">
        <v>1</v>
      </c>
      <c r="S793" s="642">
        <v>1</v>
      </c>
      <c r="T793" s="690">
        <v>0.5</v>
      </c>
      <c r="U793" s="672">
        <v>1</v>
      </c>
    </row>
    <row r="794" spans="1:21" ht="14.4" customHeight="1" x14ac:dyDescent="0.3">
      <c r="A794" s="625">
        <v>21</v>
      </c>
      <c r="B794" s="626" t="s">
        <v>551</v>
      </c>
      <c r="C794" s="626">
        <v>89301212</v>
      </c>
      <c r="D794" s="688" t="s">
        <v>4839</v>
      </c>
      <c r="E794" s="689" t="s">
        <v>2816</v>
      </c>
      <c r="F794" s="626" t="s">
        <v>2806</v>
      </c>
      <c r="G794" s="626" t="s">
        <v>3053</v>
      </c>
      <c r="H794" s="626" t="s">
        <v>550</v>
      </c>
      <c r="I794" s="626" t="s">
        <v>3625</v>
      </c>
      <c r="J794" s="626" t="s">
        <v>3055</v>
      </c>
      <c r="K794" s="626" t="s">
        <v>680</v>
      </c>
      <c r="L794" s="627">
        <v>143.15</v>
      </c>
      <c r="M794" s="627">
        <v>143.15</v>
      </c>
      <c r="N794" s="626">
        <v>1</v>
      </c>
      <c r="O794" s="690">
        <v>1</v>
      </c>
      <c r="P794" s="627"/>
      <c r="Q794" s="642">
        <v>0</v>
      </c>
      <c r="R794" s="626"/>
      <c r="S794" s="642">
        <v>0</v>
      </c>
      <c r="T794" s="690"/>
      <c r="U794" s="672">
        <v>0</v>
      </c>
    </row>
    <row r="795" spans="1:21" ht="14.4" customHeight="1" x14ac:dyDescent="0.3">
      <c r="A795" s="625">
        <v>21</v>
      </c>
      <c r="B795" s="626" t="s">
        <v>551</v>
      </c>
      <c r="C795" s="626">
        <v>89301212</v>
      </c>
      <c r="D795" s="688" t="s">
        <v>4839</v>
      </c>
      <c r="E795" s="689" t="s">
        <v>2816</v>
      </c>
      <c r="F795" s="626" t="s">
        <v>2806</v>
      </c>
      <c r="G795" s="626" t="s">
        <v>3056</v>
      </c>
      <c r="H795" s="626" t="s">
        <v>1264</v>
      </c>
      <c r="I795" s="626" t="s">
        <v>3057</v>
      </c>
      <c r="J795" s="626" t="s">
        <v>2652</v>
      </c>
      <c r="K795" s="626" t="s">
        <v>3058</v>
      </c>
      <c r="L795" s="627">
        <v>526.27</v>
      </c>
      <c r="M795" s="627">
        <v>526.27</v>
      </c>
      <c r="N795" s="626">
        <v>1</v>
      </c>
      <c r="O795" s="690">
        <v>1</v>
      </c>
      <c r="P795" s="627"/>
      <c r="Q795" s="642">
        <v>0</v>
      </c>
      <c r="R795" s="626"/>
      <c r="S795" s="642">
        <v>0</v>
      </c>
      <c r="T795" s="690"/>
      <c r="U795" s="672">
        <v>0</v>
      </c>
    </row>
    <row r="796" spans="1:21" ht="14.4" customHeight="1" x14ac:dyDescent="0.3">
      <c r="A796" s="625">
        <v>21</v>
      </c>
      <c r="B796" s="626" t="s">
        <v>551</v>
      </c>
      <c r="C796" s="626">
        <v>89301212</v>
      </c>
      <c r="D796" s="688" t="s">
        <v>4839</v>
      </c>
      <c r="E796" s="689" t="s">
        <v>2816</v>
      </c>
      <c r="F796" s="626" t="s">
        <v>2806</v>
      </c>
      <c r="G796" s="626" t="s">
        <v>3626</v>
      </c>
      <c r="H796" s="626" t="s">
        <v>550</v>
      </c>
      <c r="I796" s="626" t="s">
        <v>3627</v>
      </c>
      <c r="J796" s="626" t="s">
        <v>3628</v>
      </c>
      <c r="K796" s="626" t="s">
        <v>3629</v>
      </c>
      <c r="L796" s="627">
        <v>668.45</v>
      </c>
      <c r="M796" s="627">
        <v>668.45</v>
      </c>
      <c r="N796" s="626">
        <v>1</v>
      </c>
      <c r="O796" s="690">
        <v>0.5</v>
      </c>
      <c r="P796" s="627"/>
      <c r="Q796" s="642">
        <v>0</v>
      </c>
      <c r="R796" s="626"/>
      <c r="S796" s="642">
        <v>0</v>
      </c>
      <c r="T796" s="690"/>
      <c r="U796" s="672">
        <v>0</v>
      </c>
    </row>
    <row r="797" spans="1:21" ht="14.4" customHeight="1" x14ac:dyDescent="0.3">
      <c r="A797" s="625">
        <v>21</v>
      </c>
      <c r="B797" s="626" t="s">
        <v>551</v>
      </c>
      <c r="C797" s="626">
        <v>89301212</v>
      </c>
      <c r="D797" s="688" t="s">
        <v>4839</v>
      </c>
      <c r="E797" s="689" t="s">
        <v>2816</v>
      </c>
      <c r="F797" s="626" t="s">
        <v>2806</v>
      </c>
      <c r="G797" s="626" t="s">
        <v>3626</v>
      </c>
      <c r="H797" s="626" t="s">
        <v>550</v>
      </c>
      <c r="I797" s="626" t="s">
        <v>3630</v>
      </c>
      <c r="J797" s="626" t="s">
        <v>842</v>
      </c>
      <c r="K797" s="626" t="s">
        <v>3629</v>
      </c>
      <c r="L797" s="627">
        <v>972.5</v>
      </c>
      <c r="M797" s="627">
        <v>972.5</v>
      </c>
      <c r="N797" s="626">
        <v>1</v>
      </c>
      <c r="O797" s="690">
        <v>0.5</v>
      </c>
      <c r="P797" s="627"/>
      <c r="Q797" s="642">
        <v>0</v>
      </c>
      <c r="R797" s="626"/>
      <c r="S797" s="642">
        <v>0</v>
      </c>
      <c r="T797" s="690"/>
      <c r="U797" s="672">
        <v>0</v>
      </c>
    </row>
    <row r="798" spans="1:21" ht="14.4" customHeight="1" x14ac:dyDescent="0.3">
      <c r="A798" s="625">
        <v>21</v>
      </c>
      <c r="B798" s="626" t="s">
        <v>551</v>
      </c>
      <c r="C798" s="626">
        <v>89301212</v>
      </c>
      <c r="D798" s="688" t="s">
        <v>4839</v>
      </c>
      <c r="E798" s="689" t="s">
        <v>2816</v>
      </c>
      <c r="F798" s="626" t="s">
        <v>2806</v>
      </c>
      <c r="G798" s="626" t="s">
        <v>3631</v>
      </c>
      <c r="H798" s="626" t="s">
        <v>550</v>
      </c>
      <c r="I798" s="626" t="s">
        <v>3632</v>
      </c>
      <c r="J798" s="626" t="s">
        <v>3633</v>
      </c>
      <c r="K798" s="626" t="s">
        <v>3634</v>
      </c>
      <c r="L798" s="627">
        <v>0</v>
      </c>
      <c r="M798" s="627">
        <v>0</v>
      </c>
      <c r="N798" s="626">
        <v>2</v>
      </c>
      <c r="O798" s="690">
        <v>0.5</v>
      </c>
      <c r="P798" s="627">
        <v>0</v>
      </c>
      <c r="Q798" s="642"/>
      <c r="R798" s="626">
        <v>2</v>
      </c>
      <c r="S798" s="642">
        <v>1</v>
      </c>
      <c r="T798" s="690">
        <v>0.5</v>
      </c>
      <c r="U798" s="672">
        <v>1</v>
      </c>
    </row>
    <row r="799" spans="1:21" ht="14.4" customHeight="1" x14ac:dyDescent="0.3">
      <c r="A799" s="625">
        <v>21</v>
      </c>
      <c r="B799" s="626" t="s">
        <v>551</v>
      </c>
      <c r="C799" s="626">
        <v>89301212</v>
      </c>
      <c r="D799" s="688" t="s">
        <v>4839</v>
      </c>
      <c r="E799" s="689" t="s">
        <v>2816</v>
      </c>
      <c r="F799" s="626" t="s">
        <v>2806</v>
      </c>
      <c r="G799" s="626" t="s">
        <v>2903</v>
      </c>
      <c r="H799" s="626" t="s">
        <v>550</v>
      </c>
      <c r="I799" s="626" t="s">
        <v>3060</v>
      </c>
      <c r="J799" s="626" t="s">
        <v>2907</v>
      </c>
      <c r="K799" s="626" t="s">
        <v>1104</v>
      </c>
      <c r="L799" s="627">
        <v>0</v>
      </c>
      <c r="M799" s="627">
        <v>0</v>
      </c>
      <c r="N799" s="626">
        <v>1</v>
      </c>
      <c r="O799" s="690">
        <v>0.5</v>
      </c>
      <c r="P799" s="627"/>
      <c r="Q799" s="642"/>
      <c r="R799" s="626"/>
      <c r="S799" s="642">
        <v>0</v>
      </c>
      <c r="T799" s="690"/>
      <c r="U799" s="672">
        <v>0</v>
      </c>
    </row>
    <row r="800" spans="1:21" ht="14.4" customHeight="1" x14ac:dyDescent="0.3">
      <c r="A800" s="625">
        <v>21</v>
      </c>
      <c r="B800" s="626" t="s">
        <v>551</v>
      </c>
      <c r="C800" s="626">
        <v>89301212</v>
      </c>
      <c r="D800" s="688" t="s">
        <v>4839</v>
      </c>
      <c r="E800" s="689" t="s">
        <v>2816</v>
      </c>
      <c r="F800" s="626" t="s">
        <v>2806</v>
      </c>
      <c r="G800" s="626" t="s">
        <v>2903</v>
      </c>
      <c r="H800" s="626" t="s">
        <v>550</v>
      </c>
      <c r="I800" s="626" t="s">
        <v>3635</v>
      </c>
      <c r="J800" s="626" t="s">
        <v>3333</v>
      </c>
      <c r="K800" s="626" t="s">
        <v>1103</v>
      </c>
      <c r="L800" s="627">
        <v>0</v>
      </c>
      <c r="M800" s="627">
        <v>0</v>
      </c>
      <c r="N800" s="626">
        <v>2</v>
      </c>
      <c r="O800" s="690">
        <v>2</v>
      </c>
      <c r="P800" s="627">
        <v>0</v>
      </c>
      <c r="Q800" s="642"/>
      <c r="R800" s="626">
        <v>1</v>
      </c>
      <c r="S800" s="642">
        <v>0.5</v>
      </c>
      <c r="T800" s="690">
        <v>1</v>
      </c>
      <c r="U800" s="672">
        <v>0.5</v>
      </c>
    </row>
    <row r="801" spans="1:21" ht="14.4" customHeight="1" x14ac:dyDescent="0.3">
      <c r="A801" s="625">
        <v>21</v>
      </c>
      <c r="B801" s="626" t="s">
        <v>551</v>
      </c>
      <c r="C801" s="626">
        <v>89301212</v>
      </c>
      <c r="D801" s="688" t="s">
        <v>4839</v>
      </c>
      <c r="E801" s="689" t="s">
        <v>2816</v>
      </c>
      <c r="F801" s="626" t="s">
        <v>2806</v>
      </c>
      <c r="G801" s="626" t="s">
        <v>2903</v>
      </c>
      <c r="H801" s="626" t="s">
        <v>550</v>
      </c>
      <c r="I801" s="626" t="s">
        <v>3332</v>
      </c>
      <c r="J801" s="626" t="s">
        <v>3333</v>
      </c>
      <c r="K801" s="626" t="s">
        <v>1104</v>
      </c>
      <c r="L801" s="627">
        <v>0</v>
      </c>
      <c r="M801" s="627">
        <v>0</v>
      </c>
      <c r="N801" s="626">
        <v>3</v>
      </c>
      <c r="O801" s="690">
        <v>2.5</v>
      </c>
      <c r="P801" s="627">
        <v>0</v>
      </c>
      <c r="Q801" s="642"/>
      <c r="R801" s="626">
        <v>2</v>
      </c>
      <c r="S801" s="642">
        <v>0.66666666666666663</v>
      </c>
      <c r="T801" s="690">
        <v>1.5</v>
      </c>
      <c r="U801" s="672">
        <v>0.6</v>
      </c>
    </row>
    <row r="802" spans="1:21" ht="14.4" customHeight="1" x14ac:dyDescent="0.3">
      <c r="A802" s="625">
        <v>21</v>
      </c>
      <c r="B802" s="626" t="s">
        <v>551</v>
      </c>
      <c r="C802" s="626">
        <v>89301212</v>
      </c>
      <c r="D802" s="688" t="s">
        <v>4839</v>
      </c>
      <c r="E802" s="689" t="s">
        <v>2816</v>
      </c>
      <c r="F802" s="626" t="s">
        <v>2806</v>
      </c>
      <c r="G802" s="626" t="s">
        <v>2903</v>
      </c>
      <c r="H802" s="626" t="s">
        <v>550</v>
      </c>
      <c r="I802" s="626" t="s">
        <v>3636</v>
      </c>
      <c r="J802" s="626" t="s">
        <v>3637</v>
      </c>
      <c r="K802" s="626" t="s">
        <v>1694</v>
      </c>
      <c r="L802" s="627">
        <v>0</v>
      </c>
      <c r="M802" s="627">
        <v>0</v>
      </c>
      <c r="N802" s="626">
        <v>1</v>
      </c>
      <c r="O802" s="690">
        <v>1</v>
      </c>
      <c r="P802" s="627">
        <v>0</v>
      </c>
      <c r="Q802" s="642"/>
      <c r="R802" s="626">
        <v>1</v>
      </c>
      <c r="S802" s="642">
        <v>1</v>
      </c>
      <c r="T802" s="690">
        <v>1</v>
      </c>
      <c r="U802" s="672">
        <v>1</v>
      </c>
    </row>
    <row r="803" spans="1:21" ht="14.4" customHeight="1" x14ac:dyDescent="0.3">
      <c r="A803" s="625">
        <v>21</v>
      </c>
      <c r="B803" s="626" t="s">
        <v>551</v>
      </c>
      <c r="C803" s="626">
        <v>89301212</v>
      </c>
      <c r="D803" s="688" t="s">
        <v>4839</v>
      </c>
      <c r="E803" s="689" t="s">
        <v>2816</v>
      </c>
      <c r="F803" s="626" t="s">
        <v>2806</v>
      </c>
      <c r="G803" s="626" t="s">
        <v>2903</v>
      </c>
      <c r="H803" s="626" t="s">
        <v>550</v>
      </c>
      <c r="I803" s="626" t="s">
        <v>3638</v>
      </c>
      <c r="J803" s="626" t="s">
        <v>3637</v>
      </c>
      <c r="K803" s="626" t="s">
        <v>1694</v>
      </c>
      <c r="L803" s="627">
        <v>0</v>
      </c>
      <c r="M803" s="627">
        <v>0</v>
      </c>
      <c r="N803" s="626">
        <v>1</v>
      </c>
      <c r="O803" s="690">
        <v>1</v>
      </c>
      <c r="P803" s="627">
        <v>0</v>
      </c>
      <c r="Q803" s="642"/>
      <c r="R803" s="626">
        <v>1</v>
      </c>
      <c r="S803" s="642">
        <v>1</v>
      </c>
      <c r="T803" s="690">
        <v>1</v>
      </c>
      <c r="U803" s="672">
        <v>1</v>
      </c>
    </row>
    <row r="804" spans="1:21" ht="14.4" customHeight="1" x14ac:dyDescent="0.3">
      <c r="A804" s="625">
        <v>21</v>
      </c>
      <c r="B804" s="626" t="s">
        <v>551</v>
      </c>
      <c r="C804" s="626">
        <v>89301212</v>
      </c>
      <c r="D804" s="688" t="s">
        <v>4839</v>
      </c>
      <c r="E804" s="689" t="s">
        <v>2816</v>
      </c>
      <c r="F804" s="626" t="s">
        <v>2806</v>
      </c>
      <c r="G804" s="626" t="s">
        <v>2903</v>
      </c>
      <c r="H804" s="626" t="s">
        <v>550</v>
      </c>
      <c r="I804" s="626" t="s">
        <v>3639</v>
      </c>
      <c r="J804" s="626" t="s">
        <v>3637</v>
      </c>
      <c r="K804" s="626" t="s">
        <v>3640</v>
      </c>
      <c r="L804" s="627">
        <v>0</v>
      </c>
      <c r="M804" s="627">
        <v>0</v>
      </c>
      <c r="N804" s="626">
        <v>1</v>
      </c>
      <c r="O804" s="690">
        <v>1</v>
      </c>
      <c r="P804" s="627">
        <v>0</v>
      </c>
      <c r="Q804" s="642"/>
      <c r="R804" s="626">
        <v>1</v>
      </c>
      <c r="S804" s="642">
        <v>1</v>
      </c>
      <c r="T804" s="690">
        <v>1</v>
      </c>
      <c r="U804" s="672">
        <v>1</v>
      </c>
    </row>
    <row r="805" spans="1:21" ht="14.4" customHeight="1" x14ac:dyDescent="0.3">
      <c r="A805" s="625">
        <v>21</v>
      </c>
      <c r="B805" s="626" t="s">
        <v>551</v>
      </c>
      <c r="C805" s="626">
        <v>89301212</v>
      </c>
      <c r="D805" s="688" t="s">
        <v>4839</v>
      </c>
      <c r="E805" s="689" t="s">
        <v>2816</v>
      </c>
      <c r="F805" s="626" t="s">
        <v>2806</v>
      </c>
      <c r="G805" s="626" t="s">
        <v>2903</v>
      </c>
      <c r="H805" s="626" t="s">
        <v>550</v>
      </c>
      <c r="I805" s="626" t="s">
        <v>3641</v>
      </c>
      <c r="J805" s="626" t="s">
        <v>3642</v>
      </c>
      <c r="K805" s="626" t="s">
        <v>3643</v>
      </c>
      <c r="L805" s="627">
        <v>0</v>
      </c>
      <c r="M805" s="627">
        <v>0</v>
      </c>
      <c r="N805" s="626">
        <v>1</v>
      </c>
      <c r="O805" s="690">
        <v>1</v>
      </c>
      <c r="P805" s="627"/>
      <c r="Q805" s="642"/>
      <c r="R805" s="626"/>
      <c r="S805" s="642">
        <v>0</v>
      </c>
      <c r="T805" s="690"/>
      <c r="U805" s="672">
        <v>0</v>
      </c>
    </row>
    <row r="806" spans="1:21" ht="14.4" customHeight="1" x14ac:dyDescent="0.3">
      <c r="A806" s="625">
        <v>21</v>
      </c>
      <c r="B806" s="626" t="s">
        <v>551</v>
      </c>
      <c r="C806" s="626">
        <v>89301212</v>
      </c>
      <c r="D806" s="688" t="s">
        <v>4839</v>
      </c>
      <c r="E806" s="689" t="s">
        <v>2816</v>
      </c>
      <c r="F806" s="626" t="s">
        <v>2808</v>
      </c>
      <c r="G806" s="626" t="s">
        <v>3245</v>
      </c>
      <c r="H806" s="626" t="s">
        <v>550</v>
      </c>
      <c r="I806" s="626" t="s">
        <v>3334</v>
      </c>
      <c r="J806" s="626" t="s">
        <v>3335</v>
      </c>
      <c r="K806" s="626" t="s">
        <v>3336</v>
      </c>
      <c r="L806" s="627">
        <v>1000</v>
      </c>
      <c r="M806" s="627">
        <v>7000</v>
      </c>
      <c r="N806" s="626">
        <v>7</v>
      </c>
      <c r="O806" s="690">
        <v>7</v>
      </c>
      <c r="P806" s="627">
        <v>2000</v>
      </c>
      <c r="Q806" s="642">
        <v>0.2857142857142857</v>
      </c>
      <c r="R806" s="626">
        <v>2</v>
      </c>
      <c r="S806" s="642">
        <v>0.2857142857142857</v>
      </c>
      <c r="T806" s="690">
        <v>2</v>
      </c>
      <c r="U806" s="672">
        <v>0.2857142857142857</v>
      </c>
    </row>
    <row r="807" spans="1:21" ht="14.4" customHeight="1" x14ac:dyDescent="0.3">
      <c r="A807" s="625">
        <v>21</v>
      </c>
      <c r="B807" s="626" t="s">
        <v>551</v>
      </c>
      <c r="C807" s="626">
        <v>89301212</v>
      </c>
      <c r="D807" s="688" t="s">
        <v>4839</v>
      </c>
      <c r="E807" s="689" t="s">
        <v>2816</v>
      </c>
      <c r="F807" s="626" t="s">
        <v>2808</v>
      </c>
      <c r="G807" s="626" t="s">
        <v>3644</v>
      </c>
      <c r="H807" s="626" t="s">
        <v>550</v>
      </c>
      <c r="I807" s="626" t="s">
        <v>3645</v>
      </c>
      <c r="J807" s="626" t="s">
        <v>3646</v>
      </c>
      <c r="K807" s="626" t="s">
        <v>3647</v>
      </c>
      <c r="L807" s="627">
        <v>1800</v>
      </c>
      <c r="M807" s="627">
        <v>12600</v>
      </c>
      <c r="N807" s="626">
        <v>7</v>
      </c>
      <c r="O807" s="690">
        <v>6</v>
      </c>
      <c r="P807" s="627">
        <v>7200</v>
      </c>
      <c r="Q807" s="642">
        <v>0.5714285714285714</v>
      </c>
      <c r="R807" s="626">
        <v>4</v>
      </c>
      <c r="S807" s="642">
        <v>0.5714285714285714</v>
      </c>
      <c r="T807" s="690">
        <v>3</v>
      </c>
      <c r="U807" s="672">
        <v>0.5</v>
      </c>
    </row>
    <row r="808" spans="1:21" ht="14.4" customHeight="1" x14ac:dyDescent="0.3">
      <c r="A808" s="625">
        <v>21</v>
      </c>
      <c r="B808" s="626" t="s">
        <v>551</v>
      </c>
      <c r="C808" s="626">
        <v>89301212</v>
      </c>
      <c r="D808" s="688" t="s">
        <v>4839</v>
      </c>
      <c r="E808" s="689" t="s">
        <v>2816</v>
      </c>
      <c r="F808" s="626" t="s">
        <v>2808</v>
      </c>
      <c r="G808" s="626" t="s">
        <v>3644</v>
      </c>
      <c r="H808" s="626" t="s">
        <v>550</v>
      </c>
      <c r="I808" s="626" t="s">
        <v>3648</v>
      </c>
      <c r="J808" s="626" t="s">
        <v>3649</v>
      </c>
      <c r="K808" s="626" t="s">
        <v>3650</v>
      </c>
      <c r="L808" s="627">
        <v>1800</v>
      </c>
      <c r="M808" s="627">
        <v>7200</v>
      </c>
      <c r="N808" s="626">
        <v>4</v>
      </c>
      <c r="O808" s="690">
        <v>4</v>
      </c>
      <c r="P808" s="627">
        <v>5400</v>
      </c>
      <c r="Q808" s="642">
        <v>0.75</v>
      </c>
      <c r="R808" s="626">
        <v>3</v>
      </c>
      <c r="S808" s="642">
        <v>0.75</v>
      </c>
      <c r="T808" s="690">
        <v>3</v>
      </c>
      <c r="U808" s="672">
        <v>0.75</v>
      </c>
    </row>
    <row r="809" spans="1:21" ht="14.4" customHeight="1" x14ac:dyDescent="0.3">
      <c r="A809" s="625">
        <v>21</v>
      </c>
      <c r="B809" s="626" t="s">
        <v>551</v>
      </c>
      <c r="C809" s="626">
        <v>89301212</v>
      </c>
      <c r="D809" s="688" t="s">
        <v>4839</v>
      </c>
      <c r="E809" s="689" t="s">
        <v>2817</v>
      </c>
      <c r="F809" s="626" t="s">
        <v>2806</v>
      </c>
      <c r="G809" s="626" t="s">
        <v>3651</v>
      </c>
      <c r="H809" s="626" t="s">
        <v>550</v>
      </c>
      <c r="I809" s="626" t="s">
        <v>3652</v>
      </c>
      <c r="J809" s="626" t="s">
        <v>3653</v>
      </c>
      <c r="K809" s="626" t="s">
        <v>2751</v>
      </c>
      <c r="L809" s="627">
        <v>0</v>
      </c>
      <c r="M809" s="627">
        <v>0</v>
      </c>
      <c r="N809" s="626">
        <v>1</v>
      </c>
      <c r="O809" s="690">
        <v>0.5</v>
      </c>
      <c r="P809" s="627">
        <v>0</v>
      </c>
      <c r="Q809" s="642"/>
      <c r="R809" s="626">
        <v>1</v>
      </c>
      <c r="S809" s="642">
        <v>1</v>
      </c>
      <c r="T809" s="690">
        <v>0.5</v>
      </c>
      <c r="U809" s="672">
        <v>1</v>
      </c>
    </row>
    <row r="810" spans="1:21" ht="14.4" customHeight="1" x14ac:dyDescent="0.3">
      <c r="A810" s="625">
        <v>21</v>
      </c>
      <c r="B810" s="626" t="s">
        <v>551</v>
      </c>
      <c r="C810" s="626">
        <v>89301212</v>
      </c>
      <c r="D810" s="688" t="s">
        <v>4839</v>
      </c>
      <c r="E810" s="689" t="s">
        <v>2817</v>
      </c>
      <c r="F810" s="626" t="s">
        <v>2806</v>
      </c>
      <c r="G810" s="626" t="s">
        <v>3654</v>
      </c>
      <c r="H810" s="626" t="s">
        <v>550</v>
      </c>
      <c r="I810" s="626" t="s">
        <v>3655</v>
      </c>
      <c r="J810" s="626" t="s">
        <v>3656</v>
      </c>
      <c r="K810" s="626" t="s">
        <v>3657</v>
      </c>
      <c r="L810" s="627">
        <v>0</v>
      </c>
      <c r="M810" s="627">
        <v>0</v>
      </c>
      <c r="N810" s="626">
        <v>1</v>
      </c>
      <c r="O810" s="690">
        <v>0.5</v>
      </c>
      <c r="P810" s="627">
        <v>0</v>
      </c>
      <c r="Q810" s="642"/>
      <c r="R810" s="626">
        <v>1</v>
      </c>
      <c r="S810" s="642">
        <v>1</v>
      </c>
      <c r="T810" s="690">
        <v>0.5</v>
      </c>
      <c r="U810" s="672">
        <v>1</v>
      </c>
    </row>
    <row r="811" spans="1:21" ht="14.4" customHeight="1" x14ac:dyDescent="0.3">
      <c r="A811" s="625">
        <v>21</v>
      </c>
      <c r="B811" s="626" t="s">
        <v>551</v>
      </c>
      <c r="C811" s="626">
        <v>89301212</v>
      </c>
      <c r="D811" s="688" t="s">
        <v>4839</v>
      </c>
      <c r="E811" s="689" t="s">
        <v>2818</v>
      </c>
      <c r="F811" s="626" t="s">
        <v>2806</v>
      </c>
      <c r="G811" s="626" t="s">
        <v>2909</v>
      </c>
      <c r="H811" s="626" t="s">
        <v>550</v>
      </c>
      <c r="I811" s="626" t="s">
        <v>2910</v>
      </c>
      <c r="J811" s="626" t="s">
        <v>982</v>
      </c>
      <c r="K811" s="626" t="s">
        <v>2911</v>
      </c>
      <c r="L811" s="627">
        <v>0</v>
      </c>
      <c r="M811" s="627">
        <v>0</v>
      </c>
      <c r="N811" s="626">
        <v>2</v>
      </c>
      <c r="O811" s="690">
        <v>0.5</v>
      </c>
      <c r="P811" s="627"/>
      <c r="Q811" s="642"/>
      <c r="R811" s="626"/>
      <c r="S811" s="642">
        <v>0</v>
      </c>
      <c r="T811" s="690"/>
      <c r="U811" s="672">
        <v>0</v>
      </c>
    </row>
    <row r="812" spans="1:21" ht="14.4" customHeight="1" x14ac:dyDescent="0.3">
      <c r="A812" s="625">
        <v>21</v>
      </c>
      <c r="B812" s="626" t="s">
        <v>551</v>
      </c>
      <c r="C812" s="626">
        <v>89301212</v>
      </c>
      <c r="D812" s="688" t="s">
        <v>4839</v>
      </c>
      <c r="E812" s="689" t="s">
        <v>2818</v>
      </c>
      <c r="F812" s="626" t="s">
        <v>2806</v>
      </c>
      <c r="G812" s="626" t="s">
        <v>2854</v>
      </c>
      <c r="H812" s="626" t="s">
        <v>1264</v>
      </c>
      <c r="I812" s="626" t="s">
        <v>2486</v>
      </c>
      <c r="J812" s="626" t="s">
        <v>1429</v>
      </c>
      <c r="K812" s="626" t="s">
        <v>1430</v>
      </c>
      <c r="L812" s="627">
        <v>95.25</v>
      </c>
      <c r="M812" s="627">
        <v>95.25</v>
      </c>
      <c r="N812" s="626">
        <v>1</v>
      </c>
      <c r="O812" s="690">
        <v>1</v>
      </c>
      <c r="P812" s="627">
        <v>95.25</v>
      </c>
      <c r="Q812" s="642">
        <v>1</v>
      </c>
      <c r="R812" s="626">
        <v>1</v>
      </c>
      <c r="S812" s="642">
        <v>1</v>
      </c>
      <c r="T812" s="690">
        <v>1</v>
      </c>
      <c r="U812" s="672">
        <v>1</v>
      </c>
    </row>
    <row r="813" spans="1:21" ht="14.4" customHeight="1" x14ac:dyDescent="0.3">
      <c r="A813" s="625">
        <v>21</v>
      </c>
      <c r="B813" s="626" t="s">
        <v>551</v>
      </c>
      <c r="C813" s="626">
        <v>89301212</v>
      </c>
      <c r="D813" s="688" t="s">
        <v>4839</v>
      </c>
      <c r="E813" s="689" t="s">
        <v>2818</v>
      </c>
      <c r="F813" s="626" t="s">
        <v>2806</v>
      </c>
      <c r="G813" s="626" t="s">
        <v>2855</v>
      </c>
      <c r="H813" s="626" t="s">
        <v>550</v>
      </c>
      <c r="I813" s="626" t="s">
        <v>3407</v>
      </c>
      <c r="J813" s="626" t="s">
        <v>3408</v>
      </c>
      <c r="K813" s="626" t="s">
        <v>2546</v>
      </c>
      <c r="L813" s="627">
        <v>10.73</v>
      </c>
      <c r="M813" s="627">
        <v>10.73</v>
      </c>
      <c r="N813" s="626">
        <v>1</v>
      </c>
      <c r="O813" s="690">
        <v>1</v>
      </c>
      <c r="P813" s="627">
        <v>10.73</v>
      </c>
      <c r="Q813" s="642">
        <v>1</v>
      </c>
      <c r="R813" s="626">
        <v>1</v>
      </c>
      <c r="S813" s="642">
        <v>1</v>
      </c>
      <c r="T813" s="690">
        <v>1</v>
      </c>
      <c r="U813" s="672">
        <v>1</v>
      </c>
    </row>
    <row r="814" spans="1:21" ht="14.4" customHeight="1" x14ac:dyDescent="0.3">
      <c r="A814" s="625">
        <v>21</v>
      </c>
      <c r="B814" s="626" t="s">
        <v>551</v>
      </c>
      <c r="C814" s="626">
        <v>89301212</v>
      </c>
      <c r="D814" s="688" t="s">
        <v>4839</v>
      </c>
      <c r="E814" s="689" t="s">
        <v>2818</v>
      </c>
      <c r="F814" s="626" t="s">
        <v>2806</v>
      </c>
      <c r="G814" s="626" t="s">
        <v>2931</v>
      </c>
      <c r="H814" s="626" t="s">
        <v>1264</v>
      </c>
      <c r="I814" s="626" t="s">
        <v>2281</v>
      </c>
      <c r="J814" s="626" t="s">
        <v>1452</v>
      </c>
      <c r="K814" s="626" t="s">
        <v>1199</v>
      </c>
      <c r="L814" s="627">
        <v>60.92</v>
      </c>
      <c r="M814" s="627">
        <v>182.76</v>
      </c>
      <c r="N814" s="626">
        <v>3</v>
      </c>
      <c r="O814" s="690">
        <v>0.5</v>
      </c>
      <c r="P814" s="627">
        <v>182.76</v>
      </c>
      <c r="Q814" s="642">
        <v>1</v>
      </c>
      <c r="R814" s="626">
        <v>3</v>
      </c>
      <c r="S814" s="642">
        <v>1</v>
      </c>
      <c r="T814" s="690">
        <v>0.5</v>
      </c>
      <c r="U814" s="672">
        <v>1</v>
      </c>
    </row>
    <row r="815" spans="1:21" ht="14.4" customHeight="1" x14ac:dyDescent="0.3">
      <c r="A815" s="625">
        <v>21</v>
      </c>
      <c r="B815" s="626" t="s">
        <v>551</v>
      </c>
      <c r="C815" s="626">
        <v>89301212</v>
      </c>
      <c r="D815" s="688" t="s">
        <v>4839</v>
      </c>
      <c r="E815" s="689" t="s">
        <v>2818</v>
      </c>
      <c r="F815" s="626" t="s">
        <v>2806</v>
      </c>
      <c r="G815" s="626" t="s">
        <v>2877</v>
      </c>
      <c r="H815" s="626" t="s">
        <v>1264</v>
      </c>
      <c r="I815" s="626" t="s">
        <v>2362</v>
      </c>
      <c r="J815" s="626" t="s">
        <v>2363</v>
      </c>
      <c r="K815" s="626" t="s">
        <v>2364</v>
      </c>
      <c r="L815" s="627">
        <v>333.31</v>
      </c>
      <c r="M815" s="627">
        <v>333.31</v>
      </c>
      <c r="N815" s="626">
        <v>1</v>
      </c>
      <c r="O815" s="690">
        <v>1</v>
      </c>
      <c r="P815" s="627"/>
      <c r="Q815" s="642">
        <v>0</v>
      </c>
      <c r="R815" s="626"/>
      <c r="S815" s="642">
        <v>0</v>
      </c>
      <c r="T815" s="690"/>
      <c r="U815" s="672">
        <v>0</v>
      </c>
    </row>
    <row r="816" spans="1:21" ht="14.4" customHeight="1" x14ac:dyDescent="0.3">
      <c r="A816" s="625">
        <v>21</v>
      </c>
      <c r="B816" s="626" t="s">
        <v>551</v>
      </c>
      <c r="C816" s="626">
        <v>89301212</v>
      </c>
      <c r="D816" s="688" t="s">
        <v>4839</v>
      </c>
      <c r="E816" s="689" t="s">
        <v>2818</v>
      </c>
      <c r="F816" s="626" t="s">
        <v>2806</v>
      </c>
      <c r="G816" s="626" t="s">
        <v>3421</v>
      </c>
      <c r="H816" s="626" t="s">
        <v>550</v>
      </c>
      <c r="I816" s="626" t="s">
        <v>3426</v>
      </c>
      <c r="J816" s="626" t="s">
        <v>619</v>
      </c>
      <c r="K816" s="626" t="s">
        <v>620</v>
      </c>
      <c r="L816" s="627">
        <v>2127.52</v>
      </c>
      <c r="M816" s="627">
        <v>53187.999999999985</v>
      </c>
      <c r="N816" s="626">
        <v>25</v>
      </c>
      <c r="O816" s="690">
        <v>8</v>
      </c>
      <c r="P816" s="627"/>
      <c r="Q816" s="642">
        <v>0</v>
      </c>
      <c r="R816" s="626"/>
      <c r="S816" s="642">
        <v>0</v>
      </c>
      <c r="T816" s="690"/>
      <c r="U816" s="672">
        <v>0</v>
      </c>
    </row>
    <row r="817" spans="1:21" ht="14.4" customHeight="1" x14ac:dyDescent="0.3">
      <c r="A817" s="625">
        <v>21</v>
      </c>
      <c r="B817" s="626" t="s">
        <v>551</v>
      </c>
      <c r="C817" s="626">
        <v>89301212</v>
      </c>
      <c r="D817" s="688" t="s">
        <v>4839</v>
      </c>
      <c r="E817" s="689" t="s">
        <v>2818</v>
      </c>
      <c r="F817" s="626" t="s">
        <v>2806</v>
      </c>
      <c r="G817" s="626" t="s">
        <v>3421</v>
      </c>
      <c r="H817" s="626" t="s">
        <v>550</v>
      </c>
      <c r="I817" s="626" t="s">
        <v>3658</v>
      </c>
      <c r="J817" s="626" t="s">
        <v>619</v>
      </c>
      <c r="K817" s="626" t="s">
        <v>3424</v>
      </c>
      <c r="L817" s="627">
        <v>0</v>
      </c>
      <c r="M817" s="627">
        <v>0</v>
      </c>
      <c r="N817" s="626">
        <v>3</v>
      </c>
      <c r="O817" s="690">
        <v>0.5</v>
      </c>
      <c r="P817" s="627">
        <v>0</v>
      </c>
      <c r="Q817" s="642"/>
      <c r="R817" s="626">
        <v>3</v>
      </c>
      <c r="S817" s="642">
        <v>1</v>
      </c>
      <c r="T817" s="690">
        <v>0.5</v>
      </c>
      <c r="U817" s="672">
        <v>1</v>
      </c>
    </row>
    <row r="818" spans="1:21" ht="14.4" customHeight="1" x14ac:dyDescent="0.3">
      <c r="A818" s="625">
        <v>21</v>
      </c>
      <c r="B818" s="626" t="s">
        <v>551</v>
      </c>
      <c r="C818" s="626">
        <v>89301212</v>
      </c>
      <c r="D818" s="688" t="s">
        <v>4839</v>
      </c>
      <c r="E818" s="689" t="s">
        <v>2818</v>
      </c>
      <c r="F818" s="626" t="s">
        <v>2806</v>
      </c>
      <c r="G818" s="626" t="s">
        <v>3304</v>
      </c>
      <c r="H818" s="626" t="s">
        <v>1264</v>
      </c>
      <c r="I818" s="626" t="s">
        <v>2208</v>
      </c>
      <c r="J818" s="626" t="s">
        <v>1310</v>
      </c>
      <c r="K818" s="626" t="s">
        <v>1268</v>
      </c>
      <c r="L818" s="627">
        <v>0</v>
      </c>
      <c r="M818" s="627">
        <v>0</v>
      </c>
      <c r="N818" s="626">
        <v>2</v>
      </c>
      <c r="O818" s="690">
        <v>1</v>
      </c>
      <c r="P818" s="627">
        <v>0</v>
      </c>
      <c r="Q818" s="642"/>
      <c r="R818" s="626">
        <v>2</v>
      </c>
      <c r="S818" s="642">
        <v>1</v>
      </c>
      <c r="T818" s="690">
        <v>1</v>
      </c>
      <c r="U818" s="672">
        <v>1</v>
      </c>
    </row>
    <row r="819" spans="1:21" ht="14.4" customHeight="1" x14ac:dyDescent="0.3">
      <c r="A819" s="625">
        <v>21</v>
      </c>
      <c r="B819" s="626" t="s">
        <v>551</v>
      </c>
      <c r="C819" s="626">
        <v>89301212</v>
      </c>
      <c r="D819" s="688" t="s">
        <v>4839</v>
      </c>
      <c r="E819" s="689" t="s">
        <v>2818</v>
      </c>
      <c r="F819" s="626" t="s">
        <v>2806</v>
      </c>
      <c r="G819" s="626" t="s">
        <v>2933</v>
      </c>
      <c r="H819" s="626" t="s">
        <v>550</v>
      </c>
      <c r="I819" s="626" t="s">
        <v>2934</v>
      </c>
      <c r="J819" s="626" t="s">
        <v>2935</v>
      </c>
      <c r="K819" s="626" t="s">
        <v>2936</v>
      </c>
      <c r="L819" s="627">
        <v>1789.73</v>
      </c>
      <c r="M819" s="627">
        <v>12528.11</v>
      </c>
      <c r="N819" s="626">
        <v>7</v>
      </c>
      <c r="O819" s="690">
        <v>3.5</v>
      </c>
      <c r="P819" s="627">
        <v>12528.11</v>
      </c>
      <c r="Q819" s="642">
        <v>1</v>
      </c>
      <c r="R819" s="626">
        <v>7</v>
      </c>
      <c r="S819" s="642">
        <v>1</v>
      </c>
      <c r="T819" s="690">
        <v>3.5</v>
      </c>
      <c r="U819" s="672">
        <v>1</v>
      </c>
    </row>
    <row r="820" spans="1:21" ht="14.4" customHeight="1" x14ac:dyDescent="0.3">
      <c r="A820" s="625">
        <v>21</v>
      </c>
      <c r="B820" s="626" t="s">
        <v>551</v>
      </c>
      <c r="C820" s="626">
        <v>89301212</v>
      </c>
      <c r="D820" s="688" t="s">
        <v>4839</v>
      </c>
      <c r="E820" s="689" t="s">
        <v>2818</v>
      </c>
      <c r="F820" s="626" t="s">
        <v>2806</v>
      </c>
      <c r="G820" s="626" t="s">
        <v>3659</v>
      </c>
      <c r="H820" s="626" t="s">
        <v>1264</v>
      </c>
      <c r="I820" s="626" t="s">
        <v>3660</v>
      </c>
      <c r="J820" s="626" t="s">
        <v>3661</v>
      </c>
      <c r="K820" s="626" t="s">
        <v>3662</v>
      </c>
      <c r="L820" s="627">
        <v>149.75</v>
      </c>
      <c r="M820" s="627">
        <v>149.75</v>
      </c>
      <c r="N820" s="626">
        <v>1</v>
      </c>
      <c r="O820" s="690">
        <v>0.5</v>
      </c>
      <c r="P820" s="627"/>
      <c r="Q820" s="642">
        <v>0</v>
      </c>
      <c r="R820" s="626"/>
      <c r="S820" s="642">
        <v>0</v>
      </c>
      <c r="T820" s="690"/>
      <c r="U820" s="672">
        <v>0</v>
      </c>
    </row>
    <row r="821" spans="1:21" ht="14.4" customHeight="1" x14ac:dyDescent="0.3">
      <c r="A821" s="625">
        <v>21</v>
      </c>
      <c r="B821" s="626" t="s">
        <v>551</v>
      </c>
      <c r="C821" s="626">
        <v>89301212</v>
      </c>
      <c r="D821" s="688" t="s">
        <v>4839</v>
      </c>
      <c r="E821" s="689" t="s">
        <v>2818</v>
      </c>
      <c r="F821" s="626" t="s">
        <v>2806</v>
      </c>
      <c r="G821" s="626" t="s">
        <v>3367</v>
      </c>
      <c r="H821" s="626" t="s">
        <v>1264</v>
      </c>
      <c r="I821" s="626" t="s">
        <v>3663</v>
      </c>
      <c r="J821" s="626" t="s">
        <v>2321</v>
      </c>
      <c r="K821" s="626" t="s">
        <v>1694</v>
      </c>
      <c r="L821" s="627">
        <v>655.86</v>
      </c>
      <c r="M821" s="627">
        <v>655.86</v>
      </c>
      <c r="N821" s="626">
        <v>1</v>
      </c>
      <c r="O821" s="690">
        <v>0.5</v>
      </c>
      <c r="P821" s="627">
        <v>655.86</v>
      </c>
      <c r="Q821" s="642">
        <v>1</v>
      </c>
      <c r="R821" s="626">
        <v>1</v>
      </c>
      <c r="S821" s="642">
        <v>1</v>
      </c>
      <c r="T821" s="690">
        <v>0.5</v>
      </c>
      <c r="U821" s="672">
        <v>1</v>
      </c>
    </row>
    <row r="822" spans="1:21" ht="14.4" customHeight="1" x14ac:dyDescent="0.3">
      <c r="A822" s="625">
        <v>21</v>
      </c>
      <c r="B822" s="626" t="s">
        <v>551</v>
      </c>
      <c r="C822" s="626">
        <v>89301212</v>
      </c>
      <c r="D822" s="688" t="s">
        <v>4839</v>
      </c>
      <c r="E822" s="689" t="s">
        <v>2818</v>
      </c>
      <c r="F822" s="626" t="s">
        <v>2806</v>
      </c>
      <c r="G822" s="626" t="s">
        <v>3367</v>
      </c>
      <c r="H822" s="626" t="s">
        <v>1264</v>
      </c>
      <c r="I822" s="626" t="s">
        <v>3664</v>
      </c>
      <c r="J822" s="626" t="s">
        <v>2323</v>
      </c>
      <c r="K822" s="626" t="s">
        <v>3436</v>
      </c>
      <c r="L822" s="627">
        <v>796.04</v>
      </c>
      <c r="M822" s="627">
        <v>796.04</v>
      </c>
      <c r="N822" s="626">
        <v>1</v>
      </c>
      <c r="O822" s="690">
        <v>0.5</v>
      </c>
      <c r="P822" s="627"/>
      <c r="Q822" s="642">
        <v>0</v>
      </c>
      <c r="R822" s="626"/>
      <c r="S822" s="642">
        <v>0</v>
      </c>
      <c r="T822" s="690"/>
      <c r="U822" s="672">
        <v>0</v>
      </c>
    </row>
    <row r="823" spans="1:21" ht="14.4" customHeight="1" x14ac:dyDescent="0.3">
      <c r="A823" s="625">
        <v>21</v>
      </c>
      <c r="B823" s="626" t="s">
        <v>551</v>
      </c>
      <c r="C823" s="626">
        <v>89301212</v>
      </c>
      <c r="D823" s="688" t="s">
        <v>4839</v>
      </c>
      <c r="E823" s="689" t="s">
        <v>2818</v>
      </c>
      <c r="F823" s="626" t="s">
        <v>2806</v>
      </c>
      <c r="G823" s="626" t="s">
        <v>3305</v>
      </c>
      <c r="H823" s="626" t="s">
        <v>550</v>
      </c>
      <c r="I823" s="626" t="s">
        <v>3306</v>
      </c>
      <c r="J823" s="626" t="s">
        <v>3307</v>
      </c>
      <c r="K823" s="626" t="s">
        <v>1925</v>
      </c>
      <c r="L823" s="627">
        <v>222.25</v>
      </c>
      <c r="M823" s="627">
        <v>222.25</v>
      </c>
      <c r="N823" s="626">
        <v>1</v>
      </c>
      <c r="O823" s="690">
        <v>0.5</v>
      </c>
      <c r="P823" s="627"/>
      <c r="Q823" s="642">
        <v>0</v>
      </c>
      <c r="R823" s="626"/>
      <c r="S823" s="642">
        <v>0</v>
      </c>
      <c r="T823" s="690"/>
      <c r="U823" s="672">
        <v>0</v>
      </c>
    </row>
    <row r="824" spans="1:21" ht="14.4" customHeight="1" x14ac:dyDescent="0.3">
      <c r="A824" s="625">
        <v>21</v>
      </c>
      <c r="B824" s="626" t="s">
        <v>551</v>
      </c>
      <c r="C824" s="626">
        <v>89301212</v>
      </c>
      <c r="D824" s="688" t="s">
        <v>4839</v>
      </c>
      <c r="E824" s="689" t="s">
        <v>2818</v>
      </c>
      <c r="F824" s="626" t="s">
        <v>2806</v>
      </c>
      <c r="G824" s="626" t="s">
        <v>3169</v>
      </c>
      <c r="H824" s="626" t="s">
        <v>1264</v>
      </c>
      <c r="I824" s="626" t="s">
        <v>2261</v>
      </c>
      <c r="J824" s="626" t="s">
        <v>1339</v>
      </c>
      <c r="K824" s="626" t="s">
        <v>1340</v>
      </c>
      <c r="L824" s="627">
        <v>41.89</v>
      </c>
      <c r="M824" s="627">
        <v>41.89</v>
      </c>
      <c r="N824" s="626">
        <v>1</v>
      </c>
      <c r="O824" s="690">
        <v>0.5</v>
      </c>
      <c r="P824" s="627"/>
      <c r="Q824" s="642">
        <v>0</v>
      </c>
      <c r="R824" s="626"/>
      <c r="S824" s="642">
        <v>0</v>
      </c>
      <c r="T824" s="690"/>
      <c r="U824" s="672">
        <v>0</v>
      </c>
    </row>
    <row r="825" spans="1:21" ht="14.4" customHeight="1" x14ac:dyDescent="0.3">
      <c r="A825" s="625">
        <v>21</v>
      </c>
      <c r="B825" s="626" t="s">
        <v>551</v>
      </c>
      <c r="C825" s="626">
        <v>89301212</v>
      </c>
      <c r="D825" s="688" t="s">
        <v>4839</v>
      </c>
      <c r="E825" s="689" t="s">
        <v>2818</v>
      </c>
      <c r="F825" s="626" t="s">
        <v>2806</v>
      </c>
      <c r="G825" s="626" t="s">
        <v>2940</v>
      </c>
      <c r="H825" s="626" t="s">
        <v>1264</v>
      </c>
      <c r="I825" s="626" t="s">
        <v>2717</v>
      </c>
      <c r="J825" s="626" t="s">
        <v>1891</v>
      </c>
      <c r="K825" s="626" t="s">
        <v>1892</v>
      </c>
      <c r="L825" s="627">
        <v>1140.7</v>
      </c>
      <c r="M825" s="627">
        <v>1140.7</v>
      </c>
      <c r="N825" s="626">
        <v>1</v>
      </c>
      <c r="O825" s="690">
        <v>1</v>
      </c>
      <c r="P825" s="627">
        <v>1140.7</v>
      </c>
      <c r="Q825" s="642">
        <v>1</v>
      </c>
      <c r="R825" s="626">
        <v>1</v>
      </c>
      <c r="S825" s="642">
        <v>1</v>
      </c>
      <c r="T825" s="690">
        <v>1</v>
      </c>
      <c r="U825" s="672">
        <v>1</v>
      </c>
    </row>
    <row r="826" spans="1:21" ht="14.4" customHeight="1" x14ac:dyDescent="0.3">
      <c r="A826" s="625">
        <v>21</v>
      </c>
      <c r="B826" s="626" t="s">
        <v>551</v>
      </c>
      <c r="C826" s="626">
        <v>89301212</v>
      </c>
      <c r="D826" s="688" t="s">
        <v>4839</v>
      </c>
      <c r="E826" s="689" t="s">
        <v>2818</v>
      </c>
      <c r="F826" s="626" t="s">
        <v>2806</v>
      </c>
      <c r="G826" s="626" t="s">
        <v>2856</v>
      </c>
      <c r="H826" s="626" t="s">
        <v>550</v>
      </c>
      <c r="I826" s="626" t="s">
        <v>2857</v>
      </c>
      <c r="J826" s="626" t="s">
        <v>2858</v>
      </c>
      <c r="K826" s="626" t="s">
        <v>2859</v>
      </c>
      <c r="L826" s="627">
        <v>0</v>
      </c>
      <c r="M826" s="627">
        <v>0</v>
      </c>
      <c r="N826" s="626">
        <v>7</v>
      </c>
      <c r="O826" s="690">
        <v>3</v>
      </c>
      <c r="P826" s="627">
        <v>0</v>
      </c>
      <c r="Q826" s="642"/>
      <c r="R826" s="626">
        <v>4</v>
      </c>
      <c r="S826" s="642">
        <v>0.5714285714285714</v>
      </c>
      <c r="T826" s="690">
        <v>1.5</v>
      </c>
      <c r="U826" s="672">
        <v>0.5</v>
      </c>
    </row>
    <row r="827" spans="1:21" ht="14.4" customHeight="1" x14ac:dyDescent="0.3">
      <c r="A827" s="625">
        <v>21</v>
      </c>
      <c r="B827" s="626" t="s">
        <v>551</v>
      </c>
      <c r="C827" s="626">
        <v>89301212</v>
      </c>
      <c r="D827" s="688" t="s">
        <v>4839</v>
      </c>
      <c r="E827" s="689" t="s">
        <v>2818</v>
      </c>
      <c r="F827" s="626" t="s">
        <v>2806</v>
      </c>
      <c r="G827" s="626" t="s">
        <v>2856</v>
      </c>
      <c r="H827" s="626" t="s">
        <v>550</v>
      </c>
      <c r="I827" s="626" t="s">
        <v>3439</v>
      </c>
      <c r="J827" s="626" t="s">
        <v>3440</v>
      </c>
      <c r="K827" s="626" t="s">
        <v>1883</v>
      </c>
      <c r="L827" s="627">
        <v>0</v>
      </c>
      <c r="M827" s="627">
        <v>0</v>
      </c>
      <c r="N827" s="626">
        <v>4</v>
      </c>
      <c r="O827" s="690">
        <v>1.5</v>
      </c>
      <c r="P827" s="627"/>
      <c r="Q827" s="642"/>
      <c r="R827" s="626"/>
      <c r="S827" s="642">
        <v>0</v>
      </c>
      <c r="T827" s="690"/>
      <c r="U827" s="672">
        <v>0</v>
      </c>
    </row>
    <row r="828" spans="1:21" ht="14.4" customHeight="1" x14ac:dyDescent="0.3">
      <c r="A828" s="625">
        <v>21</v>
      </c>
      <c r="B828" s="626" t="s">
        <v>551</v>
      </c>
      <c r="C828" s="626">
        <v>89301212</v>
      </c>
      <c r="D828" s="688" t="s">
        <v>4839</v>
      </c>
      <c r="E828" s="689" t="s">
        <v>2818</v>
      </c>
      <c r="F828" s="626" t="s">
        <v>2806</v>
      </c>
      <c r="G828" s="626" t="s">
        <v>3170</v>
      </c>
      <c r="H828" s="626" t="s">
        <v>1264</v>
      </c>
      <c r="I828" s="626" t="s">
        <v>3171</v>
      </c>
      <c r="J828" s="626" t="s">
        <v>3172</v>
      </c>
      <c r="K828" s="626" t="s">
        <v>3173</v>
      </c>
      <c r="L828" s="627">
        <v>1027.5999999999999</v>
      </c>
      <c r="M828" s="627">
        <v>2055.1999999999998</v>
      </c>
      <c r="N828" s="626">
        <v>2</v>
      </c>
      <c r="O828" s="690">
        <v>1</v>
      </c>
      <c r="P828" s="627"/>
      <c r="Q828" s="642">
        <v>0</v>
      </c>
      <c r="R828" s="626"/>
      <c r="S828" s="642">
        <v>0</v>
      </c>
      <c r="T828" s="690"/>
      <c r="U828" s="672">
        <v>0</v>
      </c>
    </row>
    <row r="829" spans="1:21" ht="14.4" customHeight="1" x14ac:dyDescent="0.3">
      <c r="A829" s="625">
        <v>21</v>
      </c>
      <c r="B829" s="626" t="s">
        <v>551</v>
      </c>
      <c r="C829" s="626">
        <v>89301212</v>
      </c>
      <c r="D829" s="688" t="s">
        <v>4839</v>
      </c>
      <c r="E829" s="689" t="s">
        <v>2818</v>
      </c>
      <c r="F829" s="626" t="s">
        <v>2806</v>
      </c>
      <c r="G829" s="626" t="s">
        <v>3340</v>
      </c>
      <c r="H829" s="626" t="s">
        <v>1264</v>
      </c>
      <c r="I829" s="626" t="s">
        <v>3665</v>
      </c>
      <c r="J829" s="626" t="s">
        <v>3666</v>
      </c>
      <c r="K829" s="626" t="s">
        <v>3667</v>
      </c>
      <c r="L829" s="627">
        <v>138.16</v>
      </c>
      <c r="M829" s="627">
        <v>276.32</v>
      </c>
      <c r="N829" s="626">
        <v>2</v>
      </c>
      <c r="O829" s="690">
        <v>1</v>
      </c>
      <c r="P829" s="627">
        <v>276.32</v>
      </c>
      <c r="Q829" s="642">
        <v>1</v>
      </c>
      <c r="R829" s="626">
        <v>2</v>
      </c>
      <c r="S829" s="642">
        <v>1</v>
      </c>
      <c r="T829" s="690">
        <v>1</v>
      </c>
      <c r="U829" s="672">
        <v>1</v>
      </c>
    </row>
    <row r="830" spans="1:21" ht="14.4" customHeight="1" x14ac:dyDescent="0.3">
      <c r="A830" s="625">
        <v>21</v>
      </c>
      <c r="B830" s="626" t="s">
        <v>551</v>
      </c>
      <c r="C830" s="626">
        <v>89301212</v>
      </c>
      <c r="D830" s="688" t="s">
        <v>4839</v>
      </c>
      <c r="E830" s="689" t="s">
        <v>2818</v>
      </c>
      <c r="F830" s="626" t="s">
        <v>2806</v>
      </c>
      <c r="G830" s="626" t="s">
        <v>3668</v>
      </c>
      <c r="H830" s="626" t="s">
        <v>550</v>
      </c>
      <c r="I830" s="626" t="s">
        <v>3669</v>
      </c>
      <c r="J830" s="626" t="s">
        <v>3670</v>
      </c>
      <c r="K830" s="626" t="s">
        <v>3671</v>
      </c>
      <c r="L830" s="627">
        <v>131.93</v>
      </c>
      <c r="M830" s="627">
        <v>131.93</v>
      </c>
      <c r="N830" s="626">
        <v>1</v>
      </c>
      <c r="O830" s="690">
        <v>1</v>
      </c>
      <c r="P830" s="627">
        <v>131.93</v>
      </c>
      <c r="Q830" s="642">
        <v>1</v>
      </c>
      <c r="R830" s="626">
        <v>1</v>
      </c>
      <c r="S830" s="642">
        <v>1</v>
      </c>
      <c r="T830" s="690">
        <v>1</v>
      </c>
      <c r="U830" s="672">
        <v>1</v>
      </c>
    </row>
    <row r="831" spans="1:21" ht="14.4" customHeight="1" x14ac:dyDescent="0.3">
      <c r="A831" s="625">
        <v>21</v>
      </c>
      <c r="B831" s="626" t="s">
        <v>551</v>
      </c>
      <c r="C831" s="626">
        <v>89301212</v>
      </c>
      <c r="D831" s="688" t="s">
        <v>4839</v>
      </c>
      <c r="E831" s="689" t="s">
        <v>2818</v>
      </c>
      <c r="F831" s="626" t="s">
        <v>2806</v>
      </c>
      <c r="G831" s="626" t="s">
        <v>2946</v>
      </c>
      <c r="H831" s="626" t="s">
        <v>550</v>
      </c>
      <c r="I831" s="626" t="s">
        <v>3672</v>
      </c>
      <c r="J831" s="626" t="s">
        <v>3673</v>
      </c>
      <c r="K831" s="626" t="s">
        <v>685</v>
      </c>
      <c r="L831" s="627">
        <v>1583.05</v>
      </c>
      <c r="M831" s="627">
        <v>3166.1</v>
      </c>
      <c r="N831" s="626">
        <v>2</v>
      </c>
      <c r="O831" s="690">
        <v>1</v>
      </c>
      <c r="P831" s="627"/>
      <c r="Q831" s="642">
        <v>0</v>
      </c>
      <c r="R831" s="626"/>
      <c r="S831" s="642">
        <v>0</v>
      </c>
      <c r="T831" s="690"/>
      <c r="U831" s="672">
        <v>0</v>
      </c>
    </row>
    <row r="832" spans="1:21" ht="14.4" customHeight="1" x14ac:dyDescent="0.3">
      <c r="A832" s="625">
        <v>21</v>
      </c>
      <c r="B832" s="626" t="s">
        <v>551</v>
      </c>
      <c r="C832" s="626">
        <v>89301212</v>
      </c>
      <c r="D832" s="688" t="s">
        <v>4839</v>
      </c>
      <c r="E832" s="689" t="s">
        <v>2818</v>
      </c>
      <c r="F832" s="626" t="s">
        <v>2806</v>
      </c>
      <c r="G832" s="626" t="s">
        <v>2946</v>
      </c>
      <c r="H832" s="626" t="s">
        <v>550</v>
      </c>
      <c r="I832" s="626" t="s">
        <v>2947</v>
      </c>
      <c r="J832" s="626" t="s">
        <v>2948</v>
      </c>
      <c r="K832" s="626" t="s">
        <v>2489</v>
      </c>
      <c r="L832" s="627">
        <v>2111.88</v>
      </c>
      <c r="M832" s="627">
        <v>6335.64</v>
      </c>
      <c r="N832" s="626">
        <v>3</v>
      </c>
      <c r="O832" s="690">
        <v>1</v>
      </c>
      <c r="P832" s="627"/>
      <c r="Q832" s="642">
        <v>0</v>
      </c>
      <c r="R832" s="626"/>
      <c r="S832" s="642">
        <v>0</v>
      </c>
      <c r="T832" s="690"/>
      <c r="U832" s="672">
        <v>0</v>
      </c>
    </row>
    <row r="833" spans="1:21" ht="14.4" customHeight="1" x14ac:dyDescent="0.3">
      <c r="A833" s="625">
        <v>21</v>
      </c>
      <c r="B833" s="626" t="s">
        <v>551</v>
      </c>
      <c r="C833" s="626">
        <v>89301212</v>
      </c>
      <c r="D833" s="688" t="s">
        <v>4839</v>
      </c>
      <c r="E833" s="689" t="s">
        <v>2818</v>
      </c>
      <c r="F833" s="626" t="s">
        <v>2806</v>
      </c>
      <c r="G833" s="626" t="s">
        <v>2953</v>
      </c>
      <c r="H833" s="626" t="s">
        <v>550</v>
      </c>
      <c r="I833" s="626" t="s">
        <v>2954</v>
      </c>
      <c r="J833" s="626" t="s">
        <v>950</v>
      </c>
      <c r="K833" s="626" t="s">
        <v>951</v>
      </c>
      <c r="L833" s="627">
        <v>400.21</v>
      </c>
      <c r="M833" s="627">
        <v>4002.1</v>
      </c>
      <c r="N833" s="626">
        <v>10</v>
      </c>
      <c r="O833" s="690">
        <v>4.5</v>
      </c>
      <c r="P833" s="627">
        <v>400.21</v>
      </c>
      <c r="Q833" s="642">
        <v>9.9999999999999992E-2</v>
      </c>
      <c r="R833" s="626">
        <v>1</v>
      </c>
      <c r="S833" s="642">
        <v>0.1</v>
      </c>
      <c r="T833" s="690">
        <v>0.5</v>
      </c>
      <c r="U833" s="672">
        <v>0.1111111111111111</v>
      </c>
    </row>
    <row r="834" spans="1:21" ht="14.4" customHeight="1" x14ac:dyDescent="0.3">
      <c r="A834" s="625">
        <v>21</v>
      </c>
      <c r="B834" s="626" t="s">
        <v>551</v>
      </c>
      <c r="C834" s="626">
        <v>89301212</v>
      </c>
      <c r="D834" s="688" t="s">
        <v>4839</v>
      </c>
      <c r="E834" s="689" t="s">
        <v>2818</v>
      </c>
      <c r="F834" s="626" t="s">
        <v>2806</v>
      </c>
      <c r="G834" s="626" t="s">
        <v>2961</v>
      </c>
      <c r="H834" s="626" t="s">
        <v>550</v>
      </c>
      <c r="I834" s="626" t="s">
        <v>3310</v>
      </c>
      <c r="J834" s="626" t="s">
        <v>902</v>
      </c>
      <c r="K834" s="626" t="s">
        <v>3311</v>
      </c>
      <c r="L834" s="627">
        <v>221.03</v>
      </c>
      <c r="M834" s="627">
        <v>221.03</v>
      </c>
      <c r="N834" s="626">
        <v>1</v>
      </c>
      <c r="O834" s="690">
        <v>1</v>
      </c>
      <c r="P834" s="627"/>
      <c r="Q834" s="642">
        <v>0</v>
      </c>
      <c r="R834" s="626"/>
      <c r="S834" s="642">
        <v>0</v>
      </c>
      <c r="T834" s="690"/>
      <c r="U834" s="672">
        <v>0</v>
      </c>
    </row>
    <row r="835" spans="1:21" ht="14.4" customHeight="1" x14ac:dyDescent="0.3">
      <c r="A835" s="625">
        <v>21</v>
      </c>
      <c r="B835" s="626" t="s">
        <v>551</v>
      </c>
      <c r="C835" s="626">
        <v>89301212</v>
      </c>
      <c r="D835" s="688" t="s">
        <v>4839</v>
      </c>
      <c r="E835" s="689" t="s">
        <v>2818</v>
      </c>
      <c r="F835" s="626" t="s">
        <v>2806</v>
      </c>
      <c r="G835" s="626" t="s">
        <v>2878</v>
      </c>
      <c r="H835" s="626" t="s">
        <v>550</v>
      </c>
      <c r="I835" s="626" t="s">
        <v>3177</v>
      </c>
      <c r="J835" s="626" t="s">
        <v>1200</v>
      </c>
      <c r="K835" s="626" t="s">
        <v>1201</v>
      </c>
      <c r="L835" s="627">
        <v>84.78</v>
      </c>
      <c r="M835" s="627">
        <v>339.12</v>
      </c>
      <c r="N835" s="626">
        <v>4</v>
      </c>
      <c r="O835" s="690">
        <v>2</v>
      </c>
      <c r="P835" s="627">
        <v>339.12</v>
      </c>
      <c r="Q835" s="642">
        <v>1</v>
      </c>
      <c r="R835" s="626">
        <v>4</v>
      </c>
      <c r="S835" s="642">
        <v>1</v>
      </c>
      <c r="T835" s="690">
        <v>2</v>
      </c>
      <c r="U835" s="672">
        <v>1</v>
      </c>
    </row>
    <row r="836" spans="1:21" ht="14.4" customHeight="1" x14ac:dyDescent="0.3">
      <c r="A836" s="625">
        <v>21</v>
      </c>
      <c r="B836" s="626" t="s">
        <v>551</v>
      </c>
      <c r="C836" s="626">
        <v>89301212</v>
      </c>
      <c r="D836" s="688" t="s">
        <v>4839</v>
      </c>
      <c r="E836" s="689" t="s">
        <v>2818</v>
      </c>
      <c r="F836" s="626" t="s">
        <v>2806</v>
      </c>
      <c r="G836" s="626" t="s">
        <v>3347</v>
      </c>
      <c r="H836" s="626" t="s">
        <v>550</v>
      </c>
      <c r="I836" s="626" t="s">
        <v>3451</v>
      </c>
      <c r="J836" s="626" t="s">
        <v>831</v>
      </c>
      <c r="K836" s="626" t="s">
        <v>832</v>
      </c>
      <c r="L836" s="627">
        <v>138.61000000000001</v>
      </c>
      <c r="M836" s="627">
        <v>277.22000000000003</v>
      </c>
      <c r="N836" s="626">
        <v>2</v>
      </c>
      <c r="O836" s="690">
        <v>0.5</v>
      </c>
      <c r="P836" s="627"/>
      <c r="Q836" s="642">
        <v>0</v>
      </c>
      <c r="R836" s="626"/>
      <c r="S836" s="642">
        <v>0</v>
      </c>
      <c r="T836" s="690"/>
      <c r="U836" s="672">
        <v>0</v>
      </c>
    </row>
    <row r="837" spans="1:21" ht="14.4" customHeight="1" x14ac:dyDescent="0.3">
      <c r="A837" s="625">
        <v>21</v>
      </c>
      <c r="B837" s="626" t="s">
        <v>551</v>
      </c>
      <c r="C837" s="626">
        <v>89301212</v>
      </c>
      <c r="D837" s="688" t="s">
        <v>4839</v>
      </c>
      <c r="E837" s="689" t="s">
        <v>2818</v>
      </c>
      <c r="F837" s="626" t="s">
        <v>2806</v>
      </c>
      <c r="G837" s="626" t="s">
        <v>3347</v>
      </c>
      <c r="H837" s="626" t="s">
        <v>550</v>
      </c>
      <c r="I837" s="626" t="s">
        <v>3451</v>
      </c>
      <c r="J837" s="626" t="s">
        <v>831</v>
      </c>
      <c r="K837" s="626" t="s">
        <v>2217</v>
      </c>
      <c r="L837" s="627">
        <v>115.3</v>
      </c>
      <c r="M837" s="627">
        <v>115.3</v>
      </c>
      <c r="N837" s="626">
        <v>1</v>
      </c>
      <c r="O837" s="690">
        <v>0.5</v>
      </c>
      <c r="P837" s="627">
        <v>115.3</v>
      </c>
      <c r="Q837" s="642">
        <v>1</v>
      </c>
      <c r="R837" s="626">
        <v>1</v>
      </c>
      <c r="S837" s="642">
        <v>1</v>
      </c>
      <c r="T837" s="690">
        <v>0.5</v>
      </c>
      <c r="U837" s="672">
        <v>1</v>
      </c>
    </row>
    <row r="838" spans="1:21" ht="14.4" customHeight="1" x14ac:dyDescent="0.3">
      <c r="A838" s="625">
        <v>21</v>
      </c>
      <c r="B838" s="626" t="s">
        <v>551</v>
      </c>
      <c r="C838" s="626">
        <v>89301212</v>
      </c>
      <c r="D838" s="688" t="s">
        <v>4839</v>
      </c>
      <c r="E838" s="689" t="s">
        <v>2818</v>
      </c>
      <c r="F838" s="626" t="s">
        <v>2806</v>
      </c>
      <c r="G838" s="626" t="s">
        <v>3347</v>
      </c>
      <c r="H838" s="626" t="s">
        <v>550</v>
      </c>
      <c r="I838" s="626" t="s">
        <v>3348</v>
      </c>
      <c r="J838" s="626" t="s">
        <v>831</v>
      </c>
      <c r="K838" s="626" t="s">
        <v>3349</v>
      </c>
      <c r="L838" s="627">
        <v>57.65</v>
      </c>
      <c r="M838" s="627">
        <v>115.3</v>
      </c>
      <c r="N838" s="626">
        <v>2</v>
      </c>
      <c r="O838" s="690">
        <v>0.5</v>
      </c>
      <c r="P838" s="627"/>
      <c r="Q838" s="642">
        <v>0</v>
      </c>
      <c r="R838" s="626"/>
      <c r="S838" s="642">
        <v>0</v>
      </c>
      <c r="T838" s="690"/>
      <c r="U838" s="672">
        <v>0</v>
      </c>
    </row>
    <row r="839" spans="1:21" ht="14.4" customHeight="1" x14ac:dyDescent="0.3">
      <c r="A839" s="625">
        <v>21</v>
      </c>
      <c r="B839" s="626" t="s">
        <v>551</v>
      </c>
      <c r="C839" s="626">
        <v>89301212</v>
      </c>
      <c r="D839" s="688" t="s">
        <v>4839</v>
      </c>
      <c r="E839" s="689" t="s">
        <v>2818</v>
      </c>
      <c r="F839" s="626" t="s">
        <v>2806</v>
      </c>
      <c r="G839" s="626" t="s">
        <v>3674</v>
      </c>
      <c r="H839" s="626" t="s">
        <v>550</v>
      </c>
      <c r="I839" s="626" t="s">
        <v>3675</v>
      </c>
      <c r="J839" s="626" t="s">
        <v>3676</v>
      </c>
      <c r="K839" s="626" t="s">
        <v>3677</v>
      </c>
      <c r="L839" s="627">
        <v>0</v>
      </c>
      <c r="M839" s="627">
        <v>0</v>
      </c>
      <c r="N839" s="626">
        <v>2</v>
      </c>
      <c r="O839" s="690">
        <v>1</v>
      </c>
      <c r="P839" s="627"/>
      <c r="Q839" s="642"/>
      <c r="R839" s="626"/>
      <c r="S839" s="642">
        <v>0</v>
      </c>
      <c r="T839" s="690"/>
      <c r="U839" s="672">
        <v>0</v>
      </c>
    </row>
    <row r="840" spans="1:21" ht="14.4" customHeight="1" x14ac:dyDescent="0.3">
      <c r="A840" s="625">
        <v>21</v>
      </c>
      <c r="B840" s="626" t="s">
        <v>551</v>
      </c>
      <c r="C840" s="626">
        <v>89301212</v>
      </c>
      <c r="D840" s="688" t="s">
        <v>4839</v>
      </c>
      <c r="E840" s="689" t="s">
        <v>2818</v>
      </c>
      <c r="F840" s="626" t="s">
        <v>2806</v>
      </c>
      <c r="G840" s="626" t="s">
        <v>2882</v>
      </c>
      <c r="H840" s="626" t="s">
        <v>550</v>
      </c>
      <c r="I840" s="626" t="s">
        <v>3678</v>
      </c>
      <c r="J840" s="626" t="s">
        <v>3679</v>
      </c>
      <c r="K840" s="626" t="s">
        <v>3680</v>
      </c>
      <c r="L840" s="627">
        <v>629.07000000000005</v>
      </c>
      <c r="M840" s="627">
        <v>629.07000000000005</v>
      </c>
      <c r="N840" s="626">
        <v>1</v>
      </c>
      <c r="O840" s="690">
        <v>1</v>
      </c>
      <c r="P840" s="627">
        <v>629.07000000000005</v>
      </c>
      <c r="Q840" s="642">
        <v>1</v>
      </c>
      <c r="R840" s="626">
        <v>1</v>
      </c>
      <c r="S840" s="642">
        <v>1</v>
      </c>
      <c r="T840" s="690">
        <v>1</v>
      </c>
      <c r="U840" s="672">
        <v>1</v>
      </c>
    </row>
    <row r="841" spans="1:21" ht="14.4" customHeight="1" x14ac:dyDescent="0.3">
      <c r="A841" s="625">
        <v>21</v>
      </c>
      <c r="B841" s="626" t="s">
        <v>551</v>
      </c>
      <c r="C841" s="626">
        <v>89301212</v>
      </c>
      <c r="D841" s="688" t="s">
        <v>4839</v>
      </c>
      <c r="E841" s="689" t="s">
        <v>2818</v>
      </c>
      <c r="F841" s="626" t="s">
        <v>2806</v>
      </c>
      <c r="G841" s="626" t="s">
        <v>3681</v>
      </c>
      <c r="H841" s="626" t="s">
        <v>550</v>
      </c>
      <c r="I841" s="626" t="s">
        <v>3682</v>
      </c>
      <c r="J841" s="626" t="s">
        <v>3683</v>
      </c>
      <c r="K841" s="626" t="s">
        <v>3684</v>
      </c>
      <c r="L841" s="627">
        <v>1313.2</v>
      </c>
      <c r="M841" s="627">
        <v>1313.2</v>
      </c>
      <c r="N841" s="626">
        <v>1</v>
      </c>
      <c r="O841" s="690">
        <v>1</v>
      </c>
      <c r="P841" s="627">
        <v>1313.2</v>
      </c>
      <c r="Q841" s="642">
        <v>1</v>
      </c>
      <c r="R841" s="626">
        <v>1</v>
      </c>
      <c r="S841" s="642">
        <v>1</v>
      </c>
      <c r="T841" s="690">
        <v>1</v>
      </c>
      <c r="U841" s="672">
        <v>1</v>
      </c>
    </row>
    <row r="842" spans="1:21" ht="14.4" customHeight="1" x14ac:dyDescent="0.3">
      <c r="A842" s="625">
        <v>21</v>
      </c>
      <c r="B842" s="626" t="s">
        <v>551</v>
      </c>
      <c r="C842" s="626">
        <v>89301212</v>
      </c>
      <c r="D842" s="688" t="s">
        <v>4839</v>
      </c>
      <c r="E842" s="689" t="s">
        <v>2818</v>
      </c>
      <c r="F842" s="626" t="s">
        <v>2806</v>
      </c>
      <c r="G842" s="626" t="s">
        <v>2974</v>
      </c>
      <c r="H842" s="626" t="s">
        <v>550</v>
      </c>
      <c r="I842" s="626" t="s">
        <v>3080</v>
      </c>
      <c r="J842" s="626" t="s">
        <v>2981</v>
      </c>
      <c r="K842" s="626" t="s">
        <v>2979</v>
      </c>
      <c r="L842" s="627">
        <v>58.23</v>
      </c>
      <c r="M842" s="627">
        <v>116.46</v>
      </c>
      <c r="N842" s="626">
        <v>2</v>
      </c>
      <c r="O842" s="690">
        <v>1</v>
      </c>
      <c r="P842" s="627">
        <v>116.46</v>
      </c>
      <c r="Q842" s="642">
        <v>1</v>
      </c>
      <c r="R842" s="626">
        <v>2</v>
      </c>
      <c r="S842" s="642">
        <v>1</v>
      </c>
      <c r="T842" s="690">
        <v>1</v>
      </c>
      <c r="U842" s="672">
        <v>1</v>
      </c>
    </row>
    <row r="843" spans="1:21" ht="14.4" customHeight="1" x14ac:dyDescent="0.3">
      <c r="A843" s="625">
        <v>21</v>
      </c>
      <c r="B843" s="626" t="s">
        <v>551</v>
      </c>
      <c r="C843" s="626">
        <v>89301212</v>
      </c>
      <c r="D843" s="688" t="s">
        <v>4839</v>
      </c>
      <c r="E843" s="689" t="s">
        <v>2818</v>
      </c>
      <c r="F843" s="626" t="s">
        <v>2806</v>
      </c>
      <c r="G843" s="626" t="s">
        <v>3081</v>
      </c>
      <c r="H843" s="626" t="s">
        <v>550</v>
      </c>
      <c r="I843" s="626" t="s">
        <v>3082</v>
      </c>
      <c r="J843" s="626" t="s">
        <v>3083</v>
      </c>
      <c r="K843" s="626" t="s">
        <v>3084</v>
      </c>
      <c r="L843" s="627">
        <v>0</v>
      </c>
      <c r="M843" s="627">
        <v>0</v>
      </c>
      <c r="N843" s="626">
        <v>1</v>
      </c>
      <c r="O843" s="690">
        <v>0.5</v>
      </c>
      <c r="P843" s="627">
        <v>0</v>
      </c>
      <c r="Q843" s="642"/>
      <c r="R843" s="626">
        <v>1</v>
      </c>
      <c r="S843" s="642">
        <v>1</v>
      </c>
      <c r="T843" s="690">
        <v>0.5</v>
      </c>
      <c r="U843" s="672">
        <v>1</v>
      </c>
    </row>
    <row r="844" spans="1:21" ht="14.4" customHeight="1" x14ac:dyDescent="0.3">
      <c r="A844" s="625">
        <v>21</v>
      </c>
      <c r="B844" s="626" t="s">
        <v>551</v>
      </c>
      <c r="C844" s="626">
        <v>89301212</v>
      </c>
      <c r="D844" s="688" t="s">
        <v>4839</v>
      </c>
      <c r="E844" s="689" t="s">
        <v>2818</v>
      </c>
      <c r="F844" s="626" t="s">
        <v>2806</v>
      </c>
      <c r="G844" s="626" t="s">
        <v>3685</v>
      </c>
      <c r="H844" s="626" t="s">
        <v>550</v>
      </c>
      <c r="I844" s="626" t="s">
        <v>3686</v>
      </c>
      <c r="J844" s="626" t="s">
        <v>3687</v>
      </c>
      <c r="K844" s="626" t="s">
        <v>3688</v>
      </c>
      <c r="L844" s="627">
        <v>94.09</v>
      </c>
      <c r="M844" s="627">
        <v>94.09</v>
      </c>
      <c r="N844" s="626">
        <v>1</v>
      </c>
      <c r="O844" s="690">
        <v>1</v>
      </c>
      <c r="P844" s="627">
        <v>94.09</v>
      </c>
      <c r="Q844" s="642">
        <v>1</v>
      </c>
      <c r="R844" s="626">
        <v>1</v>
      </c>
      <c r="S844" s="642">
        <v>1</v>
      </c>
      <c r="T844" s="690">
        <v>1</v>
      </c>
      <c r="U844" s="672">
        <v>1</v>
      </c>
    </row>
    <row r="845" spans="1:21" ht="14.4" customHeight="1" x14ac:dyDescent="0.3">
      <c r="A845" s="625">
        <v>21</v>
      </c>
      <c r="B845" s="626" t="s">
        <v>551</v>
      </c>
      <c r="C845" s="626">
        <v>89301212</v>
      </c>
      <c r="D845" s="688" t="s">
        <v>4839</v>
      </c>
      <c r="E845" s="689" t="s">
        <v>2818</v>
      </c>
      <c r="F845" s="626" t="s">
        <v>2806</v>
      </c>
      <c r="G845" s="626" t="s">
        <v>3350</v>
      </c>
      <c r="H845" s="626" t="s">
        <v>550</v>
      </c>
      <c r="I845" s="626" t="s">
        <v>3689</v>
      </c>
      <c r="J845" s="626" t="s">
        <v>3352</v>
      </c>
      <c r="K845" s="626" t="s">
        <v>3690</v>
      </c>
      <c r="L845" s="627">
        <v>0</v>
      </c>
      <c r="M845" s="627">
        <v>0</v>
      </c>
      <c r="N845" s="626">
        <v>1</v>
      </c>
      <c r="O845" s="690">
        <v>0.5</v>
      </c>
      <c r="P845" s="627"/>
      <c r="Q845" s="642"/>
      <c r="R845" s="626"/>
      <c r="S845" s="642">
        <v>0</v>
      </c>
      <c r="T845" s="690"/>
      <c r="U845" s="672">
        <v>0</v>
      </c>
    </row>
    <row r="846" spans="1:21" ht="14.4" customHeight="1" x14ac:dyDescent="0.3">
      <c r="A846" s="625">
        <v>21</v>
      </c>
      <c r="B846" s="626" t="s">
        <v>551</v>
      </c>
      <c r="C846" s="626">
        <v>89301212</v>
      </c>
      <c r="D846" s="688" t="s">
        <v>4839</v>
      </c>
      <c r="E846" s="689" t="s">
        <v>2818</v>
      </c>
      <c r="F846" s="626" t="s">
        <v>2806</v>
      </c>
      <c r="G846" s="626" t="s">
        <v>3350</v>
      </c>
      <c r="H846" s="626" t="s">
        <v>550</v>
      </c>
      <c r="I846" s="626" t="s">
        <v>3351</v>
      </c>
      <c r="J846" s="626" t="s">
        <v>3352</v>
      </c>
      <c r="K846" s="626" t="s">
        <v>1628</v>
      </c>
      <c r="L846" s="627">
        <v>0</v>
      </c>
      <c r="M846" s="627">
        <v>0</v>
      </c>
      <c r="N846" s="626">
        <v>1</v>
      </c>
      <c r="O846" s="690">
        <v>0.5</v>
      </c>
      <c r="P846" s="627">
        <v>0</v>
      </c>
      <c r="Q846" s="642"/>
      <c r="R846" s="626">
        <v>1</v>
      </c>
      <c r="S846" s="642">
        <v>1</v>
      </c>
      <c r="T846" s="690">
        <v>0.5</v>
      </c>
      <c r="U846" s="672">
        <v>1</v>
      </c>
    </row>
    <row r="847" spans="1:21" ht="14.4" customHeight="1" x14ac:dyDescent="0.3">
      <c r="A847" s="625">
        <v>21</v>
      </c>
      <c r="B847" s="626" t="s">
        <v>551</v>
      </c>
      <c r="C847" s="626">
        <v>89301212</v>
      </c>
      <c r="D847" s="688" t="s">
        <v>4839</v>
      </c>
      <c r="E847" s="689" t="s">
        <v>2818</v>
      </c>
      <c r="F847" s="626" t="s">
        <v>2806</v>
      </c>
      <c r="G847" s="626" t="s">
        <v>2988</v>
      </c>
      <c r="H847" s="626" t="s">
        <v>550</v>
      </c>
      <c r="I847" s="626" t="s">
        <v>2990</v>
      </c>
      <c r="J847" s="626" t="s">
        <v>856</v>
      </c>
      <c r="K847" s="626" t="s">
        <v>2991</v>
      </c>
      <c r="L847" s="627">
        <v>50.6</v>
      </c>
      <c r="M847" s="627">
        <v>101.2</v>
      </c>
      <c r="N847" s="626">
        <v>2</v>
      </c>
      <c r="O847" s="690">
        <v>1</v>
      </c>
      <c r="P847" s="627">
        <v>101.2</v>
      </c>
      <c r="Q847" s="642">
        <v>1</v>
      </c>
      <c r="R847" s="626">
        <v>2</v>
      </c>
      <c r="S847" s="642">
        <v>1</v>
      </c>
      <c r="T847" s="690">
        <v>1</v>
      </c>
      <c r="U847" s="672">
        <v>1</v>
      </c>
    </row>
    <row r="848" spans="1:21" ht="14.4" customHeight="1" x14ac:dyDescent="0.3">
      <c r="A848" s="625">
        <v>21</v>
      </c>
      <c r="B848" s="626" t="s">
        <v>551</v>
      </c>
      <c r="C848" s="626">
        <v>89301212</v>
      </c>
      <c r="D848" s="688" t="s">
        <v>4839</v>
      </c>
      <c r="E848" s="689" t="s">
        <v>2818</v>
      </c>
      <c r="F848" s="626" t="s">
        <v>2806</v>
      </c>
      <c r="G848" s="626" t="s">
        <v>3186</v>
      </c>
      <c r="H848" s="626" t="s">
        <v>550</v>
      </c>
      <c r="I848" s="626" t="s">
        <v>3187</v>
      </c>
      <c r="J848" s="626" t="s">
        <v>763</v>
      </c>
      <c r="K848" s="626" t="s">
        <v>3188</v>
      </c>
      <c r="L848" s="627">
        <v>26.17</v>
      </c>
      <c r="M848" s="627">
        <v>78.510000000000005</v>
      </c>
      <c r="N848" s="626">
        <v>3</v>
      </c>
      <c r="O848" s="690">
        <v>1.5</v>
      </c>
      <c r="P848" s="627">
        <v>52.34</v>
      </c>
      <c r="Q848" s="642">
        <v>0.66666666666666663</v>
      </c>
      <c r="R848" s="626">
        <v>2</v>
      </c>
      <c r="S848" s="642">
        <v>0.66666666666666663</v>
      </c>
      <c r="T848" s="690">
        <v>0.5</v>
      </c>
      <c r="U848" s="672">
        <v>0.33333333333333331</v>
      </c>
    </row>
    <row r="849" spans="1:21" ht="14.4" customHeight="1" x14ac:dyDescent="0.3">
      <c r="A849" s="625">
        <v>21</v>
      </c>
      <c r="B849" s="626" t="s">
        <v>551</v>
      </c>
      <c r="C849" s="626">
        <v>89301212</v>
      </c>
      <c r="D849" s="688" t="s">
        <v>4839</v>
      </c>
      <c r="E849" s="689" t="s">
        <v>2818</v>
      </c>
      <c r="F849" s="626" t="s">
        <v>2806</v>
      </c>
      <c r="G849" s="626" t="s">
        <v>3385</v>
      </c>
      <c r="H849" s="626" t="s">
        <v>550</v>
      </c>
      <c r="I849" s="626" t="s">
        <v>3386</v>
      </c>
      <c r="J849" s="626" t="s">
        <v>3387</v>
      </c>
      <c r="K849" s="626" t="s">
        <v>1821</v>
      </c>
      <c r="L849" s="627">
        <v>10256.77</v>
      </c>
      <c r="M849" s="627">
        <v>153851.55000000002</v>
      </c>
      <c r="N849" s="626">
        <v>15</v>
      </c>
      <c r="O849" s="690">
        <v>11.5</v>
      </c>
      <c r="P849" s="627">
        <v>112824.47000000002</v>
      </c>
      <c r="Q849" s="642">
        <v>0.73333333333333339</v>
      </c>
      <c r="R849" s="626">
        <v>11</v>
      </c>
      <c r="S849" s="642">
        <v>0.73333333333333328</v>
      </c>
      <c r="T849" s="690">
        <v>8.5</v>
      </c>
      <c r="U849" s="672">
        <v>0.73913043478260865</v>
      </c>
    </row>
    <row r="850" spans="1:21" ht="14.4" customHeight="1" x14ac:dyDescent="0.3">
      <c r="A850" s="625">
        <v>21</v>
      </c>
      <c r="B850" s="626" t="s">
        <v>551</v>
      </c>
      <c r="C850" s="626">
        <v>89301212</v>
      </c>
      <c r="D850" s="688" t="s">
        <v>4839</v>
      </c>
      <c r="E850" s="689" t="s">
        <v>2818</v>
      </c>
      <c r="F850" s="626" t="s">
        <v>2806</v>
      </c>
      <c r="G850" s="626" t="s">
        <v>3269</v>
      </c>
      <c r="H850" s="626" t="s">
        <v>1264</v>
      </c>
      <c r="I850" s="626" t="s">
        <v>3691</v>
      </c>
      <c r="J850" s="626" t="s">
        <v>3692</v>
      </c>
      <c r="K850" s="626" t="s">
        <v>3693</v>
      </c>
      <c r="L850" s="627">
        <v>154.01</v>
      </c>
      <c r="M850" s="627">
        <v>616.04</v>
      </c>
      <c r="N850" s="626">
        <v>4</v>
      </c>
      <c r="O850" s="690">
        <v>2</v>
      </c>
      <c r="P850" s="627"/>
      <c r="Q850" s="642">
        <v>0</v>
      </c>
      <c r="R850" s="626"/>
      <c r="S850" s="642">
        <v>0</v>
      </c>
      <c r="T850" s="690"/>
      <c r="U850" s="672">
        <v>0</v>
      </c>
    </row>
    <row r="851" spans="1:21" ht="14.4" customHeight="1" x14ac:dyDescent="0.3">
      <c r="A851" s="625">
        <v>21</v>
      </c>
      <c r="B851" s="626" t="s">
        <v>551</v>
      </c>
      <c r="C851" s="626">
        <v>89301212</v>
      </c>
      <c r="D851" s="688" t="s">
        <v>4839</v>
      </c>
      <c r="E851" s="689" t="s">
        <v>2818</v>
      </c>
      <c r="F851" s="626" t="s">
        <v>2806</v>
      </c>
      <c r="G851" s="626" t="s">
        <v>2889</v>
      </c>
      <c r="H851" s="626" t="s">
        <v>550</v>
      </c>
      <c r="I851" s="626" t="s">
        <v>3092</v>
      </c>
      <c r="J851" s="626" t="s">
        <v>2994</v>
      </c>
      <c r="K851" s="626" t="s">
        <v>2995</v>
      </c>
      <c r="L851" s="627">
        <v>72.05</v>
      </c>
      <c r="M851" s="627">
        <v>72.05</v>
      </c>
      <c r="N851" s="626">
        <v>1</v>
      </c>
      <c r="O851" s="690">
        <v>0.5</v>
      </c>
      <c r="P851" s="627"/>
      <c r="Q851" s="642">
        <v>0</v>
      </c>
      <c r="R851" s="626"/>
      <c r="S851" s="642">
        <v>0</v>
      </c>
      <c r="T851" s="690"/>
      <c r="U851" s="672">
        <v>0</v>
      </c>
    </row>
    <row r="852" spans="1:21" ht="14.4" customHeight="1" x14ac:dyDescent="0.3">
      <c r="A852" s="625">
        <v>21</v>
      </c>
      <c r="B852" s="626" t="s">
        <v>551</v>
      </c>
      <c r="C852" s="626">
        <v>89301212</v>
      </c>
      <c r="D852" s="688" t="s">
        <v>4839</v>
      </c>
      <c r="E852" s="689" t="s">
        <v>2818</v>
      </c>
      <c r="F852" s="626" t="s">
        <v>2806</v>
      </c>
      <c r="G852" s="626" t="s">
        <v>2996</v>
      </c>
      <c r="H852" s="626" t="s">
        <v>550</v>
      </c>
      <c r="I852" s="626" t="s">
        <v>3694</v>
      </c>
      <c r="J852" s="626" t="s">
        <v>2999</v>
      </c>
      <c r="K852" s="626" t="s">
        <v>3695</v>
      </c>
      <c r="L852" s="627">
        <v>0</v>
      </c>
      <c r="M852" s="627">
        <v>0</v>
      </c>
      <c r="N852" s="626">
        <v>1</v>
      </c>
      <c r="O852" s="690">
        <v>1</v>
      </c>
      <c r="P852" s="627"/>
      <c r="Q852" s="642"/>
      <c r="R852" s="626"/>
      <c r="S852" s="642">
        <v>0</v>
      </c>
      <c r="T852" s="690"/>
      <c r="U852" s="672">
        <v>0</v>
      </c>
    </row>
    <row r="853" spans="1:21" ht="14.4" customHeight="1" x14ac:dyDescent="0.3">
      <c r="A853" s="625">
        <v>21</v>
      </c>
      <c r="B853" s="626" t="s">
        <v>551</v>
      </c>
      <c r="C853" s="626">
        <v>89301212</v>
      </c>
      <c r="D853" s="688" t="s">
        <v>4839</v>
      </c>
      <c r="E853" s="689" t="s">
        <v>2818</v>
      </c>
      <c r="F853" s="626" t="s">
        <v>2806</v>
      </c>
      <c r="G853" s="626" t="s">
        <v>3270</v>
      </c>
      <c r="H853" s="626" t="s">
        <v>1264</v>
      </c>
      <c r="I853" s="626" t="s">
        <v>3273</v>
      </c>
      <c r="J853" s="626" t="s">
        <v>3274</v>
      </c>
      <c r="K853" s="626" t="s">
        <v>3275</v>
      </c>
      <c r="L853" s="627">
        <v>2279.48</v>
      </c>
      <c r="M853" s="627">
        <v>150445.68000000005</v>
      </c>
      <c r="N853" s="626">
        <v>66</v>
      </c>
      <c r="O853" s="690">
        <v>24</v>
      </c>
      <c r="P853" s="627">
        <v>79781.800000000017</v>
      </c>
      <c r="Q853" s="642">
        <v>0.53030303030303028</v>
      </c>
      <c r="R853" s="626">
        <v>35</v>
      </c>
      <c r="S853" s="642">
        <v>0.53030303030303028</v>
      </c>
      <c r="T853" s="690">
        <v>12</v>
      </c>
      <c r="U853" s="672">
        <v>0.5</v>
      </c>
    </row>
    <row r="854" spans="1:21" ht="14.4" customHeight="1" x14ac:dyDescent="0.3">
      <c r="A854" s="625">
        <v>21</v>
      </c>
      <c r="B854" s="626" t="s">
        <v>551</v>
      </c>
      <c r="C854" s="626">
        <v>89301212</v>
      </c>
      <c r="D854" s="688" t="s">
        <v>4839</v>
      </c>
      <c r="E854" s="689" t="s">
        <v>2818</v>
      </c>
      <c r="F854" s="626" t="s">
        <v>2806</v>
      </c>
      <c r="G854" s="626" t="s">
        <v>3098</v>
      </c>
      <c r="H854" s="626" t="s">
        <v>1264</v>
      </c>
      <c r="I854" s="626" t="s">
        <v>2342</v>
      </c>
      <c r="J854" s="626" t="s">
        <v>1305</v>
      </c>
      <c r="K854" s="626" t="s">
        <v>2343</v>
      </c>
      <c r="L854" s="627">
        <v>65.069999999999993</v>
      </c>
      <c r="M854" s="627">
        <v>130.13999999999999</v>
      </c>
      <c r="N854" s="626">
        <v>2</v>
      </c>
      <c r="O854" s="690">
        <v>1.5</v>
      </c>
      <c r="P854" s="627">
        <v>65.069999999999993</v>
      </c>
      <c r="Q854" s="642">
        <v>0.5</v>
      </c>
      <c r="R854" s="626">
        <v>1</v>
      </c>
      <c r="S854" s="642">
        <v>0.5</v>
      </c>
      <c r="T854" s="690">
        <v>0.5</v>
      </c>
      <c r="U854" s="672">
        <v>0.33333333333333331</v>
      </c>
    </row>
    <row r="855" spans="1:21" ht="14.4" customHeight="1" x14ac:dyDescent="0.3">
      <c r="A855" s="625">
        <v>21</v>
      </c>
      <c r="B855" s="626" t="s">
        <v>551</v>
      </c>
      <c r="C855" s="626">
        <v>89301212</v>
      </c>
      <c r="D855" s="688" t="s">
        <v>4839</v>
      </c>
      <c r="E855" s="689" t="s">
        <v>2818</v>
      </c>
      <c r="F855" s="626" t="s">
        <v>2806</v>
      </c>
      <c r="G855" s="626" t="s">
        <v>3098</v>
      </c>
      <c r="H855" s="626" t="s">
        <v>550</v>
      </c>
      <c r="I855" s="626" t="s">
        <v>2669</v>
      </c>
      <c r="J855" s="626" t="s">
        <v>2670</v>
      </c>
      <c r="K855" s="626" t="s">
        <v>2671</v>
      </c>
      <c r="L855" s="627">
        <v>65.069999999999993</v>
      </c>
      <c r="M855" s="627">
        <v>65.069999999999993</v>
      </c>
      <c r="N855" s="626">
        <v>1</v>
      </c>
      <c r="O855" s="690">
        <v>1</v>
      </c>
      <c r="P855" s="627"/>
      <c r="Q855" s="642">
        <v>0</v>
      </c>
      <c r="R855" s="626"/>
      <c r="S855" s="642">
        <v>0</v>
      </c>
      <c r="T855" s="690"/>
      <c r="U855" s="672">
        <v>0</v>
      </c>
    </row>
    <row r="856" spans="1:21" ht="14.4" customHeight="1" x14ac:dyDescent="0.3">
      <c r="A856" s="625">
        <v>21</v>
      </c>
      <c r="B856" s="626" t="s">
        <v>551</v>
      </c>
      <c r="C856" s="626">
        <v>89301212</v>
      </c>
      <c r="D856" s="688" t="s">
        <v>4839</v>
      </c>
      <c r="E856" s="689" t="s">
        <v>2818</v>
      </c>
      <c r="F856" s="626" t="s">
        <v>2806</v>
      </c>
      <c r="G856" s="626" t="s">
        <v>3098</v>
      </c>
      <c r="H856" s="626" t="s">
        <v>1264</v>
      </c>
      <c r="I856" s="626" t="s">
        <v>2345</v>
      </c>
      <c r="J856" s="626" t="s">
        <v>1332</v>
      </c>
      <c r="K856" s="626" t="s">
        <v>2346</v>
      </c>
      <c r="L856" s="627">
        <v>130.15</v>
      </c>
      <c r="M856" s="627">
        <v>130.15</v>
      </c>
      <c r="N856" s="626">
        <v>1</v>
      </c>
      <c r="O856" s="690">
        <v>0.5</v>
      </c>
      <c r="P856" s="627"/>
      <c r="Q856" s="642">
        <v>0</v>
      </c>
      <c r="R856" s="626"/>
      <c r="S856" s="642">
        <v>0</v>
      </c>
      <c r="T856" s="690"/>
      <c r="U856" s="672">
        <v>0</v>
      </c>
    </row>
    <row r="857" spans="1:21" ht="14.4" customHeight="1" x14ac:dyDescent="0.3">
      <c r="A857" s="625">
        <v>21</v>
      </c>
      <c r="B857" s="626" t="s">
        <v>551</v>
      </c>
      <c r="C857" s="626">
        <v>89301212</v>
      </c>
      <c r="D857" s="688" t="s">
        <v>4839</v>
      </c>
      <c r="E857" s="689" t="s">
        <v>2818</v>
      </c>
      <c r="F857" s="626" t="s">
        <v>2806</v>
      </c>
      <c r="G857" s="626" t="s">
        <v>3098</v>
      </c>
      <c r="H857" s="626" t="s">
        <v>1264</v>
      </c>
      <c r="I857" s="626" t="s">
        <v>2347</v>
      </c>
      <c r="J857" s="626" t="s">
        <v>1333</v>
      </c>
      <c r="K857" s="626" t="s">
        <v>2348</v>
      </c>
      <c r="L857" s="627">
        <v>50.57</v>
      </c>
      <c r="M857" s="627">
        <v>101.14</v>
      </c>
      <c r="N857" s="626">
        <v>2</v>
      </c>
      <c r="O857" s="690">
        <v>1</v>
      </c>
      <c r="P857" s="627"/>
      <c r="Q857" s="642">
        <v>0</v>
      </c>
      <c r="R857" s="626"/>
      <c r="S857" s="642">
        <v>0</v>
      </c>
      <c r="T857" s="690"/>
      <c r="U857" s="672">
        <v>0</v>
      </c>
    </row>
    <row r="858" spans="1:21" ht="14.4" customHeight="1" x14ac:dyDescent="0.3">
      <c r="A858" s="625">
        <v>21</v>
      </c>
      <c r="B858" s="626" t="s">
        <v>551</v>
      </c>
      <c r="C858" s="626">
        <v>89301212</v>
      </c>
      <c r="D858" s="688" t="s">
        <v>4839</v>
      </c>
      <c r="E858" s="689" t="s">
        <v>2818</v>
      </c>
      <c r="F858" s="626" t="s">
        <v>2806</v>
      </c>
      <c r="G858" s="626" t="s">
        <v>3098</v>
      </c>
      <c r="H858" s="626" t="s">
        <v>1264</v>
      </c>
      <c r="I858" s="626" t="s">
        <v>2349</v>
      </c>
      <c r="J858" s="626" t="s">
        <v>1334</v>
      </c>
      <c r="K858" s="626" t="s">
        <v>2350</v>
      </c>
      <c r="L858" s="627">
        <v>86.76</v>
      </c>
      <c r="M858" s="627">
        <v>86.76</v>
      </c>
      <c r="N858" s="626">
        <v>1</v>
      </c>
      <c r="O858" s="690">
        <v>0.5</v>
      </c>
      <c r="P858" s="627"/>
      <c r="Q858" s="642">
        <v>0</v>
      </c>
      <c r="R858" s="626"/>
      <c r="S858" s="642">
        <v>0</v>
      </c>
      <c r="T858" s="690"/>
      <c r="U858" s="672">
        <v>0</v>
      </c>
    </row>
    <row r="859" spans="1:21" ht="14.4" customHeight="1" x14ac:dyDescent="0.3">
      <c r="A859" s="625">
        <v>21</v>
      </c>
      <c r="B859" s="626" t="s">
        <v>551</v>
      </c>
      <c r="C859" s="626">
        <v>89301212</v>
      </c>
      <c r="D859" s="688" t="s">
        <v>4839</v>
      </c>
      <c r="E859" s="689" t="s">
        <v>2818</v>
      </c>
      <c r="F859" s="626" t="s">
        <v>2806</v>
      </c>
      <c r="G859" s="626" t="s">
        <v>3098</v>
      </c>
      <c r="H859" s="626" t="s">
        <v>550</v>
      </c>
      <c r="I859" s="626" t="s">
        <v>2351</v>
      </c>
      <c r="J859" s="626" t="s">
        <v>2352</v>
      </c>
      <c r="K859" s="626" t="s">
        <v>2353</v>
      </c>
      <c r="L859" s="627">
        <v>50.57</v>
      </c>
      <c r="M859" s="627">
        <v>50.57</v>
      </c>
      <c r="N859" s="626">
        <v>1</v>
      </c>
      <c r="O859" s="690">
        <v>0.5</v>
      </c>
      <c r="P859" s="627"/>
      <c r="Q859" s="642">
        <v>0</v>
      </c>
      <c r="R859" s="626"/>
      <c r="S859" s="642">
        <v>0</v>
      </c>
      <c r="T859" s="690"/>
      <c r="U859" s="672">
        <v>0</v>
      </c>
    </row>
    <row r="860" spans="1:21" ht="14.4" customHeight="1" x14ac:dyDescent="0.3">
      <c r="A860" s="625">
        <v>21</v>
      </c>
      <c r="B860" s="626" t="s">
        <v>551</v>
      </c>
      <c r="C860" s="626">
        <v>89301212</v>
      </c>
      <c r="D860" s="688" t="s">
        <v>4839</v>
      </c>
      <c r="E860" s="689" t="s">
        <v>2818</v>
      </c>
      <c r="F860" s="626" t="s">
        <v>2806</v>
      </c>
      <c r="G860" s="626" t="s">
        <v>3696</v>
      </c>
      <c r="H860" s="626" t="s">
        <v>550</v>
      </c>
      <c r="I860" s="626" t="s">
        <v>3697</v>
      </c>
      <c r="J860" s="626" t="s">
        <v>3698</v>
      </c>
      <c r="K860" s="626" t="s">
        <v>2530</v>
      </c>
      <c r="L860" s="627">
        <v>8908.58</v>
      </c>
      <c r="M860" s="627">
        <v>8908.58</v>
      </c>
      <c r="N860" s="626">
        <v>1</v>
      </c>
      <c r="O860" s="690">
        <v>1</v>
      </c>
      <c r="P860" s="627">
        <v>8908.58</v>
      </c>
      <c r="Q860" s="642">
        <v>1</v>
      </c>
      <c r="R860" s="626">
        <v>1</v>
      </c>
      <c r="S860" s="642">
        <v>1</v>
      </c>
      <c r="T860" s="690">
        <v>1</v>
      </c>
      <c r="U860" s="672">
        <v>1</v>
      </c>
    </row>
    <row r="861" spans="1:21" ht="14.4" customHeight="1" x14ac:dyDescent="0.3">
      <c r="A861" s="625">
        <v>21</v>
      </c>
      <c r="B861" s="626" t="s">
        <v>551</v>
      </c>
      <c r="C861" s="626">
        <v>89301212</v>
      </c>
      <c r="D861" s="688" t="s">
        <v>4839</v>
      </c>
      <c r="E861" s="689" t="s">
        <v>2818</v>
      </c>
      <c r="F861" s="626" t="s">
        <v>2806</v>
      </c>
      <c r="G861" s="626" t="s">
        <v>3699</v>
      </c>
      <c r="H861" s="626" t="s">
        <v>1264</v>
      </c>
      <c r="I861" s="626" t="s">
        <v>3700</v>
      </c>
      <c r="J861" s="626" t="s">
        <v>1281</v>
      </c>
      <c r="K861" s="626" t="s">
        <v>1553</v>
      </c>
      <c r="L861" s="627">
        <v>250.62</v>
      </c>
      <c r="M861" s="627">
        <v>250.62</v>
      </c>
      <c r="N861" s="626">
        <v>1</v>
      </c>
      <c r="O861" s="690">
        <v>0.5</v>
      </c>
      <c r="P861" s="627"/>
      <c r="Q861" s="642">
        <v>0</v>
      </c>
      <c r="R861" s="626"/>
      <c r="S861" s="642">
        <v>0</v>
      </c>
      <c r="T861" s="690"/>
      <c r="U861" s="672">
        <v>0</v>
      </c>
    </row>
    <row r="862" spans="1:21" ht="14.4" customHeight="1" x14ac:dyDescent="0.3">
      <c r="A862" s="625">
        <v>21</v>
      </c>
      <c r="B862" s="626" t="s">
        <v>551</v>
      </c>
      <c r="C862" s="626">
        <v>89301212</v>
      </c>
      <c r="D862" s="688" t="s">
        <v>4839</v>
      </c>
      <c r="E862" s="689" t="s">
        <v>2818</v>
      </c>
      <c r="F862" s="626" t="s">
        <v>2806</v>
      </c>
      <c r="G862" s="626" t="s">
        <v>3515</v>
      </c>
      <c r="H862" s="626" t="s">
        <v>550</v>
      </c>
      <c r="I862" s="626" t="s">
        <v>3516</v>
      </c>
      <c r="J862" s="626" t="s">
        <v>996</v>
      </c>
      <c r="K862" s="626" t="s">
        <v>3518</v>
      </c>
      <c r="L862" s="627">
        <v>242.93</v>
      </c>
      <c r="M862" s="627">
        <v>971.72</v>
      </c>
      <c r="N862" s="626">
        <v>4</v>
      </c>
      <c r="O862" s="690">
        <v>4</v>
      </c>
      <c r="P862" s="627">
        <v>242.93</v>
      </c>
      <c r="Q862" s="642">
        <v>0.25</v>
      </c>
      <c r="R862" s="626">
        <v>1</v>
      </c>
      <c r="S862" s="642">
        <v>0.25</v>
      </c>
      <c r="T862" s="690">
        <v>1</v>
      </c>
      <c r="U862" s="672">
        <v>0.25</v>
      </c>
    </row>
    <row r="863" spans="1:21" ht="14.4" customHeight="1" x14ac:dyDescent="0.3">
      <c r="A863" s="625">
        <v>21</v>
      </c>
      <c r="B863" s="626" t="s">
        <v>551</v>
      </c>
      <c r="C863" s="626">
        <v>89301212</v>
      </c>
      <c r="D863" s="688" t="s">
        <v>4839</v>
      </c>
      <c r="E863" s="689" t="s">
        <v>2818</v>
      </c>
      <c r="F863" s="626" t="s">
        <v>2806</v>
      </c>
      <c r="G863" s="626" t="s">
        <v>3103</v>
      </c>
      <c r="H863" s="626" t="s">
        <v>550</v>
      </c>
      <c r="I863" s="626" t="s">
        <v>3104</v>
      </c>
      <c r="J863" s="626" t="s">
        <v>1189</v>
      </c>
      <c r="K863" s="626" t="s">
        <v>1190</v>
      </c>
      <c r="L863" s="627">
        <v>1172.22</v>
      </c>
      <c r="M863" s="627">
        <v>3516.66</v>
      </c>
      <c r="N863" s="626">
        <v>3</v>
      </c>
      <c r="O863" s="690">
        <v>1.5</v>
      </c>
      <c r="P863" s="627"/>
      <c r="Q863" s="642">
        <v>0</v>
      </c>
      <c r="R863" s="626"/>
      <c r="S863" s="642">
        <v>0</v>
      </c>
      <c r="T863" s="690"/>
      <c r="U863" s="672">
        <v>0</v>
      </c>
    </row>
    <row r="864" spans="1:21" ht="14.4" customHeight="1" x14ac:dyDescent="0.3">
      <c r="A864" s="625">
        <v>21</v>
      </c>
      <c r="B864" s="626" t="s">
        <v>551</v>
      </c>
      <c r="C864" s="626">
        <v>89301212</v>
      </c>
      <c r="D864" s="688" t="s">
        <v>4839</v>
      </c>
      <c r="E864" s="689" t="s">
        <v>2818</v>
      </c>
      <c r="F864" s="626" t="s">
        <v>2806</v>
      </c>
      <c r="G864" s="626" t="s">
        <v>3701</v>
      </c>
      <c r="H864" s="626" t="s">
        <v>550</v>
      </c>
      <c r="I864" s="626" t="s">
        <v>3702</v>
      </c>
      <c r="J864" s="626" t="s">
        <v>3703</v>
      </c>
      <c r="K864" s="626" t="s">
        <v>2743</v>
      </c>
      <c r="L864" s="627">
        <v>463.34</v>
      </c>
      <c r="M864" s="627">
        <v>463.34</v>
      </c>
      <c r="N864" s="626">
        <v>1</v>
      </c>
      <c r="O864" s="690">
        <v>1</v>
      </c>
      <c r="P864" s="627">
        <v>463.34</v>
      </c>
      <c r="Q864" s="642">
        <v>1</v>
      </c>
      <c r="R864" s="626">
        <v>1</v>
      </c>
      <c r="S864" s="642">
        <v>1</v>
      </c>
      <c r="T864" s="690">
        <v>1</v>
      </c>
      <c r="U864" s="672">
        <v>1</v>
      </c>
    </row>
    <row r="865" spans="1:21" ht="14.4" customHeight="1" x14ac:dyDescent="0.3">
      <c r="A865" s="625">
        <v>21</v>
      </c>
      <c r="B865" s="626" t="s">
        <v>551</v>
      </c>
      <c r="C865" s="626">
        <v>89301212</v>
      </c>
      <c r="D865" s="688" t="s">
        <v>4839</v>
      </c>
      <c r="E865" s="689" t="s">
        <v>2818</v>
      </c>
      <c r="F865" s="626" t="s">
        <v>2806</v>
      </c>
      <c r="G865" s="626" t="s">
        <v>3007</v>
      </c>
      <c r="H865" s="626" t="s">
        <v>550</v>
      </c>
      <c r="I865" s="626" t="s">
        <v>3008</v>
      </c>
      <c r="J865" s="626" t="s">
        <v>3009</v>
      </c>
      <c r="K865" s="626" t="s">
        <v>3010</v>
      </c>
      <c r="L865" s="627">
        <v>56.01</v>
      </c>
      <c r="M865" s="627">
        <v>336.06</v>
      </c>
      <c r="N865" s="626">
        <v>6</v>
      </c>
      <c r="O865" s="690">
        <v>4</v>
      </c>
      <c r="P865" s="627">
        <v>224.04</v>
      </c>
      <c r="Q865" s="642">
        <v>0.66666666666666663</v>
      </c>
      <c r="R865" s="626">
        <v>4</v>
      </c>
      <c r="S865" s="642">
        <v>0.66666666666666663</v>
      </c>
      <c r="T865" s="690">
        <v>2.5</v>
      </c>
      <c r="U865" s="672">
        <v>0.625</v>
      </c>
    </row>
    <row r="866" spans="1:21" ht="14.4" customHeight="1" x14ac:dyDescent="0.3">
      <c r="A866" s="625">
        <v>21</v>
      </c>
      <c r="B866" s="626" t="s">
        <v>551</v>
      </c>
      <c r="C866" s="626">
        <v>89301212</v>
      </c>
      <c r="D866" s="688" t="s">
        <v>4839</v>
      </c>
      <c r="E866" s="689" t="s">
        <v>2818</v>
      </c>
      <c r="F866" s="626" t="s">
        <v>2806</v>
      </c>
      <c r="G866" s="626" t="s">
        <v>2864</v>
      </c>
      <c r="H866" s="626" t="s">
        <v>550</v>
      </c>
      <c r="I866" s="626" t="s">
        <v>3704</v>
      </c>
      <c r="J866" s="626" t="s">
        <v>684</v>
      </c>
      <c r="K866" s="626" t="s">
        <v>685</v>
      </c>
      <c r="L866" s="627">
        <v>49.92</v>
      </c>
      <c r="M866" s="627">
        <v>49.92</v>
      </c>
      <c r="N866" s="626">
        <v>1</v>
      </c>
      <c r="O866" s="690">
        <v>0.5</v>
      </c>
      <c r="P866" s="627"/>
      <c r="Q866" s="642">
        <v>0</v>
      </c>
      <c r="R866" s="626"/>
      <c r="S866" s="642">
        <v>0</v>
      </c>
      <c r="T866" s="690"/>
      <c r="U866" s="672">
        <v>0</v>
      </c>
    </row>
    <row r="867" spans="1:21" ht="14.4" customHeight="1" x14ac:dyDescent="0.3">
      <c r="A867" s="625">
        <v>21</v>
      </c>
      <c r="B867" s="626" t="s">
        <v>551</v>
      </c>
      <c r="C867" s="626">
        <v>89301212</v>
      </c>
      <c r="D867" s="688" t="s">
        <v>4839</v>
      </c>
      <c r="E867" s="689" t="s">
        <v>2818</v>
      </c>
      <c r="F867" s="626" t="s">
        <v>2806</v>
      </c>
      <c r="G867" s="626" t="s">
        <v>3019</v>
      </c>
      <c r="H867" s="626" t="s">
        <v>550</v>
      </c>
      <c r="I867" s="626" t="s">
        <v>3020</v>
      </c>
      <c r="J867" s="626" t="s">
        <v>833</v>
      </c>
      <c r="K867" s="626" t="s">
        <v>3021</v>
      </c>
      <c r="L867" s="627">
        <v>400.53</v>
      </c>
      <c r="M867" s="627">
        <v>4806.3599999999997</v>
      </c>
      <c r="N867" s="626">
        <v>12</v>
      </c>
      <c r="O867" s="690">
        <v>3</v>
      </c>
      <c r="P867" s="627">
        <v>4806.3599999999997</v>
      </c>
      <c r="Q867" s="642">
        <v>1</v>
      </c>
      <c r="R867" s="626">
        <v>12</v>
      </c>
      <c r="S867" s="642">
        <v>1</v>
      </c>
      <c r="T867" s="690">
        <v>3</v>
      </c>
      <c r="U867" s="672">
        <v>1</v>
      </c>
    </row>
    <row r="868" spans="1:21" ht="14.4" customHeight="1" x14ac:dyDescent="0.3">
      <c r="A868" s="625">
        <v>21</v>
      </c>
      <c r="B868" s="626" t="s">
        <v>551</v>
      </c>
      <c r="C868" s="626">
        <v>89301212</v>
      </c>
      <c r="D868" s="688" t="s">
        <v>4839</v>
      </c>
      <c r="E868" s="689" t="s">
        <v>2818</v>
      </c>
      <c r="F868" s="626" t="s">
        <v>2806</v>
      </c>
      <c r="G868" s="626" t="s">
        <v>3019</v>
      </c>
      <c r="H868" s="626" t="s">
        <v>550</v>
      </c>
      <c r="I868" s="626" t="s">
        <v>3705</v>
      </c>
      <c r="J868" s="626" t="s">
        <v>835</v>
      </c>
      <c r="K868" s="626" t="s">
        <v>3021</v>
      </c>
      <c r="L868" s="627">
        <v>250.87</v>
      </c>
      <c r="M868" s="627">
        <v>1003.48</v>
      </c>
      <c r="N868" s="626">
        <v>4</v>
      </c>
      <c r="O868" s="690">
        <v>1</v>
      </c>
      <c r="P868" s="627"/>
      <c r="Q868" s="642">
        <v>0</v>
      </c>
      <c r="R868" s="626"/>
      <c r="S868" s="642">
        <v>0</v>
      </c>
      <c r="T868" s="690"/>
      <c r="U868" s="672">
        <v>0</v>
      </c>
    </row>
    <row r="869" spans="1:21" ht="14.4" customHeight="1" x14ac:dyDescent="0.3">
      <c r="A869" s="625">
        <v>21</v>
      </c>
      <c r="B869" s="626" t="s">
        <v>551</v>
      </c>
      <c r="C869" s="626">
        <v>89301212</v>
      </c>
      <c r="D869" s="688" t="s">
        <v>4839</v>
      </c>
      <c r="E869" s="689" t="s">
        <v>2818</v>
      </c>
      <c r="F869" s="626" t="s">
        <v>2806</v>
      </c>
      <c r="G869" s="626" t="s">
        <v>3022</v>
      </c>
      <c r="H869" s="626" t="s">
        <v>1264</v>
      </c>
      <c r="I869" s="626" t="s">
        <v>2617</v>
      </c>
      <c r="J869" s="626" t="s">
        <v>1314</v>
      </c>
      <c r="K869" s="626" t="s">
        <v>1839</v>
      </c>
      <c r="L869" s="627">
        <v>937.93</v>
      </c>
      <c r="M869" s="627">
        <v>9379.2999999999993</v>
      </c>
      <c r="N869" s="626">
        <v>10</v>
      </c>
      <c r="O869" s="690">
        <v>5.5</v>
      </c>
      <c r="P869" s="627">
        <v>937.93</v>
      </c>
      <c r="Q869" s="642">
        <v>0.1</v>
      </c>
      <c r="R869" s="626">
        <v>1</v>
      </c>
      <c r="S869" s="642">
        <v>0.1</v>
      </c>
      <c r="T869" s="690">
        <v>1</v>
      </c>
      <c r="U869" s="672">
        <v>0.18181818181818182</v>
      </c>
    </row>
    <row r="870" spans="1:21" ht="14.4" customHeight="1" x14ac:dyDescent="0.3">
      <c r="A870" s="625">
        <v>21</v>
      </c>
      <c r="B870" s="626" t="s">
        <v>551</v>
      </c>
      <c r="C870" s="626">
        <v>89301212</v>
      </c>
      <c r="D870" s="688" t="s">
        <v>4839</v>
      </c>
      <c r="E870" s="689" t="s">
        <v>2818</v>
      </c>
      <c r="F870" s="626" t="s">
        <v>2806</v>
      </c>
      <c r="G870" s="626" t="s">
        <v>3022</v>
      </c>
      <c r="H870" s="626" t="s">
        <v>1264</v>
      </c>
      <c r="I870" s="626" t="s">
        <v>2618</v>
      </c>
      <c r="J870" s="626" t="s">
        <v>1314</v>
      </c>
      <c r="K870" s="626" t="s">
        <v>1840</v>
      </c>
      <c r="L870" s="627">
        <v>1166.47</v>
      </c>
      <c r="M870" s="627">
        <v>16330.580000000002</v>
      </c>
      <c r="N870" s="626">
        <v>14</v>
      </c>
      <c r="O870" s="690">
        <v>6.5</v>
      </c>
      <c r="P870" s="627">
        <v>16330.580000000002</v>
      </c>
      <c r="Q870" s="642">
        <v>1</v>
      </c>
      <c r="R870" s="626">
        <v>14</v>
      </c>
      <c r="S870" s="642">
        <v>1</v>
      </c>
      <c r="T870" s="690">
        <v>6.5</v>
      </c>
      <c r="U870" s="672">
        <v>1</v>
      </c>
    </row>
    <row r="871" spans="1:21" ht="14.4" customHeight="1" x14ac:dyDescent="0.3">
      <c r="A871" s="625">
        <v>21</v>
      </c>
      <c r="B871" s="626" t="s">
        <v>551</v>
      </c>
      <c r="C871" s="626">
        <v>89301212</v>
      </c>
      <c r="D871" s="688" t="s">
        <v>4839</v>
      </c>
      <c r="E871" s="689" t="s">
        <v>2818</v>
      </c>
      <c r="F871" s="626" t="s">
        <v>2806</v>
      </c>
      <c r="G871" s="626" t="s">
        <v>3022</v>
      </c>
      <c r="H871" s="626" t="s">
        <v>1264</v>
      </c>
      <c r="I871" s="626" t="s">
        <v>2232</v>
      </c>
      <c r="J871" s="626" t="s">
        <v>1355</v>
      </c>
      <c r="K871" s="626" t="s">
        <v>1839</v>
      </c>
      <c r="L871" s="627">
        <v>1749.69</v>
      </c>
      <c r="M871" s="627">
        <v>3499.38</v>
      </c>
      <c r="N871" s="626">
        <v>2</v>
      </c>
      <c r="O871" s="690">
        <v>1</v>
      </c>
      <c r="P871" s="627"/>
      <c r="Q871" s="642">
        <v>0</v>
      </c>
      <c r="R871" s="626"/>
      <c r="S871" s="642">
        <v>0</v>
      </c>
      <c r="T871" s="690"/>
      <c r="U871" s="672">
        <v>0</v>
      </c>
    </row>
    <row r="872" spans="1:21" ht="14.4" customHeight="1" x14ac:dyDescent="0.3">
      <c r="A872" s="625">
        <v>21</v>
      </c>
      <c r="B872" s="626" t="s">
        <v>551</v>
      </c>
      <c r="C872" s="626">
        <v>89301212</v>
      </c>
      <c r="D872" s="688" t="s">
        <v>4839</v>
      </c>
      <c r="E872" s="689" t="s">
        <v>2818</v>
      </c>
      <c r="F872" s="626" t="s">
        <v>2806</v>
      </c>
      <c r="G872" s="626" t="s">
        <v>2895</v>
      </c>
      <c r="H872" s="626" t="s">
        <v>1264</v>
      </c>
      <c r="I872" s="626" t="s">
        <v>2481</v>
      </c>
      <c r="J872" s="626" t="s">
        <v>1274</v>
      </c>
      <c r="K872" s="626" t="s">
        <v>2482</v>
      </c>
      <c r="L872" s="627">
        <v>96.63</v>
      </c>
      <c r="M872" s="627">
        <v>193.26</v>
      </c>
      <c r="N872" s="626">
        <v>2</v>
      </c>
      <c r="O872" s="690">
        <v>1.5</v>
      </c>
      <c r="P872" s="627">
        <v>193.26</v>
      </c>
      <c r="Q872" s="642">
        <v>1</v>
      </c>
      <c r="R872" s="626">
        <v>2</v>
      </c>
      <c r="S872" s="642">
        <v>1</v>
      </c>
      <c r="T872" s="690">
        <v>1.5</v>
      </c>
      <c r="U872" s="672">
        <v>1</v>
      </c>
    </row>
    <row r="873" spans="1:21" ht="14.4" customHeight="1" x14ac:dyDescent="0.3">
      <c r="A873" s="625">
        <v>21</v>
      </c>
      <c r="B873" s="626" t="s">
        <v>551</v>
      </c>
      <c r="C873" s="626">
        <v>89301212</v>
      </c>
      <c r="D873" s="688" t="s">
        <v>4839</v>
      </c>
      <c r="E873" s="689" t="s">
        <v>2818</v>
      </c>
      <c r="F873" s="626" t="s">
        <v>2806</v>
      </c>
      <c r="G873" s="626" t="s">
        <v>2895</v>
      </c>
      <c r="H873" s="626" t="s">
        <v>1264</v>
      </c>
      <c r="I873" s="626" t="s">
        <v>3212</v>
      </c>
      <c r="J873" s="626" t="s">
        <v>1274</v>
      </c>
      <c r="K873" s="626" t="s">
        <v>3213</v>
      </c>
      <c r="L873" s="627">
        <v>193.26</v>
      </c>
      <c r="M873" s="627">
        <v>193.26</v>
      </c>
      <c r="N873" s="626">
        <v>1</v>
      </c>
      <c r="O873" s="690">
        <v>1</v>
      </c>
      <c r="P873" s="627">
        <v>193.26</v>
      </c>
      <c r="Q873" s="642">
        <v>1</v>
      </c>
      <c r="R873" s="626">
        <v>1</v>
      </c>
      <c r="S873" s="642">
        <v>1</v>
      </c>
      <c r="T873" s="690">
        <v>1</v>
      </c>
      <c r="U873" s="672">
        <v>1</v>
      </c>
    </row>
    <row r="874" spans="1:21" ht="14.4" customHeight="1" x14ac:dyDescent="0.3">
      <c r="A874" s="625">
        <v>21</v>
      </c>
      <c r="B874" s="626" t="s">
        <v>551</v>
      </c>
      <c r="C874" s="626">
        <v>89301212</v>
      </c>
      <c r="D874" s="688" t="s">
        <v>4839</v>
      </c>
      <c r="E874" s="689" t="s">
        <v>2818</v>
      </c>
      <c r="F874" s="626" t="s">
        <v>2806</v>
      </c>
      <c r="G874" s="626" t="s">
        <v>2895</v>
      </c>
      <c r="H874" s="626" t="s">
        <v>550</v>
      </c>
      <c r="I874" s="626" t="s">
        <v>3706</v>
      </c>
      <c r="J874" s="626" t="s">
        <v>1274</v>
      </c>
      <c r="K874" s="626" t="s">
        <v>3707</v>
      </c>
      <c r="L874" s="627">
        <v>0</v>
      </c>
      <c r="M874" s="627">
        <v>0</v>
      </c>
      <c r="N874" s="626">
        <v>1</v>
      </c>
      <c r="O874" s="690">
        <v>0.5</v>
      </c>
      <c r="P874" s="627"/>
      <c r="Q874" s="642"/>
      <c r="R874" s="626"/>
      <c r="S874" s="642">
        <v>0</v>
      </c>
      <c r="T874" s="690"/>
      <c r="U874" s="672">
        <v>0</v>
      </c>
    </row>
    <row r="875" spans="1:21" ht="14.4" customHeight="1" x14ac:dyDescent="0.3">
      <c r="A875" s="625">
        <v>21</v>
      </c>
      <c r="B875" s="626" t="s">
        <v>551</v>
      </c>
      <c r="C875" s="626">
        <v>89301212</v>
      </c>
      <c r="D875" s="688" t="s">
        <v>4839</v>
      </c>
      <c r="E875" s="689" t="s">
        <v>2818</v>
      </c>
      <c r="F875" s="626" t="s">
        <v>2806</v>
      </c>
      <c r="G875" s="626" t="s">
        <v>2867</v>
      </c>
      <c r="H875" s="626" t="s">
        <v>550</v>
      </c>
      <c r="I875" s="626" t="s">
        <v>2868</v>
      </c>
      <c r="J875" s="626" t="s">
        <v>1920</v>
      </c>
      <c r="K875" s="626" t="s">
        <v>1921</v>
      </c>
      <c r="L875" s="627">
        <v>153.52000000000001</v>
      </c>
      <c r="M875" s="627">
        <v>153.52000000000001</v>
      </c>
      <c r="N875" s="626">
        <v>1</v>
      </c>
      <c r="O875" s="690">
        <v>0.5</v>
      </c>
      <c r="P875" s="627">
        <v>153.52000000000001</v>
      </c>
      <c r="Q875" s="642">
        <v>1</v>
      </c>
      <c r="R875" s="626">
        <v>1</v>
      </c>
      <c r="S875" s="642">
        <v>1</v>
      </c>
      <c r="T875" s="690">
        <v>0.5</v>
      </c>
      <c r="U875" s="672">
        <v>1</v>
      </c>
    </row>
    <row r="876" spans="1:21" ht="14.4" customHeight="1" x14ac:dyDescent="0.3">
      <c r="A876" s="625">
        <v>21</v>
      </c>
      <c r="B876" s="626" t="s">
        <v>551</v>
      </c>
      <c r="C876" s="626">
        <v>89301212</v>
      </c>
      <c r="D876" s="688" t="s">
        <v>4839</v>
      </c>
      <c r="E876" s="689" t="s">
        <v>2818</v>
      </c>
      <c r="F876" s="626" t="s">
        <v>2806</v>
      </c>
      <c r="G876" s="626" t="s">
        <v>3023</v>
      </c>
      <c r="H876" s="626" t="s">
        <v>1264</v>
      </c>
      <c r="I876" s="626" t="s">
        <v>2692</v>
      </c>
      <c r="J876" s="626" t="s">
        <v>1926</v>
      </c>
      <c r="K876" s="626" t="s">
        <v>2693</v>
      </c>
      <c r="L876" s="627">
        <v>69.86</v>
      </c>
      <c r="M876" s="627">
        <v>209.57999999999998</v>
      </c>
      <c r="N876" s="626">
        <v>3</v>
      </c>
      <c r="O876" s="690">
        <v>1</v>
      </c>
      <c r="P876" s="627">
        <v>209.57999999999998</v>
      </c>
      <c r="Q876" s="642">
        <v>1</v>
      </c>
      <c r="R876" s="626">
        <v>3</v>
      </c>
      <c r="S876" s="642">
        <v>1</v>
      </c>
      <c r="T876" s="690">
        <v>1</v>
      </c>
      <c r="U876" s="672">
        <v>1</v>
      </c>
    </row>
    <row r="877" spans="1:21" ht="14.4" customHeight="1" x14ac:dyDescent="0.3">
      <c r="A877" s="625">
        <v>21</v>
      </c>
      <c r="B877" s="626" t="s">
        <v>551</v>
      </c>
      <c r="C877" s="626">
        <v>89301212</v>
      </c>
      <c r="D877" s="688" t="s">
        <v>4839</v>
      </c>
      <c r="E877" s="689" t="s">
        <v>2818</v>
      </c>
      <c r="F877" s="626" t="s">
        <v>2806</v>
      </c>
      <c r="G877" s="626" t="s">
        <v>2869</v>
      </c>
      <c r="H877" s="626" t="s">
        <v>550</v>
      </c>
      <c r="I877" s="626" t="s">
        <v>3708</v>
      </c>
      <c r="J877" s="626" t="s">
        <v>3709</v>
      </c>
      <c r="K877" s="626" t="s">
        <v>881</v>
      </c>
      <c r="L877" s="627">
        <v>190.48</v>
      </c>
      <c r="M877" s="627">
        <v>190.48</v>
      </c>
      <c r="N877" s="626">
        <v>1</v>
      </c>
      <c r="O877" s="690">
        <v>0.5</v>
      </c>
      <c r="P877" s="627">
        <v>190.48</v>
      </c>
      <c r="Q877" s="642">
        <v>1</v>
      </c>
      <c r="R877" s="626">
        <v>1</v>
      </c>
      <c r="S877" s="642">
        <v>1</v>
      </c>
      <c r="T877" s="690">
        <v>0.5</v>
      </c>
      <c r="U877" s="672">
        <v>1</v>
      </c>
    </row>
    <row r="878" spans="1:21" ht="14.4" customHeight="1" x14ac:dyDescent="0.3">
      <c r="A878" s="625">
        <v>21</v>
      </c>
      <c r="B878" s="626" t="s">
        <v>551</v>
      </c>
      <c r="C878" s="626">
        <v>89301212</v>
      </c>
      <c r="D878" s="688" t="s">
        <v>4839</v>
      </c>
      <c r="E878" s="689" t="s">
        <v>2818</v>
      </c>
      <c r="F878" s="626" t="s">
        <v>2806</v>
      </c>
      <c r="G878" s="626" t="s">
        <v>2869</v>
      </c>
      <c r="H878" s="626" t="s">
        <v>550</v>
      </c>
      <c r="I878" s="626" t="s">
        <v>2180</v>
      </c>
      <c r="J878" s="626" t="s">
        <v>880</v>
      </c>
      <c r="K878" s="626" t="s">
        <v>881</v>
      </c>
      <c r="L878" s="627">
        <v>190.48</v>
      </c>
      <c r="M878" s="627">
        <v>1714.32</v>
      </c>
      <c r="N878" s="626">
        <v>9</v>
      </c>
      <c r="O878" s="690">
        <v>4</v>
      </c>
      <c r="P878" s="627">
        <v>190.48</v>
      </c>
      <c r="Q878" s="642">
        <v>0.1111111111111111</v>
      </c>
      <c r="R878" s="626">
        <v>1</v>
      </c>
      <c r="S878" s="642">
        <v>0.1111111111111111</v>
      </c>
      <c r="T878" s="690">
        <v>0.5</v>
      </c>
      <c r="U878" s="672">
        <v>0.125</v>
      </c>
    </row>
    <row r="879" spans="1:21" ht="14.4" customHeight="1" x14ac:dyDescent="0.3">
      <c r="A879" s="625">
        <v>21</v>
      </c>
      <c r="B879" s="626" t="s">
        <v>551</v>
      </c>
      <c r="C879" s="626">
        <v>89301212</v>
      </c>
      <c r="D879" s="688" t="s">
        <v>4839</v>
      </c>
      <c r="E879" s="689" t="s">
        <v>2818</v>
      </c>
      <c r="F879" s="626" t="s">
        <v>2806</v>
      </c>
      <c r="G879" s="626" t="s">
        <v>2869</v>
      </c>
      <c r="H879" s="626" t="s">
        <v>550</v>
      </c>
      <c r="I879" s="626" t="s">
        <v>2181</v>
      </c>
      <c r="J879" s="626" t="s">
        <v>880</v>
      </c>
      <c r="K879" s="626" t="s">
        <v>882</v>
      </c>
      <c r="L879" s="627">
        <v>612.26</v>
      </c>
      <c r="M879" s="627">
        <v>1224.52</v>
      </c>
      <c r="N879" s="626">
        <v>2</v>
      </c>
      <c r="O879" s="690">
        <v>1.5</v>
      </c>
      <c r="P879" s="627"/>
      <c r="Q879" s="642">
        <v>0</v>
      </c>
      <c r="R879" s="626"/>
      <c r="S879" s="642">
        <v>0</v>
      </c>
      <c r="T879" s="690"/>
      <c r="U879" s="672">
        <v>0</v>
      </c>
    </row>
    <row r="880" spans="1:21" ht="14.4" customHeight="1" x14ac:dyDescent="0.3">
      <c r="A880" s="625">
        <v>21</v>
      </c>
      <c r="B880" s="626" t="s">
        <v>551</v>
      </c>
      <c r="C880" s="626">
        <v>89301212</v>
      </c>
      <c r="D880" s="688" t="s">
        <v>4839</v>
      </c>
      <c r="E880" s="689" t="s">
        <v>2818</v>
      </c>
      <c r="F880" s="626" t="s">
        <v>2806</v>
      </c>
      <c r="G880" s="626" t="s">
        <v>2872</v>
      </c>
      <c r="H880" s="626" t="s">
        <v>1264</v>
      </c>
      <c r="I880" s="626" t="s">
        <v>2195</v>
      </c>
      <c r="J880" s="626" t="s">
        <v>1271</v>
      </c>
      <c r="K880" s="626" t="s">
        <v>1272</v>
      </c>
      <c r="L880" s="627">
        <v>497.4</v>
      </c>
      <c r="M880" s="627">
        <v>7460.9999999999982</v>
      </c>
      <c r="N880" s="626">
        <v>15</v>
      </c>
      <c r="O880" s="690">
        <v>9.5</v>
      </c>
      <c r="P880" s="627">
        <v>7460.9999999999982</v>
      </c>
      <c r="Q880" s="642">
        <v>1</v>
      </c>
      <c r="R880" s="626">
        <v>15</v>
      </c>
      <c r="S880" s="642">
        <v>1</v>
      </c>
      <c r="T880" s="690">
        <v>9.5</v>
      </c>
      <c r="U880" s="672">
        <v>1</v>
      </c>
    </row>
    <row r="881" spans="1:21" ht="14.4" customHeight="1" x14ac:dyDescent="0.3">
      <c r="A881" s="625">
        <v>21</v>
      </c>
      <c r="B881" s="626" t="s">
        <v>551</v>
      </c>
      <c r="C881" s="626">
        <v>89301212</v>
      </c>
      <c r="D881" s="688" t="s">
        <v>4839</v>
      </c>
      <c r="E881" s="689" t="s">
        <v>2818</v>
      </c>
      <c r="F881" s="626" t="s">
        <v>2806</v>
      </c>
      <c r="G881" s="626" t="s">
        <v>2872</v>
      </c>
      <c r="H881" s="626" t="s">
        <v>1264</v>
      </c>
      <c r="I881" s="626" t="s">
        <v>2196</v>
      </c>
      <c r="J881" s="626" t="s">
        <v>1418</v>
      </c>
      <c r="K881" s="626" t="s">
        <v>2197</v>
      </c>
      <c r="L881" s="627">
        <v>1347.28</v>
      </c>
      <c r="M881" s="627">
        <v>10778.24</v>
      </c>
      <c r="N881" s="626">
        <v>8</v>
      </c>
      <c r="O881" s="690">
        <v>3.5</v>
      </c>
      <c r="P881" s="627">
        <v>6736.4</v>
      </c>
      <c r="Q881" s="642">
        <v>0.625</v>
      </c>
      <c r="R881" s="626">
        <v>5</v>
      </c>
      <c r="S881" s="642">
        <v>0.625</v>
      </c>
      <c r="T881" s="690">
        <v>2.5</v>
      </c>
      <c r="U881" s="672">
        <v>0.7142857142857143</v>
      </c>
    </row>
    <row r="882" spans="1:21" ht="14.4" customHeight="1" x14ac:dyDescent="0.3">
      <c r="A882" s="625">
        <v>21</v>
      </c>
      <c r="B882" s="626" t="s">
        <v>551</v>
      </c>
      <c r="C882" s="626">
        <v>89301212</v>
      </c>
      <c r="D882" s="688" t="s">
        <v>4839</v>
      </c>
      <c r="E882" s="689" t="s">
        <v>2818</v>
      </c>
      <c r="F882" s="626" t="s">
        <v>2806</v>
      </c>
      <c r="G882" s="626" t="s">
        <v>2872</v>
      </c>
      <c r="H882" s="626" t="s">
        <v>1264</v>
      </c>
      <c r="I882" s="626" t="s">
        <v>2196</v>
      </c>
      <c r="J882" s="626" t="s">
        <v>1418</v>
      </c>
      <c r="K882" s="626" t="s">
        <v>2197</v>
      </c>
      <c r="L882" s="627">
        <v>1359.61</v>
      </c>
      <c r="M882" s="627">
        <v>1359.61</v>
      </c>
      <c r="N882" s="626">
        <v>1</v>
      </c>
      <c r="O882" s="690">
        <v>0.5</v>
      </c>
      <c r="P882" s="627">
        <v>1359.61</v>
      </c>
      <c r="Q882" s="642">
        <v>1</v>
      </c>
      <c r="R882" s="626">
        <v>1</v>
      </c>
      <c r="S882" s="642">
        <v>1</v>
      </c>
      <c r="T882" s="690">
        <v>0.5</v>
      </c>
      <c r="U882" s="672">
        <v>1</v>
      </c>
    </row>
    <row r="883" spans="1:21" ht="14.4" customHeight="1" x14ac:dyDescent="0.3">
      <c r="A883" s="625">
        <v>21</v>
      </c>
      <c r="B883" s="626" t="s">
        <v>551</v>
      </c>
      <c r="C883" s="626">
        <v>89301212</v>
      </c>
      <c r="D883" s="688" t="s">
        <v>4839</v>
      </c>
      <c r="E883" s="689" t="s">
        <v>2818</v>
      </c>
      <c r="F883" s="626" t="s">
        <v>2806</v>
      </c>
      <c r="G883" s="626" t="s">
        <v>2872</v>
      </c>
      <c r="H883" s="626" t="s">
        <v>1264</v>
      </c>
      <c r="I883" s="626" t="s">
        <v>2873</v>
      </c>
      <c r="J883" s="626" t="s">
        <v>2874</v>
      </c>
      <c r="K883" s="626" t="s">
        <v>2875</v>
      </c>
      <c r="L883" s="627">
        <v>1347.28</v>
      </c>
      <c r="M883" s="627">
        <v>2694.56</v>
      </c>
      <c r="N883" s="626">
        <v>2</v>
      </c>
      <c r="O883" s="690">
        <v>0.5</v>
      </c>
      <c r="P883" s="627">
        <v>2694.56</v>
      </c>
      <c r="Q883" s="642">
        <v>1</v>
      </c>
      <c r="R883" s="626">
        <v>2</v>
      </c>
      <c r="S883" s="642">
        <v>1</v>
      </c>
      <c r="T883" s="690">
        <v>0.5</v>
      </c>
      <c r="U883" s="672">
        <v>1</v>
      </c>
    </row>
    <row r="884" spans="1:21" ht="14.4" customHeight="1" x14ac:dyDescent="0.3">
      <c r="A884" s="625">
        <v>21</v>
      </c>
      <c r="B884" s="626" t="s">
        <v>551</v>
      </c>
      <c r="C884" s="626">
        <v>89301212</v>
      </c>
      <c r="D884" s="688" t="s">
        <v>4839</v>
      </c>
      <c r="E884" s="689" t="s">
        <v>2818</v>
      </c>
      <c r="F884" s="626" t="s">
        <v>2806</v>
      </c>
      <c r="G884" s="626" t="s">
        <v>3710</v>
      </c>
      <c r="H884" s="626" t="s">
        <v>550</v>
      </c>
      <c r="I884" s="626" t="s">
        <v>3711</v>
      </c>
      <c r="J884" s="626" t="s">
        <v>3712</v>
      </c>
      <c r="K884" s="626" t="s">
        <v>678</v>
      </c>
      <c r="L884" s="627">
        <v>216.16</v>
      </c>
      <c r="M884" s="627">
        <v>216.16</v>
      </c>
      <c r="N884" s="626">
        <v>1</v>
      </c>
      <c r="O884" s="690">
        <v>1</v>
      </c>
      <c r="P884" s="627">
        <v>216.16</v>
      </c>
      <c r="Q884" s="642">
        <v>1</v>
      </c>
      <c r="R884" s="626">
        <v>1</v>
      </c>
      <c r="S884" s="642">
        <v>1</v>
      </c>
      <c r="T884" s="690">
        <v>1</v>
      </c>
      <c r="U884" s="672">
        <v>1</v>
      </c>
    </row>
    <row r="885" spans="1:21" ht="14.4" customHeight="1" x14ac:dyDescent="0.3">
      <c r="A885" s="625">
        <v>21</v>
      </c>
      <c r="B885" s="626" t="s">
        <v>551</v>
      </c>
      <c r="C885" s="626">
        <v>89301212</v>
      </c>
      <c r="D885" s="688" t="s">
        <v>4839</v>
      </c>
      <c r="E885" s="689" t="s">
        <v>2818</v>
      </c>
      <c r="F885" s="626" t="s">
        <v>2806</v>
      </c>
      <c r="G885" s="626" t="s">
        <v>3713</v>
      </c>
      <c r="H885" s="626" t="s">
        <v>550</v>
      </c>
      <c r="I885" s="626" t="s">
        <v>3714</v>
      </c>
      <c r="J885" s="626" t="s">
        <v>3715</v>
      </c>
      <c r="K885" s="626" t="s">
        <v>3716</v>
      </c>
      <c r="L885" s="627">
        <v>0</v>
      </c>
      <c r="M885" s="627">
        <v>0</v>
      </c>
      <c r="N885" s="626">
        <v>2</v>
      </c>
      <c r="O885" s="690">
        <v>0.5</v>
      </c>
      <c r="P885" s="627"/>
      <c r="Q885" s="642"/>
      <c r="R885" s="626"/>
      <c r="S885" s="642">
        <v>0</v>
      </c>
      <c r="T885" s="690"/>
      <c r="U885" s="672">
        <v>0</v>
      </c>
    </row>
    <row r="886" spans="1:21" ht="14.4" customHeight="1" x14ac:dyDescent="0.3">
      <c r="A886" s="625">
        <v>21</v>
      </c>
      <c r="B886" s="626" t="s">
        <v>551</v>
      </c>
      <c r="C886" s="626">
        <v>89301212</v>
      </c>
      <c r="D886" s="688" t="s">
        <v>4839</v>
      </c>
      <c r="E886" s="689" t="s">
        <v>2818</v>
      </c>
      <c r="F886" s="626" t="s">
        <v>2806</v>
      </c>
      <c r="G886" s="626" t="s">
        <v>2896</v>
      </c>
      <c r="H886" s="626" t="s">
        <v>550</v>
      </c>
      <c r="I886" s="626" t="s">
        <v>3109</v>
      </c>
      <c r="J886" s="626" t="s">
        <v>3110</v>
      </c>
      <c r="K886" s="626" t="s">
        <v>3111</v>
      </c>
      <c r="L886" s="627">
        <v>22.88</v>
      </c>
      <c r="M886" s="627">
        <v>137.28</v>
      </c>
      <c r="N886" s="626">
        <v>6</v>
      </c>
      <c r="O886" s="690">
        <v>4</v>
      </c>
      <c r="P886" s="627">
        <v>114.4</v>
      </c>
      <c r="Q886" s="642">
        <v>0.83333333333333337</v>
      </c>
      <c r="R886" s="626">
        <v>5</v>
      </c>
      <c r="S886" s="642">
        <v>0.83333333333333337</v>
      </c>
      <c r="T886" s="690">
        <v>3.5</v>
      </c>
      <c r="U886" s="672">
        <v>0.875</v>
      </c>
    </row>
    <row r="887" spans="1:21" ht="14.4" customHeight="1" x14ac:dyDescent="0.3">
      <c r="A887" s="625">
        <v>21</v>
      </c>
      <c r="B887" s="626" t="s">
        <v>551</v>
      </c>
      <c r="C887" s="626">
        <v>89301212</v>
      </c>
      <c r="D887" s="688" t="s">
        <v>4839</v>
      </c>
      <c r="E887" s="689" t="s">
        <v>2818</v>
      </c>
      <c r="F887" s="626" t="s">
        <v>2806</v>
      </c>
      <c r="G887" s="626" t="s">
        <v>2896</v>
      </c>
      <c r="H887" s="626" t="s">
        <v>550</v>
      </c>
      <c r="I887" s="626" t="s">
        <v>3109</v>
      </c>
      <c r="J887" s="626" t="s">
        <v>3110</v>
      </c>
      <c r="K887" s="626" t="s">
        <v>3111</v>
      </c>
      <c r="L887" s="627">
        <v>25.42</v>
      </c>
      <c r="M887" s="627">
        <v>25.42</v>
      </c>
      <c r="N887" s="626">
        <v>1</v>
      </c>
      <c r="O887" s="690">
        <v>1</v>
      </c>
      <c r="P887" s="627"/>
      <c r="Q887" s="642">
        <v>0</v>
      </c>
      <c r="R887" s="626"/>
      <c r="S887" s="642">
        <v>0</v>
      </c>
      <c r="T887" s="690"/>
      <c r="U887" s="672">
        <v>0</v>
      </c>
    </row>
    <row r="888" spans="1:21" ht="14.4" customHeight="1" x14ac:dyDescent="0.3">
      <c r="A888" s="625">
        <v>21</v>
      </c>
      <c r="B888" s="626" t="s">
        <v>551</v>
      </c>
      <c r="C888" s="626">
        <v>89301212</v>
      </c>
      <c r="D888" s="688" t="s">
        <v>4839</v>
      </c>
      <c r="E888" s="689" t="s">
        <v>2818</v>
      </c>
      <c r="F888" s="626" t="s">
        <v>2806</v>
      </c>
      <c r="G888" s="626" t="s">
        <v>2896</v>
      </c>
      <c r="H888" s="626" t="s">
        <v>550</v>
      </c>
      <c r="I888" s="626" t="s">
        <v>2897</v>
      </c>
      <c r="J888" s="626" t="s">
        <v>2898</v>
      </c>
      <c r="K888" s="626" t="s">
        <v>870</v>
      </c>
      <c r="L888" s="627">
        <v>101.69</v>
      </c>
      <c r="M888" s="627">
        <v>203.38</v>
      </c>
      <c r="N888" s="626">
        <v>2</v>
      </c>
      <c r="O888" s="690">
        <v>0.5</v>
      </c>
      <c r="P888" s="627"/>
      <c r="Q888" s="642">
        <v>0</v>
      </c>
      <c r="R888" s="626"/>
      <c r="S888" s="642">
        <v>0</v>
      </c>
      <c r="T888" s="690"/>
      <c r="U888" s="672">
        <v>0</v>
      </c>
    </row>
    <row r="889" spans="1:21" ht="14.4" customHeight="1" x14ac:dyDescent="0.3">
      <c r="A889" s="625">
        <v>21</v>
      </c>
      <c r="B889" s="626" t="s">
        <v>551</v>
      </c>
      <c r="C889" s="626">
        <v>89301212</v>
      </c>
      <c r="D889" s="688" t="s">
        <v>4839</v>
      </c>
      <c r="E889" s="689" t="s">
        <v>2818</v>
      </c>
      <c r="F889" s="626" t="s">
        <v>2806</v>
      </c>
      <c r="G889" s="626" t="s">
        <v>3717</v>
      </c>
      <c r="H889" s="626" t="s">
        <v>550</v>
      </c>
      <c r="I889" s="626" t="s">
        <v>3718</v>
      </c>
      <c r="J889" s="626" t="s">
        <v>3719</v>
      </c>
      <c r="K889" s="626" t="s">
        <v>870</v>
      </c>
      <c r="L889" s="627">
        <v>0</v>
      </c>
      <c r="M889" s="627">
        <v>0</v>
      </c>
      <c r="N889" s="626">
        <v>12</v>
      </c>
      <c r="O889" s="690">
        <v>4.5</v>
      </c>
      <c r="P889" s="627">
        <v>0</v>
      </c>
      <c r="Q889" s="642"/>
      <c r="R889" s="626">
        <v>10</v>
      </c>
      <c r="S889" s="642">
        <v>0.83333333333333337</v>
      </c>
      <c r="T889" s="690">
        <v>3.5</v>
      </c>
      <c r="U889" s="672">
        <v>0.77777777777777779</v>
      </c>
    </row>
    <row r="890" spans="1:21" ht="14.4" customHeight="1" x14ac:dyDescent="0.3">
      <c r="A890" s="625">
        <v>21</v>
      </c>
      <c r="B890" s="626" t="s">
        <v>551</v>
      </c>
      <c r="C890" s="626">
        <v>89301212</v>
      </c>
      <c r="D890" s="688" t="s">
        <v>4839</v>
      </c>
      <c r="E890" s="689" t="s">
        <v>2818</v>
      </c>
      <c r="F890" s="626" t="s">
        <v>2806</v>
      </c>
      <c r="G890" s="626" t="s">
        <v>3154</v>
      </c>
      <c r="H890" s="626" t="s">
        <v>550</v>
      </c>
      <c r="I890" s="626" t="s">
        <v>3720</v>
      </c>
      <c r="J890" s="626" t="s">
        <v>1105</v>
      </c>
      <c r="K890" s="626" t="s">
        <v>3721</v>
      </c>
      <c r="L890" s="627">
        <v>74.930000000000007</v>
      </c>
      <c r="M890" s="627">
        <v>74.930000000000007</v>
      </c>
      <c r="N890" s="626">
        <v>1</v>
      </c>
      <c r="O890" s="690">
        <v>0.5</v>
      </c>
      <c r="P890" s="627">
        <v>74.930000000000007</v>
      </c>
      <c r="Q890" s="642">
        <v>1</v>
      </c>
      <c r="R890" s="626">
        <v>1</v>
      </c>
      <c r="S890" s="642">
        <v>1</v>
      </c>
      <c r="T890" s="690">
        <v>0.5</v>
      </c>
      <c r="U890" s="672">
        <v>1</v>
      </c>
    </row>
    <row r="891" spans="1:21" ht="14.4" customHeight="1" x14ac:dyDescent="0.3">
      <c r="A891" s="625">
        <v>21</v>
      </c>
      <c r="B891" s="626" t="s">
        <v>551</v>
      </c>
      <c r="C891" s="626">
        <v>89301212</v>
      </c>
      <c r="D891" s="688" t="s">
        <v>4839</v>
      </c>
      <c r="E891" s="689" t="s">
        <v>2818</v>
      </c>
      <c r="F891" s="626" t="s">
        <v>2806</v>
      </c>
      <c r="G891" s="626" t="s">
        <v>3722</v>
      </c>
      <c r="H891" s="626" t="s">
        <v>1264</v>
      </c>
      <c r="I891" s="626" t="s">
        <v>3723</v>
      </c>
      <c r="J891" s="626" t="s">
        <v>3724</v>
      </c>
      <c r="K891" s="626" t="s">
        <v>628</v>
      </c>
      <c r="L891" s="627">
        <v>134.22999999999999</v>
      </c>
      <c r="M891" s="627">
        <v>268.45999999999998</v>
      </c>
      <c r="N891" s="626">
        <v>2</v>
      </c>
      <c r="O891" s="690">
        <v>0.5</v>
      </c>
      <c r="P891" s="627"/>
      <c r="Q891" s="642">
        <v>0</v>
      </c>
      <c r="R891" s="626"/>
      <c r="S891" s="642">
        <v>0</v>
      </c>
      <c r="T891" s="690"/>
      <c r="U891" s="672">
        <v>0</v>
      </c>
    </row>
    <row r="892" spans="1:21" ht="14.4" customHeight="1" x14ac:dyDescent="0.3">
      <c r="A892" s="625">
        <v>21</v>
      </c>
      <c r="B892" s="626" t="s">
        <v>551</v>
      </c>
      <c r="C892" s="626">
        <v>89301212</v>
      </c>
      <c r="D892" s="688" t="s">
        <v>4839</v>
      </c>
      <c r="E892" s="689" t="s">
        <v>2818</v>
      </c>
      <c r="F892" s="626" t="s">
        <v>2806</v>
      </c>
      <c r="G892" s="626" t="s">
        <v>3722</v>
      </c>
      <c r="H892" s="626" t="s">
        <v>1264</v>
      </c>
      <c r="I892" s="626" t="s">
        <v>3725</v>
      </c>
      <c r="J892" s="626" t="s">
        <v>3726</v>
      </c>
      <c r="K892" s="626" t="s">
        <v>678</v>
      </c>
      <c r="L892" s="627">
        <v>178.87</v>
      </c>
      <c r="M892" s="627">
        <v>178.87</v>
      </c>
      <c r="N892" s="626">
        <v>1</v>
      </c>
      <c r="O892" s="690">
        <v>0.5</v>
      </c>
      <c r="P892" s="627">
        <v>178.87</v>
      </c>
      <c r="Q892" s="642">
        <v>1</v>
      </c>
      <c r="R892" s="626">
        <v>1</v>
      </c>
      <c r="S892" s="642">
        <v>1</v>
      </c>
      <c r="T892" s="690">
        <v>0.5</v>
      </c>
      <c r="U892" s="672">
        <v>1</v>
      </c>
    </row>
    <row r="893" spans="1:21" ht="14.4" customHeight="1" x14ac:dyDescent="0.3">
      <c r="A893" s="625">
        <v>21</v>
      </c>
      <c r="B893" s="626" t="s">
        <v>551</v>
      </c>
      <c r="C893" s="626">
        <v>89301212</v>
      </c>
      <c r="D893" s="688" t="s">
        <v>4839</v>
      </c>
      <c r="E893" s="689" t="s">
        <v>2818</v>
      </c>
      <c r="F893" s="626" t="s">
        <v>2806</v>
      </c>
      <c r="G893" s="626" t="s">
        <v>3727</v>
      </c>
      <c r="H893" s="626" t="s">
        <v>550</v>
      </c>
      <c r="I893" s="626" t="s">
        <v>3728</v>
      </c>
      <c r="J893" s="626" t="s">
        <v>3729</v>
      </c>
      <c r="K893" s="626" t="s">
        <v>3730</v>
      </c>
      <c r="L893" s="627">
        <v>32.93</v>
      </c>
      <c r="M893" s="627">
        <v>32.93</v>
      </c>
      <c r="N893" s="626">
        <v>1</v>
      </c>
      <c r="O893" s="690">
        <v>1</v>
      </c>
      <c r="P893" s="627"/>
      <c r="Q893" s="642">
        <v>0</v>
      </c>
      <c r="R893" s="626"/>
      <c r="S893" s="642">
        <v>0</v>
      </c>
      <c r="T893" s="690"/>
      <c r="U893" s="672">
        <v>0</v>
      </c>
    </row>
    <row r="894" spans="1:21" ht="14.4" customHeight="1" x14ac:dyDescent="0.3">
      <c r="A894" s="625">
        <v>21</v>
      </c>
      <c r="B894" s="626" t="s">
        <v>551</v>
      </c>
      <c r="C894" s="626">
        <v>89301212</v>
      </c>
      <c r="D894" s="688" t="s">
        <v>4839</v>
      </c>
      <c r="E894" s="689" t="s">
        <v>2818</v>
      </c>
      <c r="F894" s="626" t="s">
        <v>2806</v>
      </c>
      <c r="G894" s="626" t="s">
        <v>3119</v>
      </c>
      <c r="H894" s="626" t="s">
        <v>1264</v>
      </c>
      <c r="I894" s="626" t="s">
        <v>3122</v>
      </c>
      <c r="J894" s="626" t="s">
        <v>3123</v>
      </c>
      <c r="K894" s="626" t="s">
        <v>618</v>
      </c>
      <c r="L894" s="627">
        <v>90.72</v>
      </c>
      <c r="M894" s="627">
        <v>90.72</v>
      </c>
      <c r="N894" s="626">
        <v>1</v>
      </c>
      <c r="O894" s="690">
        <v>1</v>
      </c>
      <c r="P894" s="627">
        <v>90.72</v>
      </c>
      <c r="Q894" s="642">
        <v>1</v>
      </c>
      <c r="R894" s="626">
        <v>1</v>
      </c>
      <c r="S894" s="642">
        <v>1</v>
      </c>
      <c r="T894" s="690">
        <v>1</v>
      </c>
      <c r="U894" s="672">
        <v>1</v>
      </c>
    </row>
    <row r="895" spans="1:21" ht="14.4" customHeight="1" x14ac:dyDescent="0.3">
      <c r="A895" s="625">
        <v>21</v>
      </c>
      <c r="B895" s="626" t="s">
        <v>551</v>
      </c>
      <c r="C895" s="626">
        <v>89301212</v>
      </c>
      <c r="D895" s="688" t="s">
        <v>4839</v>
      </c>
      <c r="E895" s="689" t="s">
        <v>2818</v>
      </c>
      <c r="F895" s="626" t="s">
        <v>2806</v>
      </c>
      <c r="G895" s="626" t="s">
        <v>3119</v>
      </c>
      <c r="H895" s="626" t="s">
        <v>1264</v>
      </c>
      <c r="I895" s="626" t="s">
        <v>3615</v>
      </c>
      <c r="J895" s="626" t="s">
        <v>3123</v>
      </c>
      <c r="K895" s="626" t="s">
        <v>3616</v>
      </c>
      <c r="L895" s="627">
        <v>302.39</v>
      </c>
      <c r="M895" s="627">
        <v>3628.6799999999994</v>
      </c>
      <c r="N895" s="626">
        <v>12</v>
      </c>
      <c r="O895" s="690">
        <v>11.5</v>
      </c>
      <c r="P895" s="627">
        <v>1814.3399999999997</v>
      </c>
      <c r="Q895" s="642">
        <v>0.5</v>
      </c>
      <c r="R895" s="626">
        <v>6</v>
      </c>
      <c r="S895" s="642">
        <v>0.5</v>
      </c>
      <c r="T895" s="690">
        <v>5.5</v>
      </c>
      <c r="U895" s="672">
        <v>0.47826086956521741</v>
      </c>
    </row>
    <row r="896" spans="1:21" ht="14.4" customHeight="1" x14ac:dyDescent="0.3">
      <c r="A896" s="625">
        <v>21</v>
      </c>
      <c r="B896" s="626" t="s">
        <v>551</v>
      </c>
      <c r="C896" s="626">
        <v>89301212</v>
      </c>
      <c r="D896" s="688" t="s">
        <v>4839</v>
      </c>
      <c r="E896" s="689" t="s">
        <v>2818</v>
      </c>
      <c r="F896" s="626" t="s">
        <v>2806</v>
      </c>
      <c r="G896" s="626" t="s">
        <v>3731</v>
      </c>
      <c r="H896" s="626" t="s">
        <v>550</v>
      </c>
      <c r="I896" s="626" t="s">
        <v>3732</v>
      </c>
      <c r="J896" s="626" t="s">
        <v>3733</v>
      </c>
      <c r="K896" s="626" t="s">
        <v>3734</v>
      </c>
      <c r="L896" s="627">
        <v>848.11</v>
      </c>
      <c r="M896" s="627">
        <v>1696.22</v>
      </c>
      <c r="N896" s="626">
        <v>2</v>
      </c>
      <c r="O896" s="690">
        <v>2</v>
      </c>
      <c r="P896" s="627"/>
      <c r="Q896" s="642">
        <v>0</v>
      </c>
      <c r="R896" s="626"/>
      <c r="S896" s="642">
        <v>0</v>
      </c>
      <c r="T896" s="690"/>
      <c r="U896" s="672">
        <v>0</v>
      </c>
    </row>
    <row r="897" spans="1:21" ht="14.4" customHeight="1" x14ac:dyDescent="0.3">
      <c r="A897" s="625">
        <v>21</v>
      </c>
      <c r="B897" s="626" t="s">
        <v>551</v>
      </c>
      <c r="C897" s="626">
        <v>89301212</v>
      </c>
      <c r="D897" s="688" t="s">
        <v>4839</v>
      </c>
      <c r="E897" s="689" t="s">
        <v>2818</v>
      </c>
      <c r="F897" s="626" t="s">
        <v>2806</v>
      </c>
      <c r="G897" s="626" t="s">
        <v>3617</v>
      </c>
      <c r="H897" s="626" t="s">
        <v>1264</v>
      </c>
      <c r="I897" s="626" t="s">
        <v>3735</v>
      </c>
      <c r="J897" s="626" t="s">
        <v>3736</v>
      </c>
      <c r="K897" s="626" t="s">
        <v>3737</v>
      </c>
      <c r="L897" s="627">
        <v>7567.3</v>
      </c>
      <c r="M897" s="627">
        <v>30269.200000000001</v>
      </c>
      <c r="N897" s="626">
        <v>4</v>
      </c>
      <c r="O897" s="690">
        <v>2</v>
      </c>
      <c r="P897" s="627"/>
      <c r="Q897" s="642">
        <v>0</v>
      </c>
      <c r="R897" s="626"/>
      <c r="S897" s="642">
        <v>0</v>
      </c>
      <c r="T897" s="690"/>
      <c r="U897" s="672">
        <v>0</v>
      </c>
    </row>
    <row r="898" spans="1:21" ht="14.4" customHeight="1" x14ac:dyDescent="0.3">
      <c r="A898" s="625">
        <v>21</v>
      </c>
      <c r="B898" s="626" t="s">
        <v>551</v>
      </c>
      <c r="C898" s="626">
        <v>89301212</v>
      </c>
      <c r="D898" s="688" t="s">
        <v>4839</v>
      </c>
      <c r="E898" s="689" t="s">
        <v>2818</v>
      </c>
      <c r="F898" s="626" t="s">
        <v>2806</v>
      </c>
      <c r="G898" s="626" t="s">
        <v>3052</v>
      </c>
      <c r="H898" s="626" t="s">
        <v>1264</v>
      </c>
      <c r="I898" s="626" t="s">
        <v>2507</v>
      </c>
      <c r="J898" s="626" t="s">
        <v>1317</v>
      </c>
      <c r="K898" s="626" t="s">
        <v>2508</v>
      </c>
      <c r="L898" s="627">
        <v>32.74</v>
      </c>
      <c r="M898" s="627">
        <v>32.74</v>
      </c>
      <c r="N898" s="626">
        <v>1</v>
      </c>
      <c r="O898" s="690">
        <v>1</v>
      </c>
      <c r="P898" s="627">
        <v>32.74</v>
      </c>
      <c r="Q898" s="642">
        <v>1</v>
      </c>
      <c r="R898" s="626">
        <v>1</v>
      </c>
      <c r="S898" s="642">
        <v>1</v>
      </c>
      <c r="T898" s="690">
        <v>1</v>
      </c>
      <c r="U898" s="672">
        <v>1</v>
      </c>
    </row>
    <row r="899" spans="1:21" ht="14.4" customHeight="1" x14ac:dyDescent="0.3">
      <c r="A899" s="625">
        <v>21</v>
      </c>
      <c r="B899" s="626" t="s">
        <v>551</v>
      </c>
      <c r="C899" s="626">
        <v>89301212</v>
      </c>
      <c r="D899" s="688" t="s">
        <v>4839</v>
      </c>
      <c r="E899" s="689" t="s">
        <v>2818</v>
      </c>
      <c r="F899" s="626" t="s">
        <v>2806</v>
      </c>
      <c r="G899" s="626" t="s">
        <v>3052</v>
      </c>
      <c r="H899" s="626" t="s">
        <v>1264</v>
      </c>
      <c r="I899" s="626" t="s">
        <v>2509</v>
      </c>
      <c r="J899" s="626" t="s">
        <v>1318</v>
      </c>
      <c r="K899" s="626" t="s">
        <v>1319</v>
      </c>
      <c r="L899" s="627">
        <v>49.12</v>
      </c>
      <c r="M899" s="627">
        <v>49.12</v>
      </c>
      <c r="N899" s="626">
        <v>1</v>
      </c>
      <c r="O899" s="690">
        <v>1</v>
      </c>
      <c r="P899" s="627"/>
      <c r="Q899" s="642">
        <v>0</v>
      </c>
      <c r="R899" s="626"/>
      <c r="S899" s="642">
        <v>0</v>
      </c>
      <c r="T899" s="690"/>
      <c r="U899" s="672">
        <v>0</v>
      </c>
    </row>
    <row r="900" spans="1:21" ht="14.4" customHeight="1" x14ac:dyDescent="0.3">
      <c r="A900" s="625">
        <v>21</v>
      </c>
      <c r="B900" s="626" t="s">
        <v>551</v>
      </c>
      <c r="C900" s="626">
        <v>89301212</v>
      </c>
      <c r="D900" s="688" t="s">
        <v>4839</v>
      </c>
      <c r="E900" s="689" t="s">
        <v>2818</v>
      </c>
      <c r="F900" s="626" t="s">
        <v>2806</v>
      </c>
      <c r="G900" s="626" t="s">
        <v>3052</v>
      </c>
      <c r="H900" s="626" t="s">
        <v>1264</v>
      </c>
      <c r="I900" s="626" t="s">
        <v>2522</v>
      </c>
      <c r="J900" s="626" t="s">
        <v>1317</v>
      </c>
      <c r="K900" s="626" t="s">
        <v>1397</v>
      </c>
      <c r="L900" s="627">
        <v>314.35000000000002</v>
      </c>
      <c r="M900" s="627">
        <v>2514.8000000000002</v>
      </c>
      <c r="N900" s="626">
        <v>8</v>
      </c>
      <c r="O900" s="690">
        <v>4.5</v>
      </c>
      <c r="P900" s="627">
        <v>943.05000000000007</v>
      </c>
      <c r="Q900" s="642">
        <v>0.375</v>
      </c>
      <c r="R900" s="626">
        <v>3</v>
      </c>
      <c r="S900" s="642">
        <v>0.375</v>
      </c>
      <c r="T900" s="690">
        <v>1.5</v>
      </c>
      <c r="U900" s="672">
        <v>0.33333333333333331</v>
      </c>
    </row>
    <row r="901" spans="1:21" ht="14.4" customHeight="1" x14ac:dyDescent="0.3">
      <c r="A901" s="625">
        <v>21</v>
      </c>
      <c r="B901" s="626" t="s">
        <v>551</v>
      </c>
      <c r="C901" s="626">
        <v>89301212</v>
      </c>
      <c r="D901" s="688" t="s">
        <v>4839</v>
      </c>
      <c r="E901" s="689" t="s">
        <v>2818</v>
      </c>
      <c r="F901" s="626" t="s">
        <v>2806</v>
      </c>
      <c r="G901" s="626" t="s">
        <v>3053</v>
      </c>
      <c r="H901" s="626" t="s">
        <v>550</v>
      </c>
      <c r="I901" s="626" t="s">
        <v>3738</v>
      </c>
      <c r="J901" s="626" t="s">
        <v>3739</v>
      </c>
      <c r="K901" s="626" t="s">
        <v>680</v>
      </c>
      <c r="L901" s="627">
        <v>60.97</v>
      </c>
      <c r="M901" s="627">
        <v>60.97</v>
      </c>
      <c r="N901" s="626">
        <v>1</v>
      </c>
      <c r="O901" s="690">
        <v>1</v>
      </c>
      <c r="P901" s="627"/>
      <c r="Q901" s="642">
        <v>0</v>
      </c>
      <c r="R901" s="626"/>
      <c r="S901" s="642">
        <v>0</v>
      </c>
      <c r="T901" s="690"/>
      <c r="U901" s="672">
        <v>0</v>
      </c>
    </row>
    <row r="902" spans="1:21" ht="14.4" customHeight="1" x14ac:dyDescent="0.3">
      <c r="A902" s="625">
        <v>21</v>
      </c>
      <c r="B902" s="626" t="s">
        <v>551</v>
      </c>
      <c r="C902" s="626">
        <v>89301212</v>
      </c>
      <c r="D902" s="688" t="s">
        <v>4839</v>
      </c>
      <c r="E902" s="689" t="s">
        <v>2818</v>
      </c>
      <c r="F902" s="626" t="s">
        <v>2806</v>
      </c>
      <c r="G902" s="626" t="s">
        <v>3053</v>
      </c>
      <c r="H902" s="626" t="s">
        <v>550</v>
      </c>
      <c r="I902" s="626" t="s">
        <v>3237</v>
      </c>
      <c r="J902" s="626" t="s">
        <v>3159</v>
      </c>
      <c r="K902" s="626" t="s">
        <v>680</v>
      </c>
      <c r="L902" s="627">
        <v>154.33000000000001</v>
      </c>
      <c r="M902" s="627">
        <v>154.33000000000001</v>
      </c>
      <c r="N902" s="626">
        <v>1</v>
      </c>
      <c r="O902" s="690">
        <v>0.5</v>
      </c>
      <c r="P902" s="627"/>
      <c r="Q902" s="642">
        <v>0</v>
      </c>
      <c r="R902" s="626"/>
      <c r="S902" s="642">
        <v>0</v>
      </c>
      <c r="T902" s="690"/>
      <c r="U902" s="672">
        <v>0</v>
      </c>
    </row>
    <row r="903" spans="1:21" ht="14.4" customHeight="1" x14ac:dyDescent="0.3">
      <c r="A903" s="625">
        <v>21</v>
      </c>
      <c r="B903" s="626" t="s">
        <v>551</v>
      </c>
      <c r="C903" s="626">
        <v>89301212</v>
      </c>
      <c r="D903" s="688" t="s">
        <v>4839</v>
      </c>
      <c r="E903" s="689" t="s">
        <v>2818</v>
      </c>
      <c r="F903" s="626" t="s">
        <v>2806</v>
      </c>
      <c r="G903" s="626" t="s">
        <v>3242</v>
      </c>
      <c r="H903" s="626" t="s">
        <v>550</v>
      </c>
      <c r="I903" s="626" t="s">
        <v>3740</v>
      </c>
      <c r="J903" s="626" t="s">
        <v>1691</v>
      </c>
      <c r="K903" s="626" t="s">
        <v>1553</v>
      </c>
      <c r="L903" s="627">
        <v>286.63</v>
      </c>
      <c r="M903" s="627">
        <v>286.63</v>
      </c>
      <c r="N903" s="626">
        <v>1</v>
      </c>
      <c r="O903" s="690">
        <v>1</v>
      </c>
      <c r="P903" s="627"/>
      <c r="Q903" s="642">
        <v>0</v>
      </c>
      <c r="R903" s="626"/>
      <c r="S903" s="642">
        <v>0</v>
      </c>
      <c r="T903" s="690"/>
      <c r="U903" s="672">
        <v>0</v>
      </c>
    </row>
    <row r="904" spans="1:21" ht="14.4" customHeight="1" x14ac:dyDescent="0.3">
      <c r="A904" s="625">
        <v>21</v>
      </c>
      <c r="B904" s="626" t="s">
        <v>551</v>
      </c>
      <c r="C904" s="626">
        <v>89301212</v>
      </c>
      <c r="D904" s="688" t="s">
        <v>4839</v>
      </c>
      <c r="E904" s="689" t="s">
        <v>2818</v>
      </c>
      <c r="F904" s="626" t="s">
        <v>2806</v>
      </c>
      <c r="G904" s="626" t="s">
        <v>3242</v>
      </c>
      <c r="H904" s="626" t="s">
        <v>550</v>
      </c>
      <c r="I904" s="626" t="s">
        <v>3741</v>
      </c>
      <c r="J904" s="626" t="s">
        <v>3742</v>
      </c>
      <c r="K904" s="626" t="s">
        <v>3743</v>
      </c>
      <c r="L904" s="627">
        <v>167.42</v>
      </c>
      <c r="M904" s="627">
        <v>167.42</v>
      </c>
      <c r="N904" s="626">
        <v>1</v>
      </c>
      <c r="O904" s="690">
        <v>1</v>
      </c>
      <c r="P904" s="627"/>
      <c r="Q904" s="642">
        <v>0</v>
      </c>
      <c r="R904" s="626"/>
      <c r="S904" s="642">
        <v>0</v>
      </c>
      <c r="T904" s="690"/>
      <c r="U904" s="672">
        <v>0</v>
      </c>
    </row>
    <row r="905" spans="1:21" ht="14.4" customHeight="1" x14ac:dyDescent="0.3">
      <c r="A905" s="625">
        <v>21</v>
      </c>
      <c r="B905" s="626" t="s">
        <v>551</v>
      </c>
      <c r="C905" s="626">
        <v>89301212</v>
      </c>
      <c r="D905" s="688" t="s">
        <v>4839</v>
      </c>
      <c r="E905" s="689" t="s">
        <v>2818</v>
      </c>
      <c r="F905" s="626" t="s">
        <v>2806</v>
      </c>
      <c r="G905" s="626" t="s">
        <v>2903</v>
      </c>
      <c r="H905" s="626" t="s">
        <v>550</v>
      </c>
      <c r="I905" s="626" t="s">
        <v>3332</v>
      </c>
      <c r="J905" s="626" t="s">
        <v>3333</v>
      </c>
      <c r="K905" s="626" t="s">
        <v>1104</v>
      </c>
      <c r="L905" s="627">
        <v>0</v>
      </c>
      <c r="M905" s="627">
        <v>0</v>
      </c>
      <c r="N905" s="626">
        <v>11</v>
      </c>
      <c r="O905" s="690">
        <v>3.5</v>
      </c>
      <c r="P905" s="627">
        <v>0</v>
      </c>
      <c r="Q905" s="642"/>
      <c r="R905" s="626">
        <v>4</v>
      </c>
      <c r="S905" s="642">
        <v>0.36363636363636365</v>
      </c>
      <c r="T905" s="690">
        <v>1</v>
      </c>
      <c r="U905" s="672">
        <v>0.2857142857142857</v>
      </c>
    </row>
    <row r="906" spans="1:21" ht="14.4" customHeight="1" x14ac:dyDescent="0.3">
      <c r="A906" s="625">
        <v>21</v>
      </c>
      <c r="B906" s="626" t="s">
        <v>551</v>
      </c>
      <c r="C906" s="626">
        <v>89301212</v>
      </c>
      <c r="D906" s="688" t="s">
        <v>4839</v>
      </c>
      <c r="E906" s="689" t="s">
        <v>2818</v>
      </c>
      <c r="F906" s="626" t="s">
        <v>2806</v>
      </c>
      <c r="G906" s="626" t="s">
        <v>2903</v>
      </c>
      <c r="H906" s="626" t="s">
        <v>550</v>
      </c>
      <c r="I906" s="626" t="s">
        <v>3062</v>
      </c>
      <c r="J906" s="626" t="s">
        <v>1102</v>
      </c>
      <c r="K906" s="626" t="s">
        <v>1104</v>
      </c>
      <c r="L906" s="627">
        <v>0</v>
      </c>
      <c r="M906" s="627">
        <v>0</v>
      </c>
      <c r="N906" s="626">
        <v>6</v>
      </c>
      <c r="O906" s="690">
        <v>4</v>
      </c>
      <c r="P906" s="627">
        <v>0</v>
      </c>
      <c r="Q906" s="642"/>
      <c r="R906" s="626">
        <v>1</v>
      </c>
      <c r="S906" s="642">
        <v>0.16666666666666666</v>
      </c>
      <c r="T906" s="690">
        <v>1</v>
      </c>
      <c r="U906" s="672">
        <v>0.25</v>
      </c>
    </row>
    <row r="907" spans="1:21" ht="14.4" customHeight="1" x14ac:dyDescent="0.3">
      <c r="A907" s="625">
        <v>21</v>
      </c>
      <c r="B907" s="626" t="s">
        <v>551</v>
      </c>
      <c r="C907" s="626">
        <v>89301212</v>
      </c>
      <c r="D907" s="688" t="s">
        <v>4839</v>
      </c>
      <c r="E907" s="689" t="s">
        <v>2818</v>
      </c>
      <c r="F907" s="626" t="s">
        <v>2808</v>
      </c>
      <c r="G907" s="626" t="s">
        <v>3160</v>
      </c>
      <c r="H907" s="626" t="s">
        <v>550</v>
      </c>
      <c r="I907" s="626" t="s">
        <v>3744</v>
      </c>
      <c r="J907" s="626" t="s">
        <v>3745</v>
      </c>
      <c r="K907" s="626" t="s">
        <v>3746</v>
      </c>
      <c r="L907" s="627">
        <v>741</v>
      </c>
      <c r="M907" s="627">
        <v>2223</v>
      </c>
      <c r="N907" s="626">
        <v>3</v>
      </c>
      <c r="O907" s="690">
        <v>1</v>
      </c>
      <c r="P907" s="627"/>
      <c r="Q907" s="642">
        <v>0</v>
      </c>
      <c r="R907" s="626"/>
      <c r="S907" s="642">
        <v>0</v>
      </c>
      <c r="T907" s="690"/>
      <c r="U907" s="672">
        <v>0</v>
      </c>
    </row>
    <row r="908" spans="1:21" ht="14.4" customHeight="1" x14ac:dyDescent="0.3">
      <c r="A908" s="625">
        <v>21</v>
      </c>
      <c r="B908" s="626" t="s">
        <v>551</v>
      </c>
      <c r="C908" s="626">
        <v>89301212</v>
      </c>
      <c r="D908" s="688" t="s">
        <v>4839</v>
      </c>
      <c r="E908" s="689" t="s">
        <v>2818</v>
      </c>
      <c r="F908" s="626" t="s">
        <v>2808</v>
      </c>
      <c r="G908" s="626" t="s">
        <v>3160</v>
      </c>
      <c r="H908" s="626" t="s">
        <v>550</v>
      </c>
      <c r="I908" s="626" t="s">
        <v>3747</v>
      </c>
      <c r="J908" s="626" t="s">
        <v>3748</v>
      </c>
      <c r="K908" s="626" t="s">
        <v>3749</v>
      </c>
      <c r="L908" s="627">
        <v>800</v>
      </c>
      <c r="M908" s="627">
        <v>1600</v>
      </c>
      <c r="N908" s="626">
        <v>2</v>
      </c>
      <c r="O908" s="690">
        <v>1</v>
      </c>
      <c r="P908" s="627">
        <v>1600</v>
      </c>
      <c r="Q908" s="642">
        <v>1</v>
      </c>
      <c r="R908" s="626">
        <v>2</v>
      </c>
      <c r="S908" s="642">
        <v>1</v>
      </c>
      <c r="T908" s="690">
        <v>1</v>
      </c>
      <c r="U908" s="672">
        <v>1</v>
      </c>
    </row>
    <row r="909" spans="1:21" ht="14.4" customHeight="1" x14ac:dyDescent="0.3">
      <c r="A909" s="625">
        <v>21</v>
      </c>
      <c r="B909" s="626" t="s">
        <v>551</v>
      </c>
      <c r="C909" s="626">
        <v>89301212</v>
      </c>
      <c r="D909" s="688" t="s">
        <v>4839</v>
      </c>
      <c r="E909" s="689" t="s">
        <v>2818</v>
      </c>
      <c r="F909" s="626" t="s">
        <v>2808</v>
      </c>
      <c r="G909" s="626" t="s">
        <v>3245</v>
      </c>
      <c r="H909" s="626" t="s">
        <v>550</v>
      </c>
      <c r="I909" s="626" t="s">
        <v>3246</v>
      </c>
      <c r="J909" s="626" t="s">
        <v>3247</v>
      </c>
      <c r="K909" s="626" t="s">
        <v>3248</v>
      </c>
      <c r="L909" s="627">
        <v>1267.1199999999999</v>
      </c>
      <c r="M909" s="627">
        <v>1267.1199999999999</v>
      </c>
      <c r="N909" s="626">
        <v>1</v>
      </c>
      <c r="O909" s="690">
        <v>1</v>
      </c>
      <c r="P909" s="627">
        <v>1267.1199999999999</v>
      </c>
      <c r="Q909" s="642">
        <v>1</v>
      </c>
      <c r="R909" s="626">
        <v>1</v>
      </c>
      <c r="S909" s="642">
        <v>1</v>
      </c>
      <c r="T909" s="690">
        <v>1</v>
      </c>
      <c r="U909" s="672">
        <v>1</v>
      </c>
    </row>
    <row r="910" spans="1:21" ht="14.4" customHeight="1" x14ac:dyDescent="0.3">
      <c r="A910" s="625">
        <v>21</v>
      </c>
      <c r="B910" s="626" t="s">
        <v>551</v>
      </c>
      <c r="C910" s="626">
        <v>89301212</v>
      </c>
      <c r="D910" s="688" t="s">
        <v>4839</v>
      </c>
      <c r="E910" s="689" t="s">
        <v>2818</v>
      </c>
      <c r="F910" s="626" t="s">
        <v>2808</v>
      </c>
      <c r="G910" s="626" t="s">
        <v>3245</v>
      </c>
      <c r="H910" s="626" t="s">
        <v>550</v>
      </c>
      <c r="I910" s="626" t="s">
        <v>3334</v>
      </c>
      <c r="J910" s="626" t="s">
        <v>3335</v>
      </c>
      <c r="K910" s="626" t="s">
        <v>3336</v>
      </c>
      <c r="L910" s="627">
        <v>1000</v>
      </c>
      <c r="M910" s="627">
        <v>2000</v>
      </c>
      <c r="N910" s="626">
        <v>2</v>
      </c>
      <c r="O910" s="690">
        <v>2</v>
      </c>
      <c r="P910" s="627"/>
      <c r="Q910" s="642">
        <v>0</v>
      </c>
      <c r="R910" s="626"/>
      <c r="S910" s="642">
        <v>0</v>
      </c>
      <c r="T910" s="690"/>
      <c r="U910" s="672">
        <v>0</v>
      </c>
    </row>
    <row r="911" spans="1:21" ht="14.4" customHeight="1" x14ac:dyDescent="0.3">
      <c r="A911" s="625">
        <v>21</v>
      </c>
      <c r="B911" s="626" t="s">
        <v>551</v>
      </c>
      <c r="C911" s="626">
        <v>89301212</v>
      </c>
      <c r="D911" s="688" t="s">
        <v>4839</v>
      </c>
      <c r="E911" s="689" t="s">
        <v>2818</v>
      </c>
      <c r="F911" s="626" t="s">
        <v>2808</v>
      </c>
      <c r="G911" s="626" t="s">
        <v>3644</v>
      </c>
      <c r="H911" s="626" t="s">
        <v>550</v>
      </c>
      <c r="I911" s="626" t="s">
        <v>3750</v>
      </c>
      <c r="J911" s="626" t="s">
        <v>3751</v>
      </c>
      <c r="K911" s="626" t="s">
        <v>3752</v>
      </c>
      <c r="L911" s="627">
        <v>1800</v>
      </c>
      <c r="M911" s="627">
        <v>5400</v>
      </c>
      <c r="N911" s="626">
        <v>3</v>
      </c>
      <c r="O911" s="690">
        <v>2</v>
      </c>
      <c r="P911" s="627">
        <v>1800</v>
      </c>
      <c r="Q911" s="642">
        <v>0.33333333333333331</v>
      </c>
      <c r="R911" s="626">
        <v>1</v>
      </c>
      <c r="S911" s="642">
        <v>0.33333333333333331</v>
      </c>
      <c r="T911" s="690">
        <v>1</v>
      </c>
      <c r="U911" s="672">
        <v>0.5</v>
      </c>
    </row>
    <row r="912" spans="1:21" ht="14.4" customHeight="1" x14ac:dyDescent="0.3">
      <c r="A912" s="625">
        <v>21</v>
      </c>
      <c r="B912" s="626" t="s">
        <v>551</v>
      </c>
      <c r="C912" s="626">
        <v>89301212</v>
      </c>
      <c r="D912" s="688" t="s">
        <v>4839</v>
      </c>
      <c r="E912" s="689" t="s">
        <v>2818</v>
      </c>
      <c r="F912" s="626" t="s">
        <v>2808</v>
      </c>
      <c r="G912" s="626" t="s">
        <v>3644</v>
      </c>
      <c r="H912" s="626" t="s">
        <v>550</v>
      </c>
      <c r="I912" s="626" t="s">
        <v>3645</v>
      </c>
      <c r="J912" s="626" t="s">
        <v>3646</v>
      </c>
      <c r="K912" s="626" t="s">
        <v>3647</v>
      </c>
      <c r="L912" s="627">
        <v>1800</v>
      </c>
      <c r="M912" s="627">
        <v>1800</v>
      </c>
      <c r="N912" s="626">
        <v>1</v>
      </c>
      <c r="O912" s="690">
        <v>1</v>
      </c>
      <c r="P912" s="627"/>
      <c r="Q912" s="642">
        <v>0</v>
      </c>
      <c r="R912" s="626"/>
      <c r="S912" s="642">
        <v>0</v>
      </c>
      <c r="T912" s="690"/>
      <c r="U912" s="672">
        <v>0</v>
      </c>
    </row>
    <row r="913" spans="1:21" ht="14.4" customHeight="1" x14ac:dyDescent="0.3">
      <c r="A913" s="625">
        <v>21</v>
      </c>
      <c r="B913" s="626" t="s">
        <v>551</v>
      </c>
      <c r="C913" s="626">
        <v>89301212</v>
      </c>
      <c r="D913" s="688" t="s">
        <v>4839</v>
      </c>
      <c r="E913" s="689" t="s">
        <v>2818</v>
      </c>
      <c r="F913" s="626" t="s">
        <v>2808</v>
      </c>
      <c r="G913" s="626" t="s">
        <v>3644</v>
      </c>
      <c r="H913" s="626" t="s">
        <v>550</v>
      </c>
      <c r="I913" s="626" t="s">
        <v>3648</v>
      </c>
      <c r="J913" s="626" t="s">
        <v>3649</v>
      </c>
      <c r="K913" s="626" t="s">
        <v>3650</v>
      </c>
      <c r="L913" s="627">
        <v>1800</v>
      </c>
      <c r="M913" s="627">
        <v>3600</v>
      </c>
      <c r="N913" s="626">
        <v>2</v>
      </c>
      <c r="O913" s="690">
        <v>1</v>
      </c>
      <c r="P913" s="627"/>
      <c r="Q913" s="642">
        <v>0</v>
      </c>
      <c r="R913" s="626"/>
      <c r="S913" s="642">
        <v>0</v>
      </c>
      <c r="T913" s="690"/>
      <c r="U913" s="672">
        <v>0</v>
      </c>
    </row>
    <row r="914" spans="1:21" ht="14.4" customHeight="1" x14ac:dyDescent="0.3">
      <c r="A914" s="625">
        <v>21</v>
      </c>
      <c r="B914" s="626" t="s">
        <v>551</v>
      </c>
      <c r="C914" s="626">
        <v>89301212</v>
      </c>
      <c r="D914" s="688" t="s">
        <v>4839</v>
      </c>
      <c r="E914" s="689" t="s">
        <v>2819</v>
      </c>
      <c r="F914" s="626" t="s">
        <v>2806</v>
      </c>
      <c r="G914" s="626" t="s">
        <v>2855</v>
      </c>
      <c r="H914" s="626" t="s">
        <v>1264</v>
      </c>
      <c r="I914" s="626" t="s">
        <v>2916</v>
      </c>
      <c r="J914" s="626" t="s">
        <v>2917</v>
      </c>
      <c r="K914" s="626" t="s">
        <v>2918</v>
      </c>
      <c r="L914" s="627">
        <v>16.27</v>
      </c>
      <c r="M914" s="627">
        <v>16.27</v>
      </c>
      <c r="N914" s="626">
        <v>1</v>
      </c>
      <c r="O914" s="690">
        <v>0.5</v>
      </c>
      <c r="P914" s="627">
        <v>16.27</v>
      </c>
      <c r="Q914" s="642">
        <v>1</v>
      </c>
      <c r="R914" s="626">
        <v>1</v>
      </c>
      <c r="S914" s="642">
        <v>1</v>
      </c>
      <c r="T914" s="690">
        <v>0.5</v>
      </c>
      <c r="U914" s="672">
        <v>1</v>
      </c>
    </row>
    <row r="915" spans="1:21" ht="14.4" customHeight="1" x14ac:dyDescent="0.3">
      <c r="A915" s="625">
        <v>21</v>
      </c>
      <c r="B915" s="626" t="s">
        <v>551</v>
      </c>
      <c r="C915" s="626">
        <v>89301212</v>
      </c>
      <c r="D915" s="688" t="s">
        <v>4839</v>
      </c>
      <c r="E915" s="689" t="s">
        <v>2819</v>
      </c>
      <c r="F915" s="626" t="s">
        <v>2806</v>
      </c>
      <c r="G915" s="626" t="s">
        <v>2860</v>
      </c>
      <c r="H915" s="626" t="s">
        <v>1264</v>
      </c>
      <c r="I915" s="626" t="s">
        <v>3175</v>
      </c>
      <c r="J915" s="626" t="s">
        <v>1293</v>
      </c>
      <c r="K915" s="626" t="s">
        <v>3176</v>
      </c>
      <c r="L915" s="627">
        <v>432.32</v>
      </c>
      <c r="M915" s="627">
        <v>864.64</v>
      </c>
      <c r="N915" s="626">
        <v>2</v>
      </c>
      <c r="O915" s="690">
        <v>1.5</v>
      </c>
      <c r="P915" s="627">
        <v>864.64</v>
      </c>
      <c r="Q915" s="642">
        <v>1</v>
      </c>
      <c r="R915" s="626">
        <v>2</v>
      </c>
      <c r="S915" s="642">
        <v>1</v>
      </c>
      <c r="T915" s="690">
        <v>1.5</v>
      </c>
      <c r="U915" s="672">
        <v>1</v>
      </c>
    </row>
    <row r="916" spans="1:21" ht="14.4" customHeight="1" x14ac:dyDescent="0.3">
      <c r="A916" s="625">
        <v>21</v>
      </c>
      <c r="B916" s="626" t="s">
        <v>551</v>
      </c>
      <c r="C916" s="626">
        <v>89301212</v>
      </c>
      <c r="D916" s="688" t="s">
        <v>4839</v>
      </c>
      <c r="E916" s="689" t="s">
        <v>2819</v>
      </c>
      <c r="F916" s="626" t="s">
        <v>2806</v>
      </c>
      <c r="G916" s="626" t="s">
        <v>3347</v>
      </c>
      <c r="H916" s="626" t="s">
        <v>550</v>
      </c>
      <c r="I916" s="626" t="s">
        <v>3753</v>
      </c>
      <c r="J916" s="626" t="s">
        <v>831</v>
      </c>
      <c r="K916" s="626" t="s">
        <v>832</v>
      </c>
      <c r="L916" s="627">
        <v>138.61000000000001</v>
      </c>
      <c r="M916" s="627">
        <v>415.83000000000004</v>
      </c>
      <c r="N916" s="626">
        <v>3</v>
      </c>
      <c r="O916" s="690">
        <v>1</v>
      </c>
      <c r="P916" s="627">
        <v>415.83000000000004</v>
      </c>
      <c r="Q916" s="642">
        <v>1</v>
      </c>
      <c r="R916" s="626">
        <v>3</v>
      </c>
      <c r="S916" s="642">
        <v>1</v>
      </c>
      <c r="T916" s="690">
        <v>1</v>
      </c>
      <c r="U916" s="672">
        <v>1</v>
      </c>
    </row>
    <row r="917" spans="1:21" ht="14.4" customHeight="1" x14ac:dyDescent="0.3">
      <c r="A917" s="625">
        <v>21</v>
      </c>
      <c r="B917" s="626" t="s">
        <v>551</v>
      </c>
      <c r="C917" s="626">
        <v>89301212</v>
      </c>
      <c r="D917" s="688" t="s">
        <v>4839</v>
      </c>
      <c r="E917" s="689" t="s">
        <v>2819</v>
      </c>
      <c r="F917" s="626" t="s">
        <v>2806</v>
      </c>
      <c r="G917" s="626" t="s">
        <v>3069</v>
      </c>
      <c r="H917" s="626" t="s">
        <v>550</v>
      </c>
      <c r="I917" s="626" t="s">
        <v>3070</v>
      </c>
      <c r="J917" s="626" t="s">
        <v>3071</v>
      </c>
      <c r="K917" s="626" t="s">
        <v>3072</v>
      </c>
      <c r="L917" s="627">
        <v>128.9</v>
      </c>
      <c r="M917" s="627">
        <v>515.6</v>
      </c>
      <c r="N917" s="626">
        <v>4</v>
      </c>
      <c r="O917" s="690">
        <v>2</v>
      </c>
      <c r="P917" s="627">
        <v>515.6</v>
      </c>
      <c r="Q917" s="642">
        <v>1</v>
      </c>
      <c r="R917" s="626">
        <v>4</v>
      </c>
      <c r="S917" s="642">
        <v>1</v>
      </c>
      <c r="T917" s="690">
        <v>2</v>
      </c>
      <c r="U917" s="672">
        <v>1</v>
      </c>
    </row>
    <row r="918" spans="1:21" ht="14.4" customHeight="1" x14ac:dyDescent="0.3">
      <c r="A918" s="625">
        <v>21</v>
      </c>
      <c r="B918" s="626" t="s">
        <v>551</v>
      </c>
      <c r="C918" s="626">
        <v>89301212</v>
      </c>
      <c r="D918" s="688" t="s">
        <v>4839</v>
      </c>
      <c r="E918" s="689" t="s">
        <v>2819</v>
      </c>
      <c r="F918" s="626" t="s">
        <v>2806</v>
      </c>
      <c r="G918" s="626" t="s">
        <v>3094</v>
      </c>
      <c r="H918" s="626" t="s">
        <v>1264</v>
      </c>
      <c r="I918" s="626" t="s">
        <v>2752</v>
      </c>
      <c r="J918" s="626" t="s">
        <v>1426</v>
      </c>
      <c r="K918" s="626" t="s">
        <v>1640</v>
      </c>
      <c r="L918" s="627">
        <v>413.22</v>
      </c>
      <c r="M918" s="627">
        <v>413.22</v>
      </c>
      <c r="N918" s="626">
        <v>1</v>
      </c>
      <c r="O918" s="690">
        <v>1</v>
      </c>
      <c r="P918" s="627">
        <v>413.22</v>
      </c>
      <c r="Q918" s="642">
        <v>1</v>
      </c>
      <c r="R918" s="626">
        <v>1</v>
      </c>
      <c r="S918" s="642">
        <v>1</v>
      </c>
      <c r="T918" s="690">
        <v>1</v>
      </c>
      <c r="U918" s="672">
        <v>1</v>
      </c>
    </row>
    <row r="919" spans="1:21" ht="14.4" customHeight="1" x14ac:dyDescent="0.3">
      <c r="A919" s="625">
        <v>21</v>
      </c>
      <c r="B919" s="626" t="s">
        <v>551</v>
      </c>
      <c r="C919" s="626">
        <v>89301212</v>
      </c>
      <c r="D919" s="688" t="s">
        <v>4839</v>
      </c>
      <c r="E919" s="689" t="s">
        <v>2819</v>
      </c>
      <c r="F919" s="626" t="s">
        <v>2806</v>
      </c>
      <c r="G919" s="626" t="s">
        <v>3103</v>
      </c>
      <c r="H919" s="626" t="s">
        <v>550</v>
      </c>
      <c r="I919" s="626" t="s">
        <v>3754</v>
      </c>
      <c r="J919" s="626" t="s">
        <v>3755</v>
      </c>
      <c r="K919" s="626" t="s">
        <v>1190</v>
      </c>
      <c r="L919" s="627">
        <v>1172.22</v>
      </c>
      <c r="M919" s="627">
        <v>2344.44</v>
      </c>
      <c r="N919" s="626">
        <v>2</v>
      </c>
      <c r="O919" s="690">
        <v>1</v>
      </c>
      <c r="P919" s="627"/>
      <c r="Q919" s="642">
        <v>0</v>
      </c>
      <c r="R919" s="626"/>
      <c r="S919" s="642">
        <v>0</v>
      </c>
      <c r="T919" s="690"/>
      <c r="U919" s="672">
        <v>0</v>
      </c>
    </row>
    <row r="920" spans="1:21" ht="14.4" customHeight="1" x14ac:dyDescent="0.3">
      <c r="A920" s="625">
        <v>21</v>
      </c>
      <c r="B920" s="626" t="s">
        <v>551</v>
      </c>
      <c r="C920" s="626">
        <v>89301212</v>
      </c>
      <c r="D920" s="688" t="s">
        <v>4839</v>
      </c>
      <c r="E920" s="689" t="s">
        <v>2819</v>
      </c>
      <c r="F920" s="626" t="s">
        <v>2806</v>
      </c>
      <c r="G920" s="626" t="s">
        <v>3756</v>
      </c>
      <c r="H920" s="626" t="s">
        <v>1264</v>
      </c>
      <c r="I920" s="626" t="s">
        <v>2571</v>
      </c>
      <c r="J920" s="626" t="s">
        <v>1312</v>
      </c>
      <c r="K920" s="626" t="s">
        <v>2572</v>
      </c>
      <c r="L920" s="627">
        <v>94.8</v>
      </c>
      <c r="M920" s="627">
        <v>94.8</v>
      </c>
      <c r="N920" s="626">
        <v>1</v>
      </c>
      <c r="O920" s="690">
        <v>0.5</v>
      </c>
      <c r="P920" s="627"/>
      <c r="Q920" s="642">
        <v>0</v>
      </c>
      <c r="R920" s="626"/>
      <c r="S920" s="642">
        <v>0</v>
      </c>
      <c r="T920" s="690"/>
      <c r="U920" s="672">
        <v>0</v>
      </c>
    </row>
    <row r="921" spans="1:21" ht="14.4" customHeight="1" x14ac:dyDescent="0.3">
      <c r="A921" s="625">
        <v>21</v>
      </c>
      <c r="B921" s="626" t="s">
        <v>551</v>
      </c>
      <c r="C921" s="626">
        <v>89301212</v>
      </c>
      <c r="D921" s="688" t="s">
        <v>4839</v>
      </c>
      <c r="E921" s="689" t="s">
        <v>2819</v>
      </c>
      <c r="F921" s="626" t="s">
        <v>2806</v>
      </c>
      <c r="G921" s="626" t="s">
        <v>3757</v>
      </c>
      <c r="H921" s="626" t="s">
        <v>1264</v>
      </c>
      <c r="I921" s="626" t="s">
        <v>2746</v>
      </c>
      <c r="J921" s="626" t="s">
        <v>1851</v>
      </c>
      <c r="K921" s="626" t="s">
        <v>2747</v>
      </c>
      <c r="L921" s="627">
        <v>1309.48</v>
      </c>
      <c r="M921" s="627">
        <v>2618.96</v>
      </c>
      <c r="N921" s="626">
        <v>2</v>
      </c>
      <c r="O921" s="690">
        <v>1.5</v>
      </c>
      <c r="P921" s="627"/>
      <c r="Q921" s="642">
        <v>0</v>
      </c>
      <c r="R921" s="626"/>
      <c r="S921" s="642">
        <v>0</v>
      </c>
      <c r="T921" s="690"/>
      <c r="U921" s="672">
        <v>0</v>
      </c>
    </row>
    <row r="922" spans="1:21" ht="14.4" customHeight="1" x14ac:dyDescent="0.3">
      <c r="A922" s="625">
        <v>21</v>
      </c>
      <c r="B922" s="626" t="s">
        <v>551</v>
      </c>
      <c r="C922" s="626">
        <v>89301212</v>
      </c>
      <c r="D922" s="688" t="s">
        <v>4839</v>
      </c>
      <c r="E922" s="689" t="s">
        <v>2820</v>
      </c>
      <c r="F922" s="626" t="s">
        <v>2806</v>
      </c>
      <c r="G922" s="626" t="s">
        <v>3758</v>
      </c>
      <c r="H922" s="626" t="s">
        <v>550</v>
      </c>
      <c r="I922" s="626" t="s">
        <v>3759</v>
      </c>
      <c r="J922" s="626" t="s">
        <v>3760</v>
      </c>
      <c r="K922" s="626" t="s">
        <v>3761</v>
      </c>
      <c r="L922" s="627">
        <v>0</v>
      </c>
      <c r="M922" s="627">
        <v>0</v>
      </c>
      <c r="N922" s="626">
        <v>1</v>
      </c>
      <c r="O922" s="690">
        <v>1</v>
      </c>
      <c r="P922" s="627"/>
      <c r="Q922" s="642"/>
      <c r="R922" s="626"/>
      <c r="S922" s="642">
        <v>0</v>
      </c>
      <c r="T922" s="690"/>
      <c r="U922" s="672">
        <v>0</v>
      </c>
    </row>
    <row r="923" spans="1:21" ht="14.4" customHeight="1" x14ac:dyDescent="0.3">
      <c r="A923" s="625">
        <v>21</v>
      </c>
      <c r="B923" s="626" t="s">
        <v>551</v>
      </c>
      <c r="C923" s="626">
        <v>89301212</v>
      </c>
      <c r="D923" s="688" t="s">
        <v>4839</v>
      </c>
      <c r="E923" s="689" t="s">
        <v>2820</v>
      </c>
      <c r="F923" s="626" t="s">
        <v>2806</v>
      </c>
      <c r="G923" s="626" t="s">
        <v>3186</v>
      </c>
      <c r="H923" s="626" t="s">
        <v>550</v>
      </c>
      <c r="I923" s="626" t="s">
        <v>3187</v>
      </c>
      <c r="J923" s="626" t="s">
        <v>763</v>
      </c>
      <c r="K923" s="626" t="s">
        <v>3188</v>
      </c>
      <c r="L923" s="627">
        <v>26.17</v>
      </c>
      <c r="M923" s="627">
        <v>26.17</v>
      </c>
      <c r="N923" s="626">
        <v>1</v>
      </c>
      <c r="O923" s="690">
        <v>0.5</v>
      </c>
      <c r="P923" s="627"/>
      <c r="Q923" s="642">
        <v>0</v>
      </c>
      <c r="R923" s="626"/>
      <c r="S923" s="642">
        <v>0</v>
      </c>
      <c r="T923" s="690"/>
      <c r="U923" s="672">
        <v>0</v>
      </c>
    </row>
    <row r="924" spans="1:21" ht="14.4" customHeight="1" x14ac:dyDescent="0.3">
      <c r="A924" s="625">
        <v>21</v>
      </c>
      <c r="B924" s="626" t="s">
        <v>551</v>
      </c>
      <c r="C924" s="626">
        <v>89301212</v>
      </c>
      <c r="D924" s="688" t="s">
        <v>4839</v>
      </c>
      <c r="E924" s="689" t="s">
        <v>2820</v>
      </c>
      <c r="F924" s="626" t="s">
        <v>2806</v>
      </c>
      <c r="G924" s="626" t="s">
        <v>2903</v>
      </c>
      <c r="H924" s="626" t="s">
        <v>550</v>
      </c>
      <c r="I924" s="626" t="s">
        <v>3332</v>
      </c>
      <c r="J924" s="626" t="s">
        <v>3333</v>
      </c>
      <c r="K924" s="626" t="s">
        <v>1104</v>
      </c>
      <c r="L924" s="627">
        <v>0</v>
      </c>
      <c r="M924" s="627">
        <v>0</v>
      </c>
      <c r="N924" s="626">
        <v>1</v>
      </c>
      <c r="O924" s="690">
        <v>0.5</v>
      </c>
      <c r="P924" s="627"/>
      <c r="Q924" s="642"/>
      <c r="R924" s="626"/>
      <c r="S924" s="642">
        <v>0</v>
      </c>
      <c r="T924" s="690"/>
      <c r="U924" s="672">
        <v>0</v>
      </c>
    </row>
    <row r="925" spans="1:21" ht="14.4" customHeight="1" x14ac:dyDescent="0.3">
      <c r="A925" s="625">
        <v>21</v>
      </c>
      <c r="B925" s="626" t="s">
        <v>551</v>
      </c>
      <c r="C925" s="626">
        <v>89301212</v>
      </c>
      <c r="D925" s="688" t="s">
        <v>4839</v>
      </c>
      <c r="E925" s="689" t="s">
        <v>2823</v>
      </c>
      <c r="F925" s="626" t="s">
        <v>2806</v>
      </c>
      <c r="G925" s="626" t="s">
        <v>2872</v>
      </c>
      <c r="H925" s="626" t="s">
        <v>1264</v>
      </c>
      <c r="I925" s="626" t="s">
        <v>2196</v>
      </c>
      <c r="J925" s="626" t="s">
        <v>1418</v>
      </c>
      <c r="K925" s="626" t="s">
        <v>2197</v>
      </c>
      <c r="L925" s="627">
        <v>1347.28</v>
      </c>
      <c r="M925" s="627">
        <v>2694.56</v>
      </c>
      <c r="N925" s="626">
        <v>2</v>
      </c>
      <c r="O925" s="690">
        <v>1</v>
      </c>
      <c r="P925" s="627"/>
      <c r="Q925" s="642">
        <v>0</v>
      </c>
      <c r="R925" s="626"/>
      <c r="S925" s="642">
        <v>0</v>
      </c>
      <c r="T925" s="690"/>
      <c r="U925" s="672">
        <v>0</v>
      </c>
    </row>
    <row r="926" spans="1:21" ht="14.4" customHeight="1" x14ac:dyDescent="0.3">
      <c r="A926" s="625">
        <v>21</v>
      </c>
      <c r="B926" s="626" t="s">
        <v>551</v>
      </c>
      <c r="C926" s="626">
        <v>89301212</v>
      </c>
      <c r="D926" s="688" t="s">
        <v>4839</v>
      </c>
      <c r="E926" s="689" t="s">
        <v>2824</v>
      </c>
      <c r="F926" s="626" t="s">
        <v>2806</v>
      </c>
      <c r="G926" s="626" t="s">
        <v>3249</v>
      </c>
      <c r="H926" s="626" t="s">
        <v>550</v>
      </c>
      <c r="I926" s="626" t="s">
        <v>3250</v>
      </c>
      <c r="J926" s="626" t="s">
        <v>3251</v>
      </c>
      <c r="K926" s="626" t="s">
        <v>1211</v>
      </c>
      <c r="L926" s="627">
        <v>44.89</v>
      </c>
      <c r="M926" s="627">
        <v>44.89</v>
      </c>
      <c r="N926" s="626">
        <v>1</v>
      </c>
      <c r="O926" s="690">
        <v>1</v>
      </c>
      <c r="P926" s="627">
        <v>44.89</v>
      </c>
      <c r="Q926" s="642">
        <v>1</v>
      </c>
      <c r="R926" s="626">
        <v>1</v>
      </c>
      <c r="S926" s="642">
        <v>1</v>
      </c>
      <c r="T926" s="690">
        <v>1</v>
      </c>
      <c r="U926" s="672">
        <v>1</v>
      </c>
    </row>
    <row r="927" spans="1:21" ht="14.4" customHeight="1" x14ac:dyDescent="0.3">
      <c r="A927" s="625">
        <v>21</v>
      </c>
      <c r="B927" s="626" t="s">
        <v>551</v>
      </c>
      <c r="C927" s="626">
        <v>89301212</v>
      </c>
      <c r="D927" s="688" t="s">
        <v>4839</v>
      </c>
      <c r="E927" s="689" t="s">
        <v>2824</v>
      </c>
      <c r="F927" s="626" t="s">
        <v>2806</v>
      </c>
      <c r="G927" s="626" t="s">
        <v>2854</v>
      </c>
      <c r="H927" s="626" t="s">
        <v>550</v>
      </c>
      <c r="I927" s="626" t="s">
        <v>3762</v>
      </c>
      <c r="J927" s="626" t="s">
        <v>1429</v>
      </c>
      <c r="K927" s="626" t="s">
        <v>2489</v>
      </c>
      <c r="L927" s="627">
        <v>0</v>
      </c>
      <c r="M927" s="627">
        <v>0</v>
      </c>
      <c r="N927" s="626">
        <v>1</v>
      </c>
      <c r="O927" s="690">
        <v>1</v>
      </c>
      <c r="P927" s="627"/>
      <c r="Q927" s="642"/>
      <c r="R927" s="626"/>
      <c r="S927" s="642">
        <v>0</v>
      </c>
      <c r="T927" s="690"/>
      <c r="U927" s="672">
        <v>0</v>
      </c>
    </row>
    <row r="928" spans="1:21" ht="14.4" customHeight="1" x14ac:dyDescent="0.3">
      <c r="A928" s="625">
        <v>21</v>
      </c>
      <c r="B928" s="626" t="s">
        <v>551</v>
      </c>
      <c r="C928" s="626">
        <v>89301212</v>
      </c>
      <c r="D928" s="688" t="s">
        <v>4839</v>
      </c>
      <c r="E928" s="689" t="s">
        <v>2824</v>
      </c>
      <c r="F928" s="626" t="s">
        <v>2806</v>
      </c>
      <c r="G928" s="626" t="s">
        <v>2854</v>
      </c>
      <c r="H928" s="626" t="s">
        <v>1264</v>
      </c>
      <c r="I928" s="626" t="s">
        <v>2486</v>
      </c>
      <c r="J928" s="626" t="s">
        <v>1429</v>
      </c>
      <c r="K928" s="626" t="s">
        <v>1430</v>
      </c>
      <c r="L928" s="627">
        <v>89.6</v>
      </c>
      <c r="M928" s="627">
        <v>179.2</v>
      </c>
      <c r="N928" s="626">
        <v>2</v>
      </c>
      <c r="O928" s="690">
        <v>2</v>
      </c>
      <c r="P928" s="627">
        <v>89.6</v>
      </c>
      <c r="Q928" s="642">
        <v>0.5</v>
      </c>
      <c r="R928" s="626">
        <v>1</v>
      </c>
      <c r="S928" s="642">
        <v>0.5</v>
      </c>
      <c r="T928" s="690">
        <v>1</v>
      </c>
      <c r="U928" s="672">
        <v>0.5</v>
      </c>
    </row>
    <row r="929" spans="1:21" ht="14.4" customHeight="1" x14ac:dyDescent="0.3">
      <c r="A929" s="625">
        <v>21</v>
      </c>
      <c r="B929" s="626" t="s">
        <v>551</v>
      </c>
      <c r="C929" s="626">
        <v>89301212</v>
      </c>
      <c r="D929" s="688" t="s">
        <v>4839</v>
      </c>
      <c r="E929" s="689" t="s">
        <v>2824</v>
      </c>
      <c r="F929" s="626" t="s">
        <v>2806</v>
      </c>
      <c r="G929" s="626" t="s">
        <v>2854</v>
      </c>
      <c r="H929" s="626" t="s">
        <v>1264</v>
      </c>
      <c r="I929" s="626" t="s">
        <v>2486</v>
      </c>
      <c r="J929" s="626" t="s">
        <v>1429</v>
      </c>
      <c r="K929" s="626" t="s">
        <v>1430</v>
      </c>
      <c r="L929" s="627">
        <v>95.25</v>
      </c>
      <c r="M929" s="627">
        <v>95.25</v>
      </c>
      <c r="N929" s="626">
        <v>1</v>
      </c>
      <c r="O929" s="690">
        <v>0.5</v>
      </c>
      <c r="P929" s="627">
        <v>95.25</v>
      </c>
      <c r="Q929" s="642">
        <v>1</v>
      </c>
      <c r="R929" s="626">
        <v>1</v>
      </c>
      <c r="S929" s="642">
        <v>1</v>
      </c>
      <c r="T929" s="690">
        <v>0.5</v>
      </c>
      <c r="U929" s="672">
        <v>1</v>
      </c>
    </row>
    <row r="930" spans="1:21" ht="14.4" customHeight="1" x14ac:dyDescent="0.3">
      <c r="A930" s="625">
        <v>21</v>
      </c>
      <c r="B930" s="626" t="s">
        <v>551</v>
      </c>
      <c r="C930" s="626">
        <v>89301212</v>
      </c>
      <c r="D930" s="688" t="s">
        <v>4839</v>
      </c>
      <c r="E930" s="689" t="s">
        <v>2824</v>
      </c>
      <c r="F930" s="626" t="s">
        <v>2806</v>
      </c>
      <c r="G930" s="626" t="s">
        <v>2854</v>
      </c>
      <c r="H930" s="626" t="s">
        <v>550</v>
      </c>
      <c r="I930" s="626" t="s">
        <v>2912</v>
      </c>
      <c r="J930" s="626" t="s">
        <v>751</v>
      </c>
      <c r="K930" s="626" t="s">
        <v>2913</v>
      </c>
      <c r="L930" s="627">
        <v>42.42</v>
      </c>
      <c r="M930" s="627">
        <v>84.84</v>
      </c>
      <c r="N930" s="626">
        <v>2</v>
      </c>
      <c r="O930" s="690">
        <v>0.5</v>
      </c>
      <c r="P930" s="627">
        <v>84.84</v>
      </c>
      <c r="Q930" s="642">
        <v>1</v>
      </c>
      <c r="R930" s="626">
        <v>2</v>
      </c>
      <c r="S930" s="642">
        <v>1</v>
      </c>
      <c r="T930" s="690">
        <v>0.5</v>
      </c>
      <c r="U930" s="672">
        <v>1</v>
      </c>
    </row>
    <row r="931" spans="1:21" ht="14.4" customHeight="1" x14ac:dyDescent="0.3">
      <c r="A931" s="625">
        <v>21</v>
      </c>
      <c r="B931" s="626" t="s">
        <v>551</v>
      </c>
      <c r="C931" s="626">
        <v>89301212</v>
      </c>
      <c r="D931" s="688" t="s">
        <v>4839</v>
      </c>
      <c r="E931" s="689" t="s">
        <v>2824</v>
      </c>
      <c r="F931" s="626" t="s">
        <v>2806</v>
      </c>
      <c r="G931" s="626" t="s">
        <v>2855</v>
      </c>
      <c r="H931" s="626" t="s">
        <v>550</v>
      </c>
      <c r="I931" s="626" t="s">
        <v>3407</v>
      </c>
      <c r="J931" s="626" t="s">
        <v>3408</v>
      </c>
      <c r="K931" s="626" t="s">
        <v>2546</v>
      </c>
      <c r="L931" s="627">
        <v>10.73</v>
      </c>
      <c r="M931" s="627">
        <v>42.92</v>
      </c>
      <c r="N931" s="626">
        <v>4</v>
      </c>
      <c r="O931" s="690">
        <v>1</v>
      </c>
      <c r="P931" s="627">
        <v>42.92</v>
      </c>
      <c r="Q931" s="642">
        <v>1</v>
      </c>
      <c r="R931" s="626">
        <v>4</v>
      </c>
      <c r="S931" s="642">
        <v>1</v>
      </c>
      <c r="T931" s="690">
        <v>1</v>
      </c>
      <c r="U931" s="672">
        <v>1</v>
      </c>
    </row>
    <row r="932" spans="1:21" ht="14.4" customHeight="1" x14ac:dyDescent="0.3">
      <c r="A932" s="625">
        <v>21</v>
      </c>
      <c r="B932" s="626" t="s">
        <v>551</v>
      </c>
      <c r="C932" s="626">
        <v>89301212</v>
      </c>
      <c r="D932" s="688" t="s">
        <v>4839</v>
      </c>
      <c r="E932" s="689" t="s">
        <v>2824</v>
      </c>
      <c r="F932" s="626" t="s">
        <v>2806</v>
      </c>
      <c r="G932" s="626" t="s">
        <v>2855</v>
      </c>
      <c r="H932" s="626" t="s">
        <v>550</v>
      </c>
      <c r="I932" s="626" t="s">
        <v>3763</v>
      </c>
      <c r="J932" s="626" t="s">
        <v>3764</v>
      </c>
      <c r="K932" s="626" t="s">
        <v>1593</v>
      </c>
      <c r="L932" s="627">
        <v>17.690000000000001</v>
      </c>
      <c r="M932" s="627">
        <v>106.14000000000001</v>
      </c>
      <c r="N932" s="626">
        <v>6</v>
      </c>
      <c r="O932" s="690">
        <v>1</v>
      </c>
      <c r="P932" s="627">
        <v>53.070000000000007</v>
      </c>
      <c r="Q932" s="642">
        <v>0.5</v>
      </c>
      <c r="R932" s="626">
        <v>3</v>
      </c>
      <c r="S932" s="642">
        <v>0.5</v>
      </c>
      <c r="T932" s="690">
        <v>0.5</v>
      </c>
      <c r="U932" s="672">
        <v>0.5</v>
      </c>
    </row>
    <row r="933" spans="1:21" ht="14.4" customHeight="1" x14ac:dyDescent="0.3">
      <c r="A933" s="625">
        <v>21</v>
      </c>
      <c r="B933" s="626" t="s">
        <v>551</v>
      </c>
      <c r="C933" s="626">
        <v>89301212</v>
      </c>
      <c r="D933" s="688" t="s">
        <v>4839</v>
      </c>
      <c r="E933" s="689" t="s">
        <v>2824</v>
      </c>
      <c r="F933" s="626" t="s">
        <v>2806</v>
      </c>
      <c r="G933" s="626" t="s">
        <v>2855</v>
      </c>
      <c r="H933" s="626" t="s">
        <v>1264</v>
      </c>
      <c r="I933" s="626" t="s">
        <v>2544</v>
      </c>
      <c r="J933" s="626" t="s">
        <v>2545</v>
      </c>
      <c r="K933" s="626" t="s">
        <v>2546</v>
      </c>
      <c r="L933" s="627">
        <v>10.73</v>
      </c>
      <c r="M933" s="627">
        <v>10.73</v>
      </c>
      <c r="N933" s="626">
        <v>1</v>
      </c>
      <c r="O933" s="690">
        <v>1</v>
      </c>
      <c r="P933" s="627">
        <v>10.73</v>
      </c>
      <c r="Q933" s="642">
        <v>1</v>
      </c>
      <c r="R933" s="626">
        <v>1</v>
      </c>
      <c r="S933" s="642">
        <v>1</v>
      </c>
      <c r="T933" s="690">
        <v>1</v>
      </c>
      <c r="U933" s="672">
        <v>1</v>
      </c>
    </row>
    <row r="934" spans="1:21" ht="14.4" customHeight="1" x14ac:dyDescent="0.3">
      <c r="A934" s="625">
        <v>21</v>
      </c>
      <c r="B934" s="626" t="s">
        <v>551</v>
      </c>
      <c r="C934" s="626">
        <v>89301212</v>
      </c>
      <c r="D934" s="688" t="s">
        <v>4839</v>
      </c>
      <c r="E934" s="689" t="s">
        <v>2824</v>
      </c>
      <c r="F934" s="626" t="s">
        <v>2806</v>
      </c>
      <c r="G934" s="626" t="s">
        <v>2855</v>
      </c>
      <c r="H934" s="626" t="s">
        <v>550</v>
      </c>
      <c r="I934" s="626" t="s">
        <v>2922</v>
      </c>
      <c r="J934" s="626" t="s">
        <v>2923</v>
      </c>
      <c r="K934" s="626" t="s">
        <v>2543</v>
      </c>
      <c r="L934" s="627">
        <v>6.98</v>
      </c>
      <c r="M934" s="627">
        <v>69.800000000000011</v>
      </c>
      <c r="N934" s="626">
        <v>10</v>
      </c>
      <c r="O934" s="690">
        <v>4.5</v>
      </c>
      <c r="P934" s="627">
        <v>27.92</v>
      </c>
      <c r="Q934" s="642">
        <v>0.39999999999999997</v>
      </c>
      <c r="R934" s="626">
        <v>4</v>
      </c>
      <c r="S934" s="642">
        <v>0.4</v>
      </c>
      <c r="T934" s="690">
        <v>1.5</v>
      </c>
      <c r="U934" s="672">
        <v>0.33333333333333331</v>
      </c>
    </row>
    <row r="935" spans="1:21" ht="14.4" customHeight="1" x14ac:dyDescent="0.3">
      <c r="A935" s="625">
        <v>21</v>
      </c>
      <c r="B935" s="626" t="s">
        <v>551</v>
      </c>
      <c r="C935" s="626">
        <v>89301212</v>
      </c>
      <c r="D935" s="688" t="s">
        <v>4839</v>
      </c>
      <c r="E935" s="689" t="s">
        <v>2824</v>
      </c>
      <c r="F935" s="626" t="s">
        <v>2806</v>
      </c>
      <c r="G935" s="626" t="s">
        <v>2924</v>
      </c>
      <c r="H935" s="626" t="s">
        <v>550</v>
      </c>
      <c r="I935" s="626" t="s">
        <v>2925</v>
      </c>
      <c r="J935" s="626" t="s">
        <v>1178</v>
      </c>
      <c r="K935" s="626" t="s">
        <v>1179</v>
      </c>
      <c r="L935" s="627">
        <v>0</v>
      </c>
      <c r="M935" s="627">
        <v>0</v>
      </c>
      <c r="N935" s="626">
        <v>4</v>
      </c>
      <c r="O935" s="690">
        <v>2</v>
      </c>
      <c r="P935" s="627">
        <v>0</v>
      </c>
      <c r="Q935" s="642"/>
      <c r="R935" s="626">
        <v>2</v>
      </c>
      <c r="S935" s="642">
        <v>0.5</v>
      </c>
      <c r="T935" s="690">
        <v>1</v>
      </c>
      <c r="U935" s="672">
        <v>0.5</v>
      </c>
    </row>
    <row r="936" spans="1:21" ht="14.4" customHeight="1" x14ac:dyDescent="0.3">
      <c r="A936" s="625">
        <v>21</v>
      </c>
      <c r="B936" s="626" t="s">
        <v>551</v>
      </c>
      <c r="C936" s="626">
        <v>89301212</v>
      </c>
      <c r="D936" s="688" t="s">
        <v>4839</v>
      </c>
      <c r="E936" s="689" t="s">
        <v>2824</v>
      </c>
      <c r="F936" s="626" t="s">
        <v>2806</v>
      </c>
      <c r="G936" s="626" t="s">
        <v>2924</v>
      </c>
      <c r="H936" s="626" t="s">
        <v>550</v>
      </c>
      <c r="I936" s="626" t="s">
        <v>3765</v>
      </c>
      <c r="J936" s="626" t="s">
        <v>1176</v>
      </c>
      <c r="K936" s="626" t="s">
        <v>2930</v>
      </c>
      <c r="L936" s="627">
        <v>0</v>
      </c>
      <c r="M936" s="627">
        <v>0</v>
      </c>
      <c r="N936" s="626">
        <v>1</v>
      </c>
      <c r="O936" s="690">
        <v>1</v>
      </c>
      <c r="P936" s="627"/>
      <c r="Q936" s="642"/>
      <c r="R936" s="626"/>
      <c r="S936" s="642">
        <v>0</v>
      </c>
      <c r="T936" s="690"/>
      <c r="U936" s="672">
        <v>0</v>
      </c>
    </row>
    <row r="937" spans="1:21" ht="14.4" customHeight="1" x14ac:dyDescent="0.3">
      <c r="A937" s="625">
        <v>21</v>
      </c>
      <c r="B937" s="626" t="s">
        <v>551</v>
      </c>
      <c r="C937" s="626">
        <v>89301212</v>
      </c>
      <c r="D937" s="688" t="s">
        <v>4839</v>
      </c>
      <c r="E937" s="689" t="s">
        <v>2824</v>
      </c>
      <c r="F937" s="626" t="s">
        <v>2806</v>
      </c>
      <c r="G937" s="626" t="s">
        <v>3766</v>
      </c>
      <c r="H937" s="626" t="s">
        <v>550</v>
      </c>
      <c r="I937" s="626" t="s">
        <v>3767</v>
      </c>
      <c r="J937" s="626" t="s">
        <v>3768</v>
      </c>
      <c r="K937" s="626" t="s">
        <v>3769</v>
      </c>
      <c r="L937" s="627">
        <v>51.87</v>
      </c>
      <c r="M937" s="627">
        <v>51.87</v>
      </c>
      <c r="N937" s="626">
        <v>1</v>
      </c>
      <c r="O937" s="690">
        <v>1</v>
      </c>
      <c r="P937" s="627"/>
      <c r="Q937" s="642">
        <v>0</v>
      </c>
      <c r="R937" s="626"/>
      <c r="S937" s="642">
        <v>0</v>
      </c>
      <c r="T937" s="690"/>
      <c r="U937" s="672">
        <v>0</v>
      </c>
    </row>
    <row r="938" spans="1:21" ht="14.4" customHeight="1" x14ac:dyDescent="0.3">
      <c r="A938" s="625">
        <v>21</v>
      </c>
      <c r="B938" s="626" t="s">
        <v>551</v>
      </c>
      <c r="C938" s="626">
        <v>89301212</v>
      </c>
      <c r="D938" s="688" t="s">
        <v>4839</v>
      </c>
      <c r="E938" s="689" t="s">
        <v>2824</v>
      </c>
      <c r="F938" s="626" t="s">
        <v>2806</v>
      </c>
      <c r="G938" s="626" t="s">
        <v>2931</v>
      </c>
      <c r="H938" s="626" t="s">
        <v>1264</v>
      </c>
      <c r="I938" s="626" t="s">
        <v>3770</v>
      </c>
      <c r="J938" s="626" t="s">
        <v>1453</v>
      </c>
      <c r="K938" s="626" t="s">
        <v>1455</v>
      </c>
      <c r="L938" s="627">
        <v>81.209999999999994</v>
      </c>
      <c r="M938" s="627">
        <v>243.63</v>
      </c>
      <c r="N938" s="626">
        <v>3</v>
      </c>
      <c r="O938" s="690">
        <v>2</v>
      </c>
      <c r="P938" s="627">
        <v>162.41999999999999</v>
      </c>
      <c r="Q938" s="642">
        <v>0.66666666666666663</v>
      </c>
      <c r="R938" s="626">
        <v>2</v>
      </c>
      <c r="S938" s="642">
        <v>0.66666666666666663</v>
      </c>
      <c r="T938" s="690">
        <v>1</v>
      </c>
      <c r="U938" s="672">
        <v>0.5</v>
      </c>
    </row>
    <row r="939" spans="1:21" ht="14.4" customHeight="1" x14ac:dyDescent="0.3">
      <c r="A939" s="625">
        <v>21</v>
      </c>
      <c r="B939" s="626" t="s">
        <v>551</v>
      </c>
      <c r="C939" s="626">
        <v>89301212</v>
      </c>
      <c r="D939" s="688" t="s">
        <v>4839</v>
      </c>
      <c r="E939" s="689" t="s">
        <v>2824</v>
      </c>
      <c r="F939" s="626" t="s">
        <v>2806</v>
      </c>
      <c r="G939" s="626" t="s">
        <v>2931</v>
      </c>
      <c r="H939" s="626" t="s">
        <v>550</v>
      </c>
      <c r="I939" s="626" t="s">
        <v>3771</v>
      </c>
      <c r="J939" s="626" t="s">
        <v>1452</v>
      </c>
      <c r="K939" s="626" t="s">
        <v>3772</v>
      </c>
      <c r="L939" s="627">
        <v>0</v>
      </c>
      <c r="M939" s="627">
        <v>0</v>
      </c>
      <c r="N939" s="626">
        <v>2</v>
      </c>
      <c r="O939" s="690">
        <v>1.5</v>
      </c>
      <c r="P939" s="627">
        <v>0</v>
      </c>
      <c r="Q939" s="642"/>
      <c r="R939" s="626">
        <v>1</v>
      </c>
      <c r="S939" s="642">
        <v>0.5</v>
      </c>
      <c r="T939" s="690">
        <v>1</v>
      </c>
      <c r="U939" s="672">
        <v>0.66666666666666663</v>
      </c>
    </row>
    <row r="940" spans="1:21" ht="14.4" customHeight="1" x14ac:dyDescent="0.3">
      <c r="A940" s="625">
        <v>21</v>
      </c>
      <c r="B940" s="626" t="s">
        <v>551</v>
      </c>
      <c r="C940" s="626">
        <v>89301212</v>
      </c>
      <c r="D940" s="688" t="s">
        <v>4839</v>
      </c>
      <c r="E940" s="689" t="s">
        <v>2824</v>
      </c>
      <c r="F940" s="626" t="s">
        <v>2806</v>
      </c>
      <c r="G940" s="626" t="s">
        <v>2877</v>
      </c>
      <c r="H940" s="626" t="s">
        <v>550</v>
      </c>
      <c r="I940" s="626" t="s">
        <v>3416</v>
      </c>
      <c r="J940" s="626" t="s">
        <v>3417</v>
      </c>
      <c r="K940" s="626" t="s">
        <v>2364</v>
      </c>
      <c r="L940" s="627">
        <v>333.31</v>
      </c>
      <c r="M940" s="627">
        <v>1666.55</v>
      </c>
      <c r="N940" s="626">
        <v>5</v>
      </c>
      <c r="O940" s="690">
        <v>3.5</v>
      </c>
      <c r="P940" s="627">
        <v>1333.24</v>
      </c>
      <c r="Q940" s="642">
        <v>0.8</v>
      </c>
      <c r="R940" s="626">
        <v>4</v>
      </c>
      <c r="S940" s="642">
        <v>0.8</v>
      </c>
      <c r="T940" s="690">
        <v>3</v>
      </c>
      <c r="U940" s="672">
        <v>0.8571428571428571</v>
      </c>
    </row>
    <row r="941" spans="1:21" ht="14.4" customHeight="1" x14ac:dyDescent="0.3">
      <c r="A941" s="625">
        <v>21</v>
      </c>
      <c r="B941" s="626" t="s">
        <v>551</v>
      </c>
      <c r="C941" s="626">
        <v>89301212</v>
      </c>
      <c r="D941" s="688" t="s">
        <v>4839</v>
      </c>
      <c r="E941" s="689" t="s">
        <v>2824</v>
      </c>
      <c r="F941" s="626" t="s">
        <v>2806</v>
      </c>
      <c r="G941" s="626" t="s">
        <v>2877</v>
      </c>
      <c r="H941" s="626" t="s">
        <v>1264</v>
      </c>
      <c r="I941" s="626" t="s">
        <v>2362</v>
      </c>
      <c r="J941" s="626" t="s">
        <v>2363</v>
      </c>
      <c r="K941" s="626" t="s">
        <v>2364</v>
      </c>
      <c r="L941" s="627">
        <v>333.31</v>
      </c>
      <c r="M941" s="627">
        <v>999.93000000000006</v>
      </c>
      <c r="N941" s="626">
        <v>3</v>
      </c>
      <c r="O941" s="690">
        <v>2.5</v>
      </c>
      <c r="P941" s="627">
        <v>666.62</v>
      </c>
      <c r="Q941" s="642">
        <v>0.66666666666666663</v>
      </c>
      <c r="R941" s="626">
        <v>2</v>
      </c>
      <c r="S941" s="642">
        <v>0.66666666666666663</v>
      </c>
      <c r="T941" s="690">
        <v>2</v>
      </c>
      <c r="U941" s="672">
        <v>0.8</v>
      </c>
    </row>
    <row r="942" spans="1:21" ht="14.4" customHeight="1" x14ac:dyDescent="0.3">
      <c r="A942" s="625">
        <v>21</v>
      </c>
      <c r="B942" s="626" t="s">
        <v>551</v>
      </c>
      <c r="C942" s="626">
        <v>89301212</v>
      </c>
      <c r="D942" s="688" t="s">
        <v>4839</v>
      </c>
      <c r="E942" s="689" t="s">
        <v>2824</v>
      </c>
      <c r="F942" s="626" t="s">
        <v>2806</v>
      </c>
      <c r="G942" s="626" t="s">
        <v>3304</v>
      </c>
      <c r="H942" s="626" t="s">
        <v>1264</v>
      </c>
      <c r="I942" s="626" t="s">
        <v>2208</v>
      </c>
      <c r="J942" s="626" t="s">
        <v>1310</v>
      </c>
      <c r="K942" s="626" t="s">
        <v>1268</v>
      </c>
      <c r="L942" s="627">
        <v>0</v>
      </c>
      <c r="M942" s="627">
        <v>0</v>
      </c>
      <c r="N942" s="626">
        <v>1</v>
      </c>
      <c r="O942" s="690">
        <v>0.5</v>
      </c>
      <c r="P942" s="627"/>
      <c r="Q942" s="642"/>
      <c r="R942" s="626"/>
      <c r="S942" s="642">
        <v>0</v>
      </c>
      <c r="T942" s="690"/>
      <c r="U942" s="672">
        <v>0</v>
      </c>
    </row>
    <row r="943" spans="1:21" ht="14.4" customHeight="1" x14ac:dyDescent="0.3">
      <c r="A943" s="625">
        <v>21</v>
      </c>
      <c r="B943" s="626" t="s">
        <v>551</v>
      </c>
      <c r="C943" s="626">
        <v>89301212</v>
      </c>
      <c r="D943" s="688" t="s">
        <v>4839</v>
      </c>
      <c r="E943" s="689" t="s">
        <v>2824</v>
      </c>
      <c r="F943" s="626" t="s">
        <v>2806</v>
      </c>
      <c r="G943" s="626" t="s">
        <v>2933</v>
      </c>
      <c r="H943" s="626" t="s">
        <v>550</v>
      </c>
      <c r="I943" s="626" t="s">
        <v>2934</v>
      </c>
      <c r="J943" s="626" t="s">
        <v>2935</v>
      </c>
      <c r="K943" s="626" t="s">
        <v>2936</v>
      </c>
      <c r="L943" s="627">
        <v>1789.73</v>
      </c>
      <c r="M943" s="627">
        <v>73378.930000000022</v>
      </c>
      <c r="N943" s="626">
        <v>41</v>
      </c>
      <c r="O943" s="690">
        <v>15</v>
      </c>
      <c r="P943" s="627">
        <v>60850.820000000014</v>
      </c>
      <c r="Q943" s="642">
        <v>0.82926829268292679</v>
      </c>
      <c r="R943" s="626">
        <v>34</v>
      </c>
      <c r="S943" s="642">
        <v>0.82926829268292679</v>
      </c>
      <c r="T943" s="690">
        <v>12.5</v>
      </c>
      <c r="U943" s="672">
        <v>0.83333333333333337</v>
      </c>
    </row>
    <row r="944" spans="1:21" ht="14.4" customHeight="1" x14ac:dyDescent="0.3">
      <c r="A944" s="625">
        <v>21</v>
      </c>
      <c r="B944" s="626" t="s">
        <v>551</v>
      </c>
      <c r="C944" s="626">
        <v>89301212</v>
      </c>
      <c r="D944" s="688" t="s">
        <v>4839</v>
      </c>
      <c r="E944" s="689" t="s">
        <v>2824</v>
      </c>
      <c r="F944" s="626" t="s">
        <v>2806</v>
      </c>
      <c r="G944" s="626" t="s">
        <v>3367</v>
      </c>
      <c r="H944" s="626" t="s">
        <v>1264</v>
      </c>
      <c r="I944" s="626" t="s">
        <v>2320</v>
      </c>
      <c r="J944" s="626" t="s">
        <v>2321</v>
      </c>
      <c r="K944" s="626" t="s">
        <v>628</v>
      </c>
      <c r="L944" s="627">
        <v>119.41</v>
      </c>
      <c r="M944" s="627">
        <v>238.82</v>
      </c>
      <c r="N944" s="626">
        <v>2</v>
      </c>
      <c r="O944" s="690">
        <v>1.5</v>
      </c>
      <c r="P944" s="627">
        <v>238.82</v>
      </c>
      <c r="Q944" s="642">
        <v>1</v>
      </c>
      <c r="R944" s="626">
        <v>2</v>
      </c>
      <c r="S944" s="642">
        <v>1</v>
      </c>
      <c r="T944" s="690">
        <v>1.5</v>
      </c>
      <c r="U944" s="672">
        <v>1</v>
      </c>
    </row>
    <row r="945" spans="1:21" ht="14.4" customHeight="1" x14ac:dyDescent="0.3">
      <c r="A945" s="625">
        <v>21</v>
      </c>
      <c r="B945" s="626" t="s">
        <v>551</v>
      </c>
      <c r="C945" s="626">
        <v>89301212</v>
      </c>
      <c r="D945" s="688" t="s">
        <v>4839</v>
      </c>
      <c r="E945" s="689" t="s">
        <v>2824</v>
      </c>
      <c r="F945" s="626" t="s">
        <v>2806</v>
      </c>
      <c r="G945" s="626" t="s">
        <v>3305</v>
      </c>
      <c r="H945" s="626" t="s">
        <v>550</v>
      </c>
      <c r="I945" s="626" t="s">
        <v>3306</v>
      </c>
      <c r="J945" s="626" t="s">
        <v>3307</v>
      </c>
      <c r="K945" s="626" t="s">
        <v>1925</v>
      </c>
      <c r="L945" s="627">
        <v>222.25</v>
      </c>
      <c r="M945" s="627">
        <v>222.25</v>
      </c>
      <c r="N945" s="626">
        <v>1</v>
      </c>
      <c r="O945" s="690">
        <v>1</v>
      </c>
      <c r="P945" s="627">
        <v>222.25</v>
      </c>
      <c r="Q945" s="642">
        <v>1</v>
      </c>
      <c r="R945" s="626">
        <v>1</v>
      </c>
      <c r="S945" s="642">
        <v>1</v>
      </c>
      <c r="T945" s="690">
        <v>1</v>
      </c>
      <c r="U945" s="672">
        <v>1</v>
      </c>
    </row>
    <row r="946" spans="1:21" ht="14.4" customHeight="1" x14ac:dyDescent="0.3">
      <c r="A946" s="625">
        <v>21</v>
      </c>
      <c r="B946" s="626" t="s">
        <v>551</v>
      </c>
      <c r="C946" s="626">
        <v>89301212</v>
      </c>
      <c r="D946" s="688" t="s">
        <v>4839</v>
      </c>
      <c r="E946" s="689" t="s">
        <v>2824</v>
      </c>
      <c r="F946" s="626" t="s">
        <v>2806</v>
      </c>
      <c r="G946" s="626" t="s">
        <v>3166</v>
      </c>
      <c r="H946" s="626" t="s">
        <v>550</v>
      </c>
      <c r="I946" s="626" t="s">
        <v>3773</v>
      </c>
      <c r="J946" s="626" t="s">
        <v>867</v>
      </c>
      <c r="K946" s="626" t="s">
        <v>3774</v>
      </c>
      <c r="L946" s="627">
        <v>68.3</v>
      </c>
      <c r="M946" s="627">
        <v>478.09999999999997</v>
      </c>
      <c r="N946" s="626">
        <v>7</v>
      </c>
      <c r="O946" s="690">
        <v>4.5</v>
      </c>
      <c r="P946" s="627">
        <v>204.89999999999998</v>
      </c>
      <c r="Q946" s="642">
        <v>0.42857142857142855</v>
      </c>
      <c r="R946" s="626">
        <v>3</v>
      </c>
      <c r="S946" s="642">
        <v>0.42857142857142855</v>
      </c>
      <c r="T946" s="690">
        <v>2</v>
      </c>
      <c r="U946" s="672">
        <v>0.44444444444444442</v>
      </c>
    </row>
    <row r="947" spans="1:21" ht="14.4" customHeight="1" x14ac:dyDescent="0.3">
      <c r="A947" s="625">
        <v>21</v>
      </c>
      <c r="B947" s="626" t="s">
        <v>551</v>
      </c>
      <c r="C947" s="626">
        <v>89301212</v>
      </c>
      <c r="D947" s="688" t="s">
        <v>4839</v>
      </c>
      <c r="E947" s="689" t="s">
        <v>2824</v>
      </c>
      <c r="F947" s="626" t="s">
        <v>2806</v>
      </c>
      <c r="G947" s="626" t="s">
        <v>3252</v>
      </c>
      <c r="H947" s="626" t="s">
        <v>550</v>
      </c>
      <c r="I947" s="626" t="s">
        <v>3433</v>
      </c>
      <c r="J947" s="626" t="s">
        <v>3775</v>
      </c>
      <c r="K947" s="626" t="s">
        <v>1938</v>
      </c>
      <c r="L947" s="627">
        <v>67.040000000000006</v>
      </c>
      <c r="M947" s="627">
        <v>67.040000000000006</v>
      </c>
      <c r="N947" s="626">
        <v>1</v>
      </c>
      <c r="O947" s="690">
        <v>1</v>
      </c>
      <c r="P947" s="627"/>
      <c r="Q947" s="642">
        <v>0</v>
      </c>
      <c r="R947" s="626"/>
      <c r="S947" s="642">
        <v>0</v>
      </c>
      <c r="T947" s="690"/>
      <c r="U947" s="672">
        <v>0</v>
      </c>
    </row>
    <row r="948" spans="1:21" ht="14.4" customHeight="1" x14ac:dyDescent="0.3">
      <c r="A948" s="625">
        <v>21</v>
      </c>
      <c r="B948" s="626" t="s">
        <v>551</v>
      </c>
      <c r="C948" s="626">
        <v>89301212</v>
      </c>
      <c r="D948" s="688" t="s">
        <v>4839</v>
      </c>
      <c r="E948" s="689" t="s">
        <v>2824</v>
      </c>
      <c r="F948" s="626" t="s">
        <v>2806</v>
      </c>
      <c r="G948" s="626" t="s">
        <v>3252</v>
      </c>
      <c r="H948" s="626" t="s">
        <v>550</v>
      </c>
      <c r="I948" s="626" t="s">
        <v>3433</v>
      </c>
      <c r="J948" s="626" t="s">
        <v>1939</v>
      </c>
      <c r="K948" s="626" t="s">
        <v>1938</v>
      </c>
      <c r="L948" s="627">
        <v>67.040000000000006</v>
      </c>
      <c r="M948" s="627">
        <v>201.12</v>
      </c>
      <c r="N948" s="626">
        <v>3</v>
      </c>
      <c r="O948" s="690">
        <v>1.5</v>
      </c>
      <c r="P948" s="627">
        <v>67.040000000000006</v>
      </c>
      <c r="Q948" s="642">
        <v>0.33333333333333337</v>
      </c>
      <c r="R948" s="626">
        <v>1</v>
      </c>
      <c r="S948" s="642">
        <v>0.33333333333333331</v>
      </c>
      <c r="T948" s="690">
        <v>0.5</v>
      </c>
      <c r="U948" s="672">
        <v>0.33333333333333331</v>
      </c>
    </row>
    <row r="949" spans="1:21" ht="14.4" customHeight="1" x14ac:dyDescent="0.3">
      <c r="A949" s="625">
        <v>21</v>
      </c>
      <c r="B949" s="626" t="s">
        <v>551</v>
      </c>
      <c r="C949" s="626">
        <v>89301212</v>
      </c>
      <c r="D949" s="688" t="s">
        <v>4839</v>
      </c>
      <c r="E949" s="689" t="s">
        <v>2824</v>
      </c>
      <c r="F949" s="626" t="s">
        <v>2806</v>
      </c>
      <c r="G949" s="626" t="s">
        <v>3252</v>
      </c>
      <c r="H949" s="626" t="s">
        <v>550</v>
      </c>
      <c r="I949" s="626" t="s">
        <v>3433</v>
      </c>
      <c r="J949" s="626" t="s">
        <v>1939</v>
      </c>
      <c r="K949" s="626" t="s">
        <v>1938</v>
      </c>
      <c r="L949" s="627">
        <v>81.64</v>
      </c>
      <c r="M949" s="627">
        <v>81.64</v>
      </c>
      <c r="N949" s="626">
        <v>1</v>
      </c>
      <c r="O949" s="690">
        <v>0.5</v>
      </c>
      <c r="P949" s="627"/>
      <c r="Q949" s="642">
        <v>0</v>
      </c>
      <c r="R949" s="626"/>
      <c r="S949" s="642">
        <v>0</v>
      </c>
      <c r="T949" s="690"/>
      <c r="U949" s="672">
        <v>0</v>
      </c>
    </row>
    <row r="950" spans="1:21" ht="14.4" customHeight="1" x14ac:dyDescent="0.3">
      <c r="A950" s="625">
        <v>21</v>
      </c>
      <c r="B950" s="626" t="s">
        <v>551</v>
      </c>
      <c r="C950" s="626">
        <v>89301212</v>
      </c>
      <c r="D950" s="688" t="s">
        <v>4839</v>
      </c>
      <c r="E950" s="689" t="s">
        <v>2824</v>
      </c>
      <c r="F950" s="626" t="s">
        <v>2806</v>
      </c>
      <c r="G950" s="626" t="s">
        <v>3252</v>
      </c>
      <c r="H950" s="626" t="s">
        <v>550</v>
      </c>
      <c r="I950" s="626" t="s">
        <v>3253</v>
      </c>
      <c r="J950" s="626" t="s">
        <v>1941</v>
      </c>
      <c r="K950" s="626" t="s">
        <v>949</v>
      </c>
      <c r="L950" s="627">
        <v>67.040000000000006</v>
      </c>
      <c r="M950" s="627">
        <v>134.08000000000001</v>
      </c>
      <c r="N950" s="626">
        <v>2</v>
      </c>
      <c r="O950" s="690">
        <v>1</v>
      </c>
      <c r="P950" s="627"/>
      <c r="Q950" s="642">
        <v>0</v>
      </c>
      <c r="R950" s="626"/>
      <c r="S950" s="642">
        <v>0</v>
      </c>
      <c r="T950" s="690"/>
      <c r="U950" s="672">
        <v>0</v>
      </c>
    </row>
    <row r="951" spans="1:21" ht="14.4" customHeight="1" x14ac:dyDescent="0.3">
      <c r="A951" s="625">
        <v>21</v>
      </c>
      <c r="B951" s="626" t="s">
        <v>551</v>
      </c>
      <c r="C951" s="626">
        <v>89301212</v>
      </c>
      <c r="D951" s="688" t="s">
        <v>4839</v>
      </c>
      <c r="E951" s="689" t="s">
        <v>2824</v>
      </c>
      <c r="F951" s="626" t="s">
        <v>2806</v>
      </c>
      <c r="G951" s="626" t="s">
        <v>3252</v>
      </c>
      <c r="H951" s="626" t="s">
        <v>550</v>
      </c>
      <c r="I951" s="626" t="s">
        <v>3253</v>
      </c>
      <c r="J951" s="626" t="s">
        <v>1941</v>
      </c>
      <c r="K951" s="626" t="s">
        <v>949</v>
      </c>
      <c r="L951" s="627">
        <v>81.64</v>
      </c>
      <c r="M951" s="627">
        <v>81.64</v>
      </c>
      <c r="N951" s="626">
        <v>1</v>
      </c>
      <c r="O951" s="690">
        <v>1</v>
      </c>
      <c r="P951" s="627">
        <v>81.64</v>
      </c>
      <c r="Q951" s="642">
        <v>1</v>
      </c>
      <c r="R951" s="626">
        <v>1</v>
      </c>
      <c r="S951" s="642">
        <v>1</v>
      </c>
      <c r="T951" s="690">
        <v>1</v>
      </c>
      <c r="U951" s="672">
        <v>1</v>
      </c>
    </row>
    <row r="952" spans="1:21" ht="14.4" customHeight="1" x14ac:dyDescent="0.3">
      <c r="A952" s="625">
        <v>21</v>
      </c>
      <c r="B952" s="626" t="s">
        <v>551</v>
      </c>
      <c r="C952" s="626">
        <v>89301212</v>
      </c>
      <c r="D952" s="688" t="s">
        <v>4839</v>
      </c>
      <c r="E952" s="689" t="s">
        <v>2824</v>
      </c>
      <c r="F952" s="626" t="s">
        <v>2806</v>
      </c>
      <c r="G952" s="626" t="s">
        <v>3169</v>
      </c>
      <c r="H952" s="626" t="s">
        <v>1264</v>
      </c>
      <c r="I952" s="626" t="s">
        <v>2261</v>
      </c>
      <c r="J952" s="626" t="s">
        <v>1339</v>
      </c>
      <c r="K952" s="626" t="s">
        <v>1340</v>
      </c>
      <c r="L952" s="627">
        <v>41.89</v>
      </c>
      <c r="M952" s="627">
        <v>83.78</v>
      </c>
      <c r="N952" s="626">
        <v>2</v>
      </c>
      <c r="O952" s="690">
        <v>2</v>
      </c>
      <c r="P952" s="627"/>
      <c r="Q952" s="642">
        <v>0</v>
      </c>
      <c r="R952" s="626"/>
      <c r="S952" s="642">
        <v>0</v>
      </c>
      <c r="T952" s="690"/>
      <c r="U952" s="672">
        <v>0</v>
      </c>
    </row>
    <row r="953" spans="1:21" ht="14.4" customHeight="1" x14ac:dyDescent="0.3">
      <c r="A953" s="625">
        <v>21</v>
      </c>
      <c r="B953" s="626" t="s">
        <v>551</v>
      </c>
      <c r="C953" s="626">
        <v>89301212</v>
      </c>
      <c r="D953" s="688" t="s">
        <v>4839</v>
      </c>
      <c r="E953" s="689" t="s">
        <v>2824</v>
      </c>
      <c r="F953" s="626" t="s">
        <v>2806</v>
      </c>
      <c r="G953" s="626" t="s">
        <v>3064</v>
      </c>
      <c r="H953" s="626" t="s">
        <v>1264</v>
      </c>
      <c r="I953" s="626" t="s">
        <v>2267</v>
      </c>
      <c r="J953" s="626" t="s">
        <v>1335</v>
      </c>
      <c r="K953" s="626" t="s">
        <v>593</v>
      </c>
      <c r="L953" s="627">
        <v>44.89</v>
      </c>
      <c r="M953" s="627">
        <v>44.89</v>
      </c>
      <c r="N953" s="626">
        <v>1</v>
      </c>
      <c r="O953" s="690">
        <v>0.5</v>
      </c>
      <c r="P953" s="627"/>
      <c r="Q953" s="642">
        <v>0</v>
      </c>
      <c r="R953" s="626"/>
      <c r="S953" s="642">
        <v>0</v>
      </c>
      <c r="T953" s="690"/>
      <c r="U953" s="672">
        <v>0</v>
      </c>
    </row>
    <row r="954" spans="1:21" ht="14.4" customHeight="1" x14ac:dyDescent="0.3">
      <c r="A954" s="625">
        <v>21</v>
      </c>
      <c r="B954" s="626" t="s">
        <v>551</v>
      </c>
      <c r="C954" s="626">
        <v>89301212</v>
      </c>
      <c r="D954" s="688" t="s">
        <v>4839</v>
      </c>
      <c r="E954" s="689" t="s">
        <v>2824</v>
      </c>
      <c r="F954" s="626" t="s">
        <v>2806</v>
      </c>
      <c r="G954" s="626" t="s">
        <v>2856</v>
      </c>
      <c r="H954" s="626" t="s">
        <v>550</v>
      </c>
      <c r="I954" s="626" t="s">
        <v>2857</v>
      </c>
      <c r="J954" s="626" t="s">
        <v>2858</v>
      </c>
      <c r="K954" s="626" t="s">
        <v>2859</v>
      </c>
      <c r="L954" s="627">
        <v>0</v>
      </c>
      <c r="M954" s="627">
        <v>0</v>
      </c>
      <c r="N954" s="626">
        <v>17</v>
      </c>
      <c r="O954" s="690">
        <v>8</v>
      </c>
      <c r="P954" s="627">
        <v>0</v>
      </c>
      <c r="Q954" s="642"/>
      <c r="R954" s="626">
        <v>14</v>
      </c>
      <c r="S954" s="642">
        <v>0.82352941176470584</v>
      </c>
      <c r="T954" s="690">
        <v>6.5</v>
      </c>
      <c r="U954" s="672">
        <v>0.8125</v>
      </c>
    </row>
    <row r="955" spans="1:21" ht="14.4" customHeight="1" x14ac:dyDescent="0.3">
      <c r="A955" s="625">
        <v>21</v>
      </c>
      <c r="B955" s="626" t="s">
        <v>551</v>
      </c>
      <c r="C955" s="626">
        <v>89301212</v>
      </c>
      <c r="D955" s="688" t="s">
        <v>4839</v>
      </c>
      <c r="E955" s="689" t="s">
        <v>2824</v>
      </c>
      <c r="F955" s="626" t="s">
        <v>2806</v>
      </c>
      <c r="G955" s="626" t="s">
        <v>2856</v>
      </c>
      <c r="H955" s="626" t="s">
        <v>550</v>
      </c>
      <c r="I955" s="626" t="s">
        <v>3439</v>
      </c>
      <c r="J955" s="626" t="s">
        <v>3440</v>
      </c>
      <c r="K955" s="626" t="s">
        <v>1883</v>
      </c>
      <c r="L955" s="627">
        <v>0</v>
      </c>
      <c r="M955" s="627">
        <v>0</v>
      </c>
      <c r="N955" s="626">
        <v>23</v>
      </c>
      <c r="O955" s="690">
        <v>6.5</v>
      </c>
      <c r="P955" s="627">
        <v>0</v>
      </c>
      <c r="Q955" s="642"/>
      <c r="R955" s="626">
        <v>7</v>
      </c>
      <c r="S955" s="642">
        <v>0.30434782608695654</v>
      </c>
      <c r="T955" s="690">
        <v>2</v>
      </c>
      <c r="U955" s="672">
        <v>0.30769230769230771</v>
      </c>
    </row>
    <row r="956" spans="1:21" ht="14.4" customHeight="1" x14ac:dyDescent="0.3">
      <c r="A956" s="625">
        <v>21</v>
      </c>
      <c r="B956" s="626" t="s">
        <v>551</v>
      </c>
      <c r="C956" s="626">
        <v>89301212</v>
      </c>
      <c r="D956" s="688" t="s">
        <v>4839</v>
      </c>
      <c r="E956" s="689" t="s">
        <v>2824</v>
      </c>
      <c r="F956" s="626" t="s">
        <v>2806</v>
      </c>
      <c r="G956" s="626" t="s">
        <v>3170</v>
      </c>
      <c r="H956" s="626" t="s">
        <v>1264</v>
      </c>
      <c r="I956" s="626" t="s">
        <v>3171</v>
      </c>
      <c r="J956" s="626" t="s">
        <v>3172</v>
      </c>
      <c r="K956" s="626" t="s">
        <v>3173</v>
      </c>
      <c r="L956" s="627">
        <v>1027.5999999999999</v>
      </c>
      <c r="M956" s="627">
        <v>36993.599999999999</v>
      </c>
      <c r="N956" s="626">
        <v>36</v>
      </c>
      <c r="O956" s="690">
        <v>19</v>
      </c>
      <c r="P956" s="627">
        <v>25690</v>
      </c>
      <c r="Q956" s="642">
        <v>0.69444444444444442</v>
      </c>
      <c r="R956" s="626">
        <v>25</v>
      </c>
      <c r="S956" s="642">
        <v>0.69444444444444442</v>
      </c>
      <c r="T956" s="690">
        <v>13</v>
      </c>
      <c r="U956" s="672">
        <v>0.68421052631578949</v>
      </c>
    </row>
    <row r="957" spans="1:21" ht="14.4" customHeight="1" x14ac:dyDescent="0.3">
      <c r="A957" s="625">
        <v>21</v>
      </c>
      <c r="B957" s="626" t="s">
        <v>551</v>
      </c>
      <c r="C957" s="626">
        <v>89301212</v>
      </c>
      <c r="D957" s="688" t="s">
        <v>4839</v>
      </c>
      <c r="E957" s="689" t="s">
        <v>2824</v>
      </c>
      <c r="F957" s="626" t="s">
        <v>2806</v>
      </c>
      <c r="G957" s="626" t="s">
        <v>3170</v>
      </c>
      <c r="H957" s="626" t="s">
        <v>550</v>
      </c>
      <c r="I957" s="626" t="s">
        <v>3776</v>
      </c>
      <c r="J957" s="626" t="s">
        <v>3172</v>
      </c>
      <c r="K957" s="626" t="s">
        <v>3777</v>
      </c>
      <c r="L957" s="627">
        <v>2055.08</v>
      </c>
      <c r="M957" s="627">
        <v>2055.08</v>
      </c>
      <c r="N957" s="626">
        <v>1</v>
      </c>
      <c r="O957" s="690">
        <v>1</v>
      </c>
      <c r="P957" s="627">
        <v>2055.08</v>
      </c>
      <c r="Q957" s="642">
        <v>1</v>
      </c>
      <c r="R957" s="626">
        <v>1</v>
      </c>
      <c r="S957" s="642">
        <v>1</v>
      </c>
      <c r="T957" s="690">
        <v>1</v>
      </c>
      <c r="U957" s="672">
        <v>1</v>
      </c>
    </row>
    <row r="958" spans="1:21" ht="14.4" customHeight="1" x14ac:dyDescent="0.3">
      <c r="A958" s="625">
        <v>21</v>
      </c>
      <c r="B958" s="626" t="s">
        <v>551</v>
      </c>
      <c r="C958" s="626">
        <v>89301212</v>
      </c>
      <c r="D958" s="688" t="s">
        <v>4839</v>
      </c>
      <c r="E958" s="689" t="s">
        <v>2824</v>
      </c>
      <c r="F958" s="626" t="s">
        <v>2806</v>
      </c>
      <c r="G958" s="626" t="s">
        <v>3170</v>
      </c>
      <c r="H958" s="626" t="s">
        <v>1264</v>
      </c>
      <c r="I958" s="626" t="s">
        <v>3778</v>
      </c>
      <c r="J958" s="626" t="s">
        <v>3779</v>
      </c>
      <c r="K958" s="626" t="s">
        <v>3780</v>
      </c>
      <c r="L958" s="627">
        <v>1509.4</v>
      </c>
      <c r="M958" s="627">
        <v>13584.600000000002</v>
      </c>
      <c r="N958" s="626">
        <v>9</v>
      </c>
      <c r="O958" s="690">
        <v>4.5</v>
      </c>
      <c r="P958" s="627">
        <v>13584.600000000002</v>
      </c>
      <c r="Q958" s="642">
        <v>1</v>
      </c>
      <c r="R958" s="626">
        <v>9</v>
      </c>
      <c r="S958" s="642">
        <v>1</v>
      </c>
      <c r="T958" s="690">
        <v>4.5</v>
      </c>
      <c r="U958" s="672">
        <v>1</v>
      </c>
    </row>
    <row r="959" spans="1:21" ht="14.4" customHeight="1" x14ac:dyDescent="0.3">
      <c r="A959" s="625">
        <v>21</v>
      </c>
      <c r="B959" s="626" t="s">
        <v>551</v>
      </c>
      <c r="C959" s="626">
        <v>89301212</v>
      </c>
      <c r="D959" s="688" t="s">
        <v>4839</v>
      </c>
      <c r="E959" s="689" t="s">
        <v>2824</v>
      </c>
      <c r="F959" s="626" t="s">
        <v>2806</v>
      </c>
      <c r="G959" s="626" t="s">
        <v>3170</v>
      </c>
      <c r="H959" s="626" t="s">
        <v>1264</v>
      </c>
      <c r="I959" s="626" t="s">
        <v>3781</v>
      </c>
      <c r="J959" s="626" t="s">
        <v>3782</v>
      </c>
      <c r="K959" s="626" t="s">
        <v>3783</v>
      </c>
      <c r="L959" s="627">
        <v>1896.14</v>
      </c>
      <c r="M959" s="627">
        <v>1896.14</v>
      </c>
      <c r="N959" s="626">
        <v>1</v>
      </c>
      <c r="O959" s="690">
        <v>0.5</v>
      </c>
      <c r="P959" s="627"/>
      <c r="Q959" s="642">
        <v>0</v>
      </c>
      <c r="R959" s="626"/>
      <c r="S959" s="642">
        <v>0</v>
      </c>
      <c r="T959" s="690"/>
      <c r="U959" s="672">
        <v>0</v>
      </c>
    </row>
    <row r="960" spans="1:21" ht="14.4" customHeight="1" x14ac:dyDescent="0.3">
      <c r="A960" s="625">
        <v>21</v>
      </c>
      <c r="B960" s="626" t="s">
        <v>551</v>
      </c>
      <c r="C960" s="626">
        <v>89301212</v>
      </c>
      <c r="D960" s="688" t="s">
        <v>4839</v>
      </c>
      <c r="E960" s="689" t="s">
        <v>2824</v>
      </c>
      <c r="F960" s="626" t="s">
        <v>2806</v>
      </c>
      <c r="G960" s="626" t="s">
        <v>3340</v>
      </c>
      <c r="H960" s="626" t="s">
        <v>550</v>
      </c>
      <c r="I960" s="626" t="s">
        <v>3784</v>
      </c>
      <c r="J960" s="626" t="s">
        <v>1509</v>
      </c>
      <c r="K960" s="626" t="s">
        <v>2374</v>
      </c>
      <c r="L960" s="627">
        <v>184.22</v>
      </c>
      <c r="M960" s="627">
        <v>184.22</v>
      </c>
      <c r="N960" s="626">
        <v>1</v>
      </c>
      <c r="O960" s="690">
        <v>1</v>
      </c>
      <c r="P960" s="627"/>
      <c r="Q960" s="642">
        <v>0</v>
      </c>
      <c r="R960" s="626"/>
      <c r="S960" s="642">
        <v>0</v>
      </c>
      <c r="T960" s="690"/>
      <c r="U960" s="672">
        <v>0</v>
      </c>
    </row>
    <row r="961" spans="1:21" ht="14.4" customHeight="1" x14ac:dyDescent="0.3">
      <c r="A961" s="625">
        <v>21</v>
      </c>
      <c r="B961" s="626" t="s">
        <v>551</v>
      </c>
      <c r="C961" s="626">
        <v>89301212</v>
      </c>
      <c r="D961" s="688" t="s">
        <v>4839</v>
      </c>
      <c r="E961" s="689" t="s">
        <v>2824</v>
      </c>
      <c r="F961" s="626" t="s">
        <v>2806</v>
      </c>
      <c r="G961" s="626" t="s">
        <v>3785</v>
      </c>
      <c r="H961" s="626" t="s">
        <v>550</v>
      </c>
      <c r="I961" s="626" t="s">
        <v>3786</v>
      </c>
      <c r="J961" s="626" t="s">
        <v>3787</v>
      </c>
      <c r="K961" s="626" t="s">
        <v>3788</v>
      </c>
      <c r="L961" s="627">
        <v>75.8</v>
      </c>
      <c r="M961" s="627">
        <v>151.6</v>
      </c>
      <c r="N961" s="626">
        <v>2</v>
      </c>
      <c r="O961" s="690">
        <v>0.5</v>
      </c>
      <c r="P961" s="627">
        <v>151.6</v>
      </c>
      <c r="Q961" s="642">
        <v>1</v>
      </c>
      <c r="R961" s="626">
        <v>2</v>
      </c>
      <c r="S961" s="642">
        <v>1</v>
      </c>
      <c r="T961" s="690">
        <v>0.5</v>
      </c>
      <c r="U961" s="672">
        <v>1</v>
      </c>
    </row>
    <row r="962" spans="1:21" ht="14.4" customHeight="1" x14ac:dyDescent="0.3">
      <c r="A962" s="625">
        <v>21</v>
      </c>
      <c r="B962" s="626" t="s">
        <v>551</v>
      </c>
      <c r="C962" s="626">
        <v>89301212</v>
      </c>
      <c r="D962" s="688" t="s">
        <v>4839</v>
      </c>
      <c r="E962" s="689" t="s">
        <v>2824</v>
      </c>
      <c r="F962" s="626" t="s">
        <v>2806</v>
      </c>
      <c r="G962" s="626" t="s">
        <v>2941</v>
      </c>
      <c r="H962" s="626" t="s">
        <v>550</v>
      </c>
      <c r="I962" s="626" t="s">
        <v>3308</v>
      </c>
      <c r="J962" s="626" t="s">
        <v>865</v>
      </c>
      <c r="K962" s="626" t="s">
        <v>3309</v>
      </c>
      <c r="L962" s="627">
        <v>0</v>
      </c>
      <c r="M962" s="627">
        <v>0</v>
      </c>
      <c r="N962" s="626">
        <v>1</v>
      </c>
      <c r="O962" s="690">
        <v>1</v>
      </c>
      <c r="P962" s="627"/>
      <c r="Q962" s="642"/>
      <c r="R962" s="626"/>
      <c r="S962" s="642">
        <v>0</v>
      </c>
      <c r="T962" s="690"/>
      <c r="U962" s="672">
        <v>0</v>
      </c>
    </row>
    <row r="963" spans="1:21" ht="14.4" customHeight="1" x14ac:dyDescent="0.3">
      <c r="A963" s="625">
        <v>21</v>
      </c>
      <c r="B963" s="626" t="s">
        <v>551</v>
      </c>
      <c r="C963" s="626">
        <v>89301212</v>
      </c>
      <c r="D963" s="688" t="s">
        <v>4839</v>
      </c>
      <c r="E963" s="689" t="s">
        <v>2824</v>
      </c>
      <c r="F963" s="626" t="s">
        <v>2806</v>
      </c>
      <c r="G963" s="626" t="s">
        <v>2941</v>
      </c>
      <c r="H963" s="626" t="s">
        <v>550</v>
      </c>
      <c r="I963" s="626" t="s">
        <v>2942</v>
      </c>
      <c r="J963" s="626" t="s">
        <v>865</v>
      </c>
      <c r="K963" s="626" t="s">
        <v>866</v>
      </c>
      <c r="L963" s="627">
        <v>0</v>
      </c>
      <c r="M963" s="627">
        <v>0</v>
      </c>
      <c r="N963" s="626">
        <v>5</v>
      </c>
      <c r="O963" s="690">
        <v>2.5</v>
      </c>
      <c r="P963" s="627">
        <v>0</v>
      </c>
      <c r="Q963" s="642"/>
      <c r="R963" s="626">
        <v>3</v>
      </c>
      <c r="S963" s="642">
        <v>0.6</v>
      </c>
      <c r="T963" s="690">
        <v>1.5</v>
      </c>
      <c r="U963" s="672">
        <v>0.6</v>
      </c>
    </row>
    <row r="964" spans="1:21" ht="14.4" customHeight="1" x14ac:dyDescent="0.3">
      <c r="A964" s="625">
        <v>21</v>
      </c>
      <c r="B964" s="626" t="s">
        <v>551</v>
      </c>
      <c r="C964" s="626">
        <v>89301212</v>
      </c>
      <c r="D964" s="688" t="s">
        <v>4839</v>
      </c>
      <c r="E964" s="689" t="s">
        <v>2824</v>
      </c>
      <c r="F964" s="626" t="s">
        <v>2806</v>
      </c>
      <c r="G964" s="626" t="s">
        <v>2941</v>
      </c>
      <c r="H964" s="626" t="s">
        <v>550</v>
      </c>
      <c r="I964" s="626" t="s">
        <v>2943</v>
      </c>
      <c r="J964" s="626" t="s">
        <v>865</v>
      </c>
      <c r="K964" s="626" t="s">
        <v>2944</v>
      </c>
      <c r="L964" s="627">
        <v>0</v>
      </c>
      <c r="M964" s="627">
        <v>0</v>
      </c>
      <c r="N964" s="626">
        <v>3</v>
      </c>
      <c r="O964" s="690">
        <v>1.5</v>
      </c>
      <c r="P964" s="627">
        <v>0</v>
      </c>
      <c r="Q964" s="642"/>
      <c r="R964" s="626">
        <v>1</v>
      </c>
      <c r="S964" s="642">
        <v>0.33333333333333331</v>
      </c>
      <c r="T964" s="690">
        <v>0.5</v>
      </c>
      <c r="U964" s="672">
        <v>0.33333333333333331</v>
      </c>
    </row>
    <row r="965" spans="1:21" ht="14.4" customHeight="1" x14ac:dyDescent="0.3">
      <c r="A965" s="625">
        <v>21</v>
      </c>
      <c r="B965" s="626" t="s">
        <v>551</v>
      </c>
      <c r="C965" s="626">
        <v>89301212</v>
      </c>
      <c r="D965" s="688" t="s">
        <v>4839</v>
      </c>
      <c r="E965" s="689" t="s">
        <v>2824</v>
      </c>
      <c r="F965" s="626" t="s">
        <v>2806</v>
      </c>
      <c r="G965" s="626" t="s">
        <v>2945</v>
      </c>
      <c r="H965" s="626" t="s">
        <v>1264</v>
      </c>
      <c r="I965" s="626" t="s">
        <v>2393</v>
      </c>
      <c r="J965" s="626" t="s">
        <v>1511</v>
      </c>
      <c r="K965" s="626" t="s">
        <v>2374</v>
      </c>
      <c r="L965" s="627">
        <v>69.86</v>
      </c>
      <c r="M965" s="627">
        <v>2514.9599999999996</v>
      </c>
      <c r="N965" s="626">
        <v>36</v>
      </c>
      <c r="O965" s="690">
        <v>28.5</v>
      </c>
      <c r="P965" s="627">
        <v>1257.4799999999998</v>
      </c>
      <c r="Q965" s="642">
        <v>0.5</v>
      </c>
      <c r="R965" s="626">
        <v>18</v>
      </c>
      <c r="S965" s="642">
        <v>0.5</v>
      </c>
      <c r="T965" s="690">
        <v>14.5</v>
      </c>
      <c r="U965" s="672">
        <v>0.50877192982456143</v>
      </c>
    </row>
    <row r="966" spans="1:21" ht="14.4" customHeight="1" x14ac:dyDescent="0.3">
      <c r="A966" s="625">
        <v>21</v>
      </c>
      <c r="B966" s="626" t="s">
        <v>551</v>
      </c>
      <c r="C966" s="626">
        <v>89301212</v>
      </c>
      <c r="D966" s="688" t="s">
        <v>4839</v>
      </c>
      <c r="E966" s="689" t="s">
        <v>2824</v>
      </c>
      <c r="F966" s="626" t="s">
        <v>2806</v>
      </c>
      <c r="G966" s="626" t="s">
        <v>2860</v>
      </c>
      <c r="H966" s="626" t="s">
        <v>550</v>
      </c>
      <c r="I966" s="626" t="s">
        <v>3789</v>
      </c>
      <c r="J966" s="626" t="s">
        <v>1293</v>
      </c>
      <c r="K966" s="626" t="s">
        <v>678</v>
      </c>
      <c r="L966" s="627">
        <v>216.16</v>
      </c>
      <c r="M966" s="627">
        <v>648.48</v>
      </c>
      <c r="N966" s="626">
        <v>3</v>
      </c>
      <c r="O966" s="690">
        <v>1</v>
      </c>
      <c r="P966" s="627">
        <v>648.48</v>
      </c>
      <c r="Q966" s="642">
        <v>1</v>
      </c>
      <c r="R966" s="626">
        <v>3</v>
      </c>
      <c r="S966" s="642">
        <v>1</v>
      </c>
      <c r="T966" s="690">
        <v>1</v>
      </c>
      <c r="U966" s="672">
        <v>1</v>
      </c>
    </row>
    <row r="967" spans="1:21" ht="14.4" customHeight="1" x14ac:dyDescent="0.3">
      <c r="A967" s="625">
        <v>21</v>
      </c>
      <c r="B967" s="626" t="s">
        <v>551</v>
      </c>
      <c r="C967" s="626">
        <v>89301212</v>
      </c>
      <c r="D967" s="688" t="s">
        <v>4839</v>
      </c>
      <c r="E967" s="689" t="s">
        <v>2824</v>
      </c>
      <c r="F967" s="626" t="s">
        <v>2806</v>
      </c>
      <c r="G967" s="626" t="s">
        <v>2860</v>
      </c>
      <c r="H967" s="626" t="s">
        <v>1264</v>
      </c>
      <c r="I967" s="626" t="s">
        <v>2552</v>
      </c>
      <c r="J967" s="626" t="s">
        <v>1291</v>
      </c>
      <c r="K967" s="626" t="s">
        <v>2553</v>
      </c>
      <c r="L967" s="627">
        <v>162.13</v>
      </c>
      <c r="M967" s="627">
        <v>2918.34</v>
      </c>
      <c r="N967" s="626">
        <v>18</v>
      </c>
      <c r="O967" s="690">
        <v>6</v>
      </c>
      <c r="P967" s="627">
        <v>2107.69</v>
      </c>
      <c r="Q967" s="642">
        <v>0.72222222222222221</v>
      </c>
      <c r="R967" s="626">
        <v>13</v>
      </c>
      <c r="S967" s="642">
        <v>0.72222222222222221</v>
      </c>
      <c r="T967" s="690">
        <v>3.5</v>
      </c>
      <c r="U967" s="672">
        <v>0.58333333333333337</v>
      </c>
    </row>
    <row r="968" spans="1:21" ht="14.4" customHeight="1" x14ac:dyDescent="0.3">
      <c r="A968" s="625">
        <v>21</v>
      </c>
      <c r="B968" s="626" t="s">
        <v>551</v>
      </c>
      <c r="C968" s="626">
        <v>89301212</v>
      </c>
      <c r="D968" s="688" t="s">
        <v>4839</v>
      </c>
      <c r="E968" s="689" t="s">
        <v>2824</v>
      </c>
      <c r="F968" s="626" t="s">
        <v>2806</v>
      </c>
      <c r="G968" s="626" t="s">
        <v>2860</v>
      </c>
      <c r="H968" s="626" t="s">
        <v>1264</v>
      </c>
      <c r="I968" s="626" t="s">
        <v>2554</v>
      </c>
      <c r="J968" s="626" t="s">
        <v>1293</v>
      </c>
      <c r="K968" s="626" t="s">
        <v>2555</v>
      </c>
      <c r="L968" s="627">
        <v>216.16</v>
      </c>
      <c r="M968" s="627">
        <v>7349.44</v>
      </c>
      <c r="N968" s="626">
        <v>34</v>
      </c>
      <c r="O968" s="690">
        <v>9</v>
      </c>
      <c r="P968" s="627">
        <v>5836.32</v>
      </c>
      <c r="Q968" s="642">
        <v>0.79411764705882348</v>
      </c>
      <c r="R968" s="626">
        <v>27</v>
      </c>
      <c r="S968" s="642">
        <v>0.79411764705882348</v>
      </c>
      <c r="T968" s="690">
        <v>7</v>
      </c>
      <c r="U968" s="672">
        <v>0.77777777777777779</v>
      </c>
    </row>
    <row r="969" spans="1:21" ht="14.4" customHeight="1" x14ac:dyDescent="0.3">
      <c r="A969" s="625">
        <v>21</v>
      </c>
      <c r="B969" s="626" t="s">
        <v>551</v>
      </c>
      <c r="C969" s="626">
        <v>89301212</v>
      </c>
      <c r="D969" s="688" t="s">
        <v>4839</v>
      </c>
      <c r="E969" s="689" t="s">
        <v>2824</v>
      </c>
      <c r="F969" s="626" t="s">
        <v>2806</v>
      </c>
      <c r="G969" s="626" t="s">
        <v>3668</v>
      </c>
      <c r="H969" s="626" t="s">
        <v>550</v>
      </c>
      <c r="I969" s="626" t="s">
        <v>3669</v>
      </c>
      <c r="J969" s="626" t="s">
        <v>3670</v>
      </c>
      <c r="K969" s="626" t="s">
        <v>3671</v>
      </c>
      <c r="L969" s="627">
        <v>131.93</v>
      </c>
      <c r="M969" s="627">
        <v>263.86</v>
      </c>
      <c r="N969" s="626">
        <v>2</v>
      </c>
      <c r="O969" s="690">
        <v>1.5</v>
      </c>
      <c r="P969" s="627">
        <v>263.86</v>
      </c>
      <c r="Q969" s="642">
        <v>1</v>
      </c>
      <c r="R969" s="626">
        <v>2</v>
      </c>
      <c r="S969" s="642">
        <v>1</v>
      </c>
      <c r="T969" s="690">
        <v>1.5</v>
      </c>
      <c r="U969" s="672">
        <v>1</v>
      </c>
    </row>
    <row r="970" spans="1:21" ht="14.4" customHeight="1" x14ac:dyDescent="0.3">
      <c r="A970" s="625">
        <v>21</v>
      </c>
      <c r="B970" s="626" t="s">
        <v>551</v>
      </c>
      <c r="C970" s="626">
        <v>89301212</v>
      </c>
      <c r="D970" s="688" t="s">
        <v>4839</v>
      </c>
      <c r="E970" s="689" t="s">
        <v>2824</v>
      </c>
      <c r="F970" s="626" t="s">
        <v>2806</v>
      </c>
      <c r="G970" s="626" t="s">
        <v>2949</v>
      </c>
      <c r="H970" s="626" t="s">
        <v>550</v>
      </c>
      <c r="I970" s="626" t="s">
        <v>3790</v>
      </c>
      <c r="J970" s="626" t="s">
        <v>3791</v>
      </c>
      <c r="K970" s="626" t="s">
        <v>3792</v>
      </c>
      <c r="L970" s="627">
        <v>55.1</v>
      </c>
      <c r="M970" s="627">
        <v>55.1</v>
      </c>
      <c r="N970" s="626">
        <v>1</v>
      </c>
      <c r="O970" s="690">
        <v>1</v>
      </c>
      <c r="P970" s="627"/>
      <c r="Q970" s="642">
        <v>0</v>
      </c>
      <c r="R970" s="626"/>
      <c r="S970" s="642">
        <v>0</v>
      </c>
      <c r="T970" s="690"/>
      <c r="U970" s="672">
        <v>0</v>
      </c>
    </row>
    <row r="971" spans="1:21" ht="14.4" customHeight="1" x14ac:dyDescent="0.3">
      <c r="A971" s="625">
        <v>21</v>
      </c>
      <c r="B971" s="626" t="s">
        <v>551</v>
      </c>
      <c r="C971" s="626">
        <v>89301212</v>
      </c>
      <c r="D971" s="688" t="s">
        <v>4839</v>
      </c>
      <c r="E971" s="689" t="s">
        <v>2824</v>
      </c>
      <c r="F971" s="626" t="s">
        <v>2806</v>
      </c>
      <c r="G971" s="626" t="s">
        <v>3758</v>
      </c>
      <c r="H971" s="626" t="s">
        <v>550</v>
      </c>
      <c r="I971" s="626" t="s">
        <v>3759</v>
      </c>
      <c r="J971" s="626" t="s">
        <v>3760</v>
      </c>
      <c r="K971" s="626" t="s">
        <v>3761</v>
      </c>
      <c r="L971" s="627">
        <v>0</v>
      </c>
      <c r="M971" s="627">
        <v>0</v>
      </c>
      <c r="N971" s="626">
        <v>3</v>
      </c>
      <c r="O971" s="690">
        <v>2.5</v>
      </c>
      <c r="P971" s="627">
        <v>0</v>
      </c>
      <c r="Q971" s="642"/>
      <c r="R971" s="626">
        <v>2</v>
      </c>
      <c r="S971" s="642">
        <v>0.66666666666666663</v>
      </c>
      <c r="T971" s="690">
        <v>1.5</v>
      </c>
      <c r="U971" s="672">
        <v>0.6</v>
      </c>
    </row>
    <row r="972" spans="1:21" ht="14.4" customHeight="1" x14ac:dyDescent="0.3">
      <c r="A972" s="625">
        <v>21</v>
      </c>
      <c r="B972" s="626" t="s">
        <v>551</v>
      </c>
      <c r="C972" s="626">
        <v>89301212</v>
      </c>
      <c r="D972" s="688" t="s">
        <v>4839</v>
      </c>
      <c r="E972" s="689" t="s">
        <v>2824</v>
      </c>
      <c r="F972" s="626" t="s">
        <v>2806</v>
      </c>
      <c r="G972" s="626" t="s">
        <v>2953</v>
      </c>
      <c r="H972" s="626" t="s">
        <v>550</v>
      </c>
      <c r="I972" s="626" t="s">
        <v>2954</v>
      </c>
      <c r="J972" s="626" t="s">
        <v>950</v>
      </c>
      <c r="K972" s="626" t="s">
        <v>951</v>
      </c>
      <c r="L972" s="627">
        <v>400.21</v>
      </c>
      <c r="M972" s="627">
        <v>4402.3099999999995</v>
      </c>
      <c r="N972" s="626">
        <v>11</v>
      </c>
      <c r="O972" s="690">
        <v>5</v>
      </c>
      <c r="P972" s="627">
        <v>2401.2599999999998</v>
      </c>
      <c r="Q972" s="642">
        <v>0.54545454545454541</v>
      </c>
      <c r="R972" s="626">
        <v>6</v>
      </c>
      <c r="S972" s="642">
        <v>0.54545454545454541</v>
      </c>
      <c r="T972" s="690">
        <v>3</v>
      </c>
      <c r="U972" s="672">
        <v>0.6</v>
      </c>
    </row>
    <row r="973" spans="1:21" ht="14.4" customHeight="1" x14ac:dyDescent="0.3">
      <c r="A973" s="625">
        <v>21</v>
      </c>
      <c r="B973" s="626" t="s">
        <v>551</v>
      </c>
      <c r="C973" s="626">
        <v>89301212</v>
      </c>
      <c r="D973" s="688" t="s">
        <v>4839</v>
      </c>
      <c r="E973" s="689" t="s">
        <v>2824</v>
      </c>
      <c r="F973" s="626" t="s">
        <v>2806</v>
      </c>
      <c r="G973" s="626" t="s">
        <v>2953</v>
      </c>
      <c r="H973" s="626" t="s">
        <v>550</v>
      </c>
      <c r="I973" s="626" t="s">
        <v>3164</v>
      </c>
      <c r="J973" s="626" t="s">
        <v>950</v>
      </c>
      <c r="K973" s="626" t="s">
        <v>1459</v>
      </c>
      <c r="L973" s="627">
        <v>0</v>
      </c>
      <c r="M973" s="627">
        <v>0</v>
      </c>
      <c r="N973" s="626">
        <v>11</v>
      </c>
      <c r="O973" s="690">
        <v>4.5</v>
      </c>
      <c r="P973" s="627">
        <v>0</v>
      </c>
      <c r="Q973" s="642"/>
      <c r="R973" s="626">
        <v>6</v>
      </c>
      <c r="S973" s="642">
        <v>0.54545454545454541</v>
      </c>
      <c r="T973" s="690">
        <v>3.5</v>
      </c>
      <c r="U973" s="672">
        <v>0.77777777777777779</v>
      </c>
    </row>
    <row r="974" spans="1:21" ht="14.4" customHeight="1" x14ac:dyDescent="0.3">
      <c r="A974" s="625">
        <v>21</v>
      </c>
      <c r="B974" s="626" t="s">
        <v>551</v>
      </c>
      <c r="C974" s="626">
        <v>89301212</v>
      </c>
      <c r="D974" s="688" t="s">
        <v>4839</v>
      </c>
      <c r="E974" s="689" t="s">
        <v>2824</v>
      </c>
      <c r="F974" s="626" t="s">
        <v>2806</v>
      </c>
      <c r="G974" s="626" t="s">
        <v>3254</v>
      </c>
      <c r="H974" s="626" t="s">
        <v>550</v>
      </c>
      <c r="I974" s="626" t="s">
        <v>3343</v>
      </c>
      <c r="J974" s="626" t="s">
        <v>3344</v>
      </c>
      <c r="K974" s="626" t="s">
        <v>3111</v>
      </c>
      <c r="L974" s="627">
        <v>14.75</v>
      </c>
      <c r="M974" s="627">
        <v>14.75</v>
      </c>
      <c r="N974" s="626">
        <v>1</v>
      </c>
      <c r="O974" s="690">
        <v>1</v>
      </c>
      <c r="P974" s="627"/>
      <c r="Q974" s="642">
        <v>0</v>
      </c>
      <c r="R974" s="626"/>
      <c r="S974" s="642">
        <v>0</v>
      </c>
      <c r="T974" s="690"/>
      <c r="U974" s="672">
        <v>0</v>
      </c>
    </row>
    <row r="975" spans="1:21" ht="14.4" customHeight="1" x14ac:dyDescent="0.3">
      <c r="A975" s="625">
        <v>21</v>
      </c>
      <c r="B975" s="626" t="s">
        <v>551</v>
      </c>
      <c r="C975" s="626">
        <v>89301212</v>
      </c>
      <c r="D975" s="688" t="s">
        <v>4839</v>
      </c>
      <c r="E975" s="689" t="s">
        <v>2824</v>
      </c>
      <c r="F975" s="626" t="s">
        <v>2806</v>
      </c>
      <c r="G975" s="626" t="s">
        <v>2961</v>
      </c>
      <c r="H975" s="626" t="s">
        <v>550</v>
      </c>
      <c r="I975" s="626" t="s">
        <v>3310</v>
      </c>
      <c r="J975" s="626" t="s">
        <v>902</v>
      </c>
      <c r="K975" s="626" t="s">
        <v>3311</v>
      </c>
      <c r="L975" s="627">
        <v>221.03</v>
      </c>
      <c r="M975" s="627">
        <v>221.03</v>
      </c>
      <c r="N975" s="626">
        <v>1</v>
      </c>
      <c r="O975" s="690">
        <v>1</v>
      </c>
      <c r="P975" s="627"/>
      <c r="Q975" s="642">
        <v>0</v>
      </c>
      <c r="R975" s="626"/>
      <c r="S975" s="642">
        <v>0</v>
      </c>
      <c r="T975" s="690"/>
      <c r="U975" s="672">
        <v>0</v>
      </c>
    </row>
    <row r="976" spans="1:21" ht="14.4" customHeight="1" x14ac:dyDescent="0.3">
      <c r="A976" s="625">
        <v>21</v>
      </c>
      <c r="B976" s="626" t="s">
        <v>551</v>
      </c>
      <c r="C976" s="626">
        <v>89301212</v>
      </c>
      <c r="D976" s="688" t="s">
        <v>4839</v>
      </c>
      <c r="E976" s="689" t="s">
        <v>2824</v>
      </c>
      <c r="F976" s="626" t="s">
        <v>2806</v>
      </c>
      <c r="G976" s="626" t="s">
        <v>2961</v>
      </c>
      <c r="H976" s="626" t="s">
        <v>550</v>
      </c>
      <c r="I976" s="626" t="s">
        <v>3793</v>
      </c>
      <c r="J976" s="626" t="s">
        <v>902</v>
      </c>
      <c r="K976" s="626" t="s">
        <v>3794</v>
      </c>
      <c r="L976" s="627">
        <v>0</v>
      </c>
      <c r="M976" s="627">
        <v>0</v>
      </c>
      <c r="N976" s="626">
        <v>3</v>
      </c>
      <c r="O976" s="690">
        <v>1</v>
      </c>
      <c r="P976" s="627">
        <v>0</v>
      </c>
      <c r="Q976" s="642"/>
      <c r="R976" s="626">
        <v>3</v>
      </c>
      <c r="S976" s="642">
        <v>1</v>
      </c>
      <c r="T976" s="690">
        <v>1</v>
      </c>
      <c r="U976" s="672">
        <v>1</v>
      </c>
    </row>
    <row r="977" spans="1:21" ht="14.4" customHeight="1" x14ac:dyDescent="0.3">
      <c r="A977" s="625">
        <v>21</v>
      </c>
      <c r="B977" s="626" t="s">
        <v>551</v>
      </c>
      <c r="C977" s="626">
        <v>89301212</v>
      </c>
      <c r="D977" s="688" t="s">
        <v>4839</v>
      </c>
      <c r="E977" s="689" t="s">
        <v>2824</v>
      </c>
      <c r="F977" s="626" t="s">
        <v>2806</v>
      </c>
      <c r="G977" s="626" t="s">
        <v>2878</v>
      </c>
      <c r="H977" s="626" t="s">
        <v>550</v>
      </c>
      <c r="I977" s="626" t="s">
        <v>3795</v>
      </c>
      <c r="J977" s="626" t="s">
        <v>1707</v>
      </c>
      <c r="K977" s="626" t="s">
        <v>3796</v>
      </c>
      <c r="L977" s="627">
        <v>0</v>
      </c>
      <c r="M977" s="627">
        <v>0</v>
      </c>
      <c r="N977" s="626">
        <v>2</v>
      </c>
      <c r="O977" s="690">
        <v>1</v>
      </c>
      <c r="P977" s="627">
        <v>0</v>
      </c>
      <c r="Q977" s="642"/>
      <c r="R977" s="626">
        <v>2</v>
      </c>
      <c r="S977" s="642">
        <v>1</v>
      </c>
      <c r="T977" s="690">
        <v>1</v>
      </c>
      <c r="U977" s="672">
        <v>1</v>
      </c>
    </row>
    <row r="978" spans="1:21" ht="14.4" customHeight="1" x14ac:dyDescent="0.3">
      <c r="A978" s="625">
        <v>21</v>
      </c>
      <c r="B978" s="626" t="s">
        <v>551</v>
      </c>
      <c r="C978" s="626">
        <v>89301212</v>
      </c>
      <c r="D978" s="688" t="s">
        <v>4839</v>
      </c>
      <c r="E978" s="689" t="s">
        <v>2824</v>
      </c>
      <c r="F978" s="626" t="s">
        <v>2806</v>
      </c>
      <c r="G978" s="626" t="s">
        <v>2878</v>
      </c>
      <c r="H978" s="626" t="s">
        <v>550</v>
      </c>
      <c r="I978" s="626" t="s">
        <v>3797</v>
      </c>
      <c r="J978" s="626" t="s">
        <v>3798</v>
      </c>
      <c r="K978" s="626" t="s">
        <v>3796</v>
      </c>
      <c r="L978" s="627">
        <v>113.04</v>
      </c>
      <c r="M978" s="627">
        <v>226.08</v>
      </c>
      <c r="N978" s="626">
        <v>2</v>
      </c>
      <c r="O978" s="690">
        <v>0.5</v>
      </c>
      <c r="P978" s="627">
        <v>226.08</v>
      </c>
      <c r="Q978" s="642">
        <v>1</v>
      </c>
      <c r="R978" s="626">
        <v>2</v>
      </c>
      <c r="S978" s="642">
        <v>1</v>
      </c>
      <c r="T978" s="690">
        <v>0.5</v>
      </c>
      <c r="U978" s="672">
        <v>1</v>
      </c>
    </row>
    <row r="979" spans="1:21" ht="14.4" customHeight="1" x14ac:dyDescent="0.3">
      <c r="A979" s="625">
        <v>21</v>
      </c>
      <c r="B979" s="626" t="s">
        <v>551</v>
      </c>
      <c r="C979" s="626">
        <v>89301212</v>
      </c>
      <c r="D979" s="688" t="s">
        <v>4839</v>
      </c>
      <c r="E979" s="689" t="s">
        <v>2824</v>
      </c>
      <c r="F979" s="626" t="s">
        <v>2806</v>
      </c>
      <c r="G979" s="626" t="s">
        <v>2878</v>
      </c>
      <c r="H979" s="626" t="s">
        <v>550</v>
      </c>
      <c r="I979" s="626" t="s">
        <v>3799</v>
      </c>
      <c r="J979" s="626" t="s">
        <v>3800</v>
      </c>
      <c r="K979" s="626" t="s">
        <v>3801</v>
      </c>
      <c r="L979" s="627">
        <v>56.52</v>
      </c>
      <c r="M979" s="627">
        <v>113.04</v>
      </c>
      <c r="N979" s="626">
        <v>2</v>
      </c>
      <c r="O979" s="690">
        <v>1</v>
      </c>
      <c r="P979" s="627"/>
      <c r="Q979" s="642">
        <v>0</v>
      </c>
      <c r="R979" s="626"/>
      <c r="S979" s="642">
        <v>0</v>
      </c>
      <c r="T979" s="690"/>
      <c r="U979" s="672">
        <v>0</v>
      </c>
    </row>
    <row r="980" spans="1:21" ht="14.4" customHeight="1" x14ac:dyDescent="0.3">
      <c r="A980" s="625">
        <v>21</v>
      </c>
      <c r="B980" s="626" t="s">
        <v>551</v>
      </c>
      <c r="C980" s="626">
        <v>89301212</v>
      </c>
      <c r="D980" s="688" t="s">
        <v>4839</v>
      </c>
      <c r="E980" s="689" t="s">
        <v>2824</v>
      </c>
      <c r="F980" s="626" t="s">
        <v>2806</v>
      </c>
      <c r="G980" s="626" t="s">
        <v>2878</v>
      </c>
      <c r="H980" s="626" t="s">
        <v>550</v>
      </c>
      <c r="I980" s="626" t="s">
        <v>2879</v>
      </c>
      <c r="J980" s="626" t="s">
        <v>2880</v>
      </c>
      <c r="K980" s="626" t="s">
        <v>2881</v>
      </c>
      <c r="L980" s="627">
        <v>75.36</v>
      </c>
      <c r="M980" s="627">
        <v>226.07999999999998</v>
      </c>
      <c r="N980" s="626">
        <v>3</v>
      </c>
      <c r="O980" s="690">
        <v>1</v>
      </c>
      <c r="P980" s="627">
        <v>226.07999999999998</v>
      </c>
      <c r="Q980" s="642">
        <v>1</v>
      </c>
      <c r="R980" s="626">
        <v>3</v>
      </c>
      <c r="S980" s="642">
        <v>1</v>
      </c>
      <c r="T980" s="690">
        <v>1</v>
      </c>
      <c r="U980" s="672">
        <v>1</v>
      </c>
    </row>
    <row r="981" spans="1:21" ht="14.4" customHeight="1" x14ac:dyDescent="0.3">
      <c r="A981" s="625">
        <v>21</v>
      </c>
      <c r="B981" s="626" t="s">
        <v>551</v>
      </c>
      <c r="C981" s="626">
        <v>89301212</v>
      </c>
      <c r="D981" s="688" t="s">
        <v>4839</v>
      </c>
      <c r="E981" s="689" t="s">
        <v>2824</v>
      </c>
      <c r="F981" s="626" t="s">
        <v>2806</v>
      </c>
      <c r="G981" s="626" t="s">
        <v>2878</v>
      </c>
      <c r="H981" s="626" t="s">
        <v>550</v>
      </c>
      <c r="I981" s="626" t="s">
        <v>3802</v>
      </c>
      <c r="J981" s="626" t="s">
        <v>3803</v>
      </c>
      <c r="K981" s="626" t="s">
        <v>3331</v>
      </c>
      <c r="L981" s="627">
        <v>37.68</v>
      </c>
      <c r="M981" s="627">
        <v>75.36</v>
      </c>
      <c r="N981" s="626">
        <v>2</v>
      </c>
      <c r="O981" s="690">
        <v>0.5</v>
      </c>
      <c r="P981" s="627"/>
      <c r="Q981" s="642">
        <v>0</v>
      </c>
      <c r="R981" s="626"/>
      <c r="S981" s="642">
        <v>0</v>
      </c>
      <c r="T981" s="690"/>
      <c r="U981" s="672">
        <v>0</v>
      </c>
    </row>
    <row r="982" spans="1:21" ht="14.4" customHeight="1" x14ac:dyDescent="0.3">
      <c r="A982" s="625">
        <v>21</v>
      </c>
      <c r="B982" s="626" t="s">
        <v>551</v>
      </c>
      <c r="C982" s="626">
        <v>89301212</v>
      </c>
      <c r="D982" s="688" t="s">
        <v>4839</v>
      </c>
      <c r="E982" s="689" t="s">
        <v>2824</v>
      </c>
      <c r="F982" s="626" t="s">
        <v>2806</v>
      </c>
      <c r="G982" s="626" t="s">
        <v>2878</v>
      </c>
      <c r="H982" s="626" t="s">
        <v>550</v>
      </c>
      <c r="I982" s="626" t="s">
        <v>3804</v>
      </c>
      <c r="J982" s="626" t="s">
        <v>3800</v>
      </c>
      <c r="K982" s="626" t="s">
        <v>3805</v>
      </c>
      <c r="L982" s="627">
        <v>0</v>
      </c>
      <c r="M982" s="627">
        <v>0</v>
      </c>
      <c r="N982" s="626">
        <v>1</v>
      </c>
      <c r="O982" s="690">
        <v>1</v>
      </c>
      <c r="P982" s="627"/>
      <c r="Q982" s="642"/>
      <c r="R982" s="626"/>
      <c r="S982" s="642">
        <v>0</v>
      </c>
      <c r="T982" s="690"/>
      <c r="U982" s="672">
        <v>0</v>
      </c>
    </row>
    <row r="983" spans="1:21" ht="14.4" customHeight="1" x14ac:dyDescent="0.3">
      <c r="A983" s="625">
        <v>21</v>
      </c>
      <c r="B983" s="626" t="s">
        <v>551</v>
      </c>
      <c r="C983" s="626">
        <v>89301212</v>
      </c>
      <c r="D983" s="688" t="s">
        <v>4839</v>
      </c>
      <c r="E983" s="689" t="s">
        <v>2824</v>
      </c>
      <c r="F983" s="626" t="s">
        <v>2806</v>
      </c>
      <c r="G983" s="626" t="s">
        <v>2878</v>
      </c>
      <c r="H983" s="626" t="s">
        <v>550</v>
      </c>
      <c r="I983" s="626" t="s">
        <v>3806</v>
      </c>
      <c r="J983" s="626" t="s">
        <v>3807</v>
      </c>
      <c r="K983" s="626" t="s">
        <v>3808</v>
      </c>
      <c r="L983" s="627">
        <v>37.68</v>
      </c>
      <c r="M983" s="627">
        <v>75.36</v>
      </c>
      <c r="N983" s="626">
        <v>2</v>
      </c>
      <c r="O983" s="690">
        <v>1</v>
      </c>
      <c r="P983" s="627"/>
      <c r="Q983" s="642">
        <v>0</v>
      </c>
      <c r="R983" s="626"/>
      <c r="S983" s="642">
        <v>0</v>
      </c>
      <c r="T983" s="690"/>
      <c r="U983" s="672">
        <v>0</v>
      </c>
    </row>
    <row r="984" spans="1:21" ht="14.4" customHeight="1" x14ac:dyDescent="0.3">
      <c r="A984" s="625">
        <v>21</v>
      </c>
      <c r="B984" s="626" t="s">
        <v>551</v>
      </c>
      <c r="C984" s="626">
        <v>89301212</v>
      </c>
      <c r="D984" s="688" t="s">
        <v>4839</v>
      </c>
      <c r="E984" s="689" t="s">
        <v>2824</v>
      </c>
      <c r="F984" s="626" t="s">
        <v>2806</v>
      </c>
      <c r="G984" s="626" t="s">
        <v>2965</v>
      </c>
      <c r="H984" s="626" t="s">
        <v>550</v>
      </c>
      <c r="I984" s="626" t="s">
        <v>2966</v>
      </c>
      <c r="J984" s="626" t="s">
        <v>2967</v>
      </c>
      <c r="K984" s="626" t="s">
        <v>2968</v>
      </c>
      <c r="L984" s="627">
        <v>53.67</v>
      </c>
      <c r="M984" s="627">
        <v>2146.8000000000002</v>
      </c>
      <c r="N984" s="626">
        <v>40</v>
      </c>
      <c r="O984" s="690">
        <v>15</v>
      </c>
      <c r="P984" s="627">
        <v>1288.0800000000002</v>
      </c>
      <c r="Q984" s="642">
        <v>0.6</v>
      </c>
      <c r="R984" s="626">
        <v>24</v>
      </c>
      <c r="S984" s="642">
        <v>0.6</v>
      </c>
      <c r="T984" s="690">
        <v>9</v>
      </c>
      <c r="U984" s="672">
        <v>0.6</v>
      </c>
    </row>
    <row r="985" spans="1:21" ht="14.4" customHeight="1" x14ac:dyDescent="0.3">
      <c r="A985" s="625">
        <v>21</v>
      </c>
      <c r="B985" s="626" t="s">
        <v>551</v>
      </c>
      <c r="C985" s="626">
        <v>89301212</v>
      </c>
      <c r="D985" s="688" t="s">
        <v>4839</v>
      </c>
      <c r="E985" s="689" t="s">
        <v>2824</v>
      </c>
      <c r="F985" s="626" t="s">
        <v>2806</v>
      </c>
      <c r="G985" s="626" t="s">
        <v>3258</v>
      </c>
      <c r="H985" s="626" t="s">
        <v>550</v>
      </c>
      <c r="I985" s="626" t="s">
        <v>3259</v>
      </c>
      <c r="J985" s="626" t="s">
        <v>1701</v>
      </c>
      <c r="K985" s="626" t="s">
        <v>3260</v>
      </c>
      <c r="L985" s="627">
        <v>120.46</v>
      </c>
      <c r="M985" s="627">
        <v>1204.5999999999999</v>
      </c>
      <c r="N985" s="626">
        <v>10</v>
      </c>
      <c r="O985" s="690">
        <v>6.5</v>
      </c>
      <c r="P985" s="627">
        <v>361.38</v>
      </c>
      <c r="Q985" s="642">
        <v>0.30000000000000004</v>
      </c>
      <c r="R985" s="626">
        <v>3</v>
      </c>
      <c r="S985" s="642">
        <v>0.3</v>
      </c>
      <c r="T985" s="690">
        <v>2</v>
      </c>
      <c r="U985" s="672">
        <v>0.30769230769230771</v>
      </c>
    </row>
    <row r="986" spans="1:21" ht="14.4" customHeight="1" x14ac:dyDescent="0.3">
      <c r="A986" s="625">
        <v>21</v>
      </c>
      <c r="B986" s="626" t="s">
        <v>551</v>
      </c>
      <c r="C986" s="626">
        <v>89301212</v>
      </c>
      <c r="D986" s="688" t="s">
        <v>4839</v>
      </c>
      <c r="E986" s="689" t="s">
        <v>2824</v>
      </c>
      <c r="F986" s="626" t="s">
        <v>2806</v>
      </c>
      <c r="G986" s="626" t="s">
        <v>2969</v>
      </c>
      <c r="H986" s="626" t="s">
        <v>550</v>
      </c>
      <c r="I986" s="626" t="s">
        <v>3809</v>
      </c>
      <c r="J986" s="626" t="s">
        <v>3810</v>
      </c>
      <c r="K986" s="626" t="s">
        <v>605</v>
      </c>
      <c r="L986" s="627">
        <v>201.75</v>
      </c>
      <c r="M986" s="627">
        <v>605.25</v>
      </c>
      <c r="N986" s="626">
        <v>3</v>
      </c>
      <c r="O986" s="690">
        <v>0.5</v>
      </c>
      <c r="P986" s="627"/>
      <c r="Q986" s="642">
        <v>0</v>
      </c>
      <c r="R986" s="626"/>
      <c r="S986" s="642">
        <v>0</v>
      </c>
      <c r="T986" s="690"/>
      <c r="U986" s="672">
        <v>0</v>
      </c>
    </row>
    <row r="987" spans="1:21" ht="14.4" customHeight="1" x14ac:dyDescent="0.3">
      <c r="A987" s="625">
        <v>21</v>
      </c>
      <c r="B987" s="626" t="s">
        <v>551</v>
      </c>
      <c r="C987" s="626">
        <v>89301212</v>
      </c>
      <c r="D987" s="688" t="s">
        <v>4839</v>
      </c>
      <c r="E987" s="689" t="s">
        <v>2824</v>
      </c>
      <c r="F987" s="626" t="s">
        <v>2806</v>
      </c>
      <c r="G987" s="626" t="s">
        <v>2969</v>
      </c>
      <c r="H987" s="626" t="s">
        <v>550</v>
      </c>
      <c r="I987" s="626" t="s">
        <v>3811</v>
      </c>
      <c r="J987" s="626" t="s">
        <v>3810</v>
      </c>
      <c r="K987" s="626" t="s">
        <v>628</v>
      </c>
      <c r="L987" s="627">
        <v>0</v>
      </c>
      <c r="M987" s="627">
        <v>0</v>
      </c>
      <c r="N987" s="626">
        <v>3</v>
      </c>
      <c r="O987" s="690">
        <v>0.5</v>
      </c>
      <c r="P987" s="627"/>
      <c r="Q987" s="642"/>
      <c r="R987" s="626"/>
      <c r="S987" s="642">
        <v>0</v>
      </c>
      <c r="T987" s="690"/>
      <c r="U987" s="672">
        <v>0</v>
      </c>
    </row>
    <row r="988" spans="1:21" ht="14.4" customHeight="1" x14ac:dyDescent="0.3">
      <c r="A988" s="625">
        <v>21</v>
      </c>
      <c r="B988" s="626" t="s">
        <v>551</v>
      </c>
      <c r="C988" s="626">
        <v>89301212</v>
      </c>
      <c r="D988" s="688" t="s">
        <v>4839</v>
      </c>
      <c r="E988" s="689" t="s">
        <v>2824</v>
      </c>
      <c r="F988" s="626" t="s">
        <v>2806</v>
      </c>
      <c r="G988" s="626" t="s">
        <v>3178</v>
      </c>
      <c r="H988" s="626" t="s">
        <v>1264</v>
      </c>
      <c r="I988" s="626" t="s">
        <v>3179</v>
      </c>
      <c r="J988" s="626" t="s">
        <v>3180</v>
      </c>
      <c r="K988" s="626" t="s">
        <v>3181</v>
      </c>
      <c r="L988" s="627">
        <v>2279.48</v>
      </c>
      <c r="M988" s="627">
        <v>9117.92</v>
      </c>
      <c r="N988" s="626">
        <v>4</v>
      </c>
      <c r="O988" s="690">
        <v>2</v>
      </c>
      <c r="P988" s="627"/>
      <c r="Q988" s="642">
        <v>0</v>
      </c>
      <c r="R988" s="626"/>
      <c r="S988" s="642">
        <v>0</v>
      </c>
      <c r="T988" s="690"/>
      <c r="U988" s="672">
        <v>0</v>
      </c>
    </row>
    <row r="989" spans="1:21" ht="14.4" customHeight="1" x14ac:dyDescent="0.3">
      <c r="A989" s="625">
        <v>21</v>
      </c>
      <c r="B989" s="626" t="s">
        <v>551</v>
      </c>
      <c r="C989" s="626">
        <v>89301212</v>
      </c>
      <c r="D989" s="688" t="s">
        <v>4839</v>
      </c>
      <c r="E989" s="689" t="s">
        <v>2824</v>
      </c>
      <c r="F989" s="626" t="s">
        <v>2806</v>
      </c>
      <c r="G989" s="626" t="s">
        <v>3178</v>
      </c>
      <c r="H989" s="626" t="s">
        <v>1264</v>
      </c>
      <c r="I989" s="626" t="s">
        <v>3812</v>
      </c>
      <c r="J989" s="626" t="s">
        <v>3180</v>
      </c>
      <c r="K989" s="626" t="s">
        <v>3813</v>
      </c>
      <c r="L989" s="627">
        <v>6838.44</v>
      </c>
      <c r="M989" s="627">
        <v>6838.44</v>
      </c>
      <c r="N989" s="626">
        <v>1</v>
      </c>
      <c r="O989" s="690">
        <v>1</v>
      </c>
      <c r="P989" s="627"/>
      <c r="Q989" s="642">
        <v>0</v>
      </c>
      <c r="R989" s="626"/>
      <c r="S989" s="642">
        <v>0</v>
      </c>
      <c r="T989" s="690"/>
      <c r="U989" s="672">
        <v>0</v>
      </c>
    </row>
    <row r="990" spans="1:21" ht="14.4" customHeight="1" x14ac:dyDescent="0.3">
      <c r="A990" s="625">
        <v>21</v>
      </c>
      <c r="B990" s="626" t="s">
        <v>551</v>
      </c>
      <c r="C990" s="626">
        <v>89301212</v>
      </c>
      <c r="D990" s="688" t="s">
        <v>4839</v>
      </c>
      <c r="E990" s="689" t="s">
        <v>2824</v>
      </c>
      <c r="F990" s="626" t="s">
        <v>2806</v>
      </c>
      <c r="G990" s="626" t="s">
        <v>3456</v>
      </c>
      <c r="H990" s="626" t="s">
        <v>550</v>
      </c>
      <c r="I990" s="626" t="s">
        <v>3457</v>
      </c>
      <c r="J990" s="626" t="s">
        <v>3458</v>
      </c>
      <c r="K990" s="626" t="s">
        <v>3460</v>
      </c>
      <c r="L990" s="627">
        <v>84.26</v>
      </c>
      <c r="M990" s="627">
        <v>84.26</v>
      </c>
      <c r="N990" s="626">
        <v>1</v>
      </c>
      <c r="O990" s="690">
        <v>1</v>
      </c>
      <c r="P990" s="627"/>
      <c r="Q990" s="642">
        <v>0</v>
      </c>
      <c r="R990" s="626"/>
      <c r="S990" s="642">
        <v>0</v>
      </c>
      <c r="T990" s="690"/>
      <c r="U990" s="672">
        <v>0</v>
      </c>
    </row>
    <row r="991" spans="1:21" ht="14.4" customHeight="1" x14ac:dyDescent="0.3">
      <c r="A991" s="625">
        <v>21</v>
      </c>
      <c r="B991" s="626" t="s">
        <v>551</v>
      </c>
      <c r="C991" s="626">
        <v>89301212</v>
      </c>
      <c r="D991" s="688" t="s">
        <v>4839</v>
      </c>
      <c r="E991" s="689" t="s">
        <v>2824</v>
      </c>
      <c r="F991" s="626" t="s">
        <v>2806</v>
      </c>
      <c r="G991" s="626" t="s">
        <v>3814</v>
      </c>
      <c r="H991" s="626" t="s">
        <v>550</v>
      </c>
      <c r="I991" s="626" t="s">
        <v>3815</v>
      </c>
      <c r="J991" s="626" t="s">
        <v>3816</v>
      </c>
      <c r="K991" s="626" t="s">
        <v>3460</v>
      </c>
      <c r="L991" s="627">
        <v>238.94</v>
      </c>
      <c r="M991" s="627">
        <v>477.88</v>
      </c>
      <c r="N991" s="626">
        <v>2</v>
      </c>
      <c r="O991" s="690">
        <v>1</v>
      </c>
      <c r="P991" s="627"/>
      <c r="Q991" s="642">
        <v>0</v>
      </c>
      <c r="R991" s="626"/>
      <c r="S991" s="642">
        <v>0</v>
      </c>
      <c r="T991" s="690"/>
      <c r="U991" s="672">
        <v>0</v>
      </c>
    </row>
    <row r="992" spans="1:21" ht="14.4" customHeight="1" x14ac:dyDescent="0.3">
      <c r="A992" s="625">
        <v>21</v>
      </c>
      <c r="B992" s="626" t="s">
        <v>551</v>
      </c>
      <c r="C992" s="626">
        <v>89301212</v>
      </c>
      <c r="D992" s="688" t="s">
        <v>4839</v>
      </c>
      <c r="E992" s="689" t="s">
        <v>2824</v>
      </c>
      <c r="F992" s="626" t="s">
        <v>2806</v>
      </c>
      <c r="G992" s="626" t="s">
        <v>3817</v>
      </c>
      <c r="H992" s="626" t="s">
        <v>550</v>
      </c>
      <c r="I992" s="626" t="s">
        <v>3818</v>
      </c>
      <c r="J992" s="626" t="s">
        <v>3819</v>
      </c>
      <c r="K992" s="626" t="s">
        <v>3820</v>
      </c>
      <c r="L992" s="627">
        <v>126.51</v>
      </c>
      <c r="M992" s="627">
        <v>126.51</v>
      </c>
      <c r="N992" s="626">
        <v>1</v>
      </c>
      <c r="O992" s="690">
        <v>1</v>
      </c>
      <c r="P992" s="627">
        <v>126.51</v>
      </c>
      <c r="Q992" s="642">
        <v>1</v>
      </c>
      <c r="R992" s="626">
        <v>1</v>
      </c>
      <c r="S992" s="642">
        <v>1</v>
      </c>
      <c r="T992" s="690">
        <v>1</v>
      </c>
      <c r="U992" s="672">
        <v>1</v>
      </c>
    </row>
    <row r="993" spans="1:21" ht="14.4" customHeight="1" x14ac:dyDescent="0.3">
      <c r="A993" s="625">
        <v>21</v>
      </c>
      <c r="B993" s="626" t="s">
        <v>551</v>
      </c>
      <c r="C993" s="626">
        <v>89301212</v>
      </c>
      <c r="D993" s="688" t="s">
        <v>4839</v>
      </c>
      <c r="E993" s="689" t="s">
        <v>2824</v>
      </c>
      <c r="F993" s="626" t="s">
        <v>2806</v>
      </c>
      <c r="G993" s="626" t="s">
        <v>2882</v>
      </c>
      <c r="H993" s="626" t="s">
        <v>550</v>
      </c>
      <c r="I993" s="626" t="s">
        <v>3821</v>
      </c>
      <c r="J993" s="626" t="s">
        <v>3822</v>
      </c>
      <c r="K993" s="626" t="s">
        <v>3823</v>
      </c>
      <c r="L993" s="627">
        <v>1416.79</v>
      </c>
      <c r="M993" s="627">
        <v>2833.58</v>
      </c>
      <c r="N993" s="626">
        <v>2</v>
      </c>
      <c r="O993" s="690">
        <v>1</v>
      </c>
      <c r="P993" s="627"/>
      <c r="Q993" s="642">
        <v>0</v>
      </c>
      <c r="R993" s="626"/>
      <c r="S993" s="642">
        <v>0</v>
      </c>
      <c r="T993" s="690"/>
      <c r="U993" s="672">
        <v>0</v>
      </c>
    </row>
    <row r="994" spans="1:21" ht="14.4" customHeight="1" x14ac:dyDescent="0.3">
      <c r="A994" s="625">
        <v>21</v>
      </c>
      <c r="B994" s="626" t="s">
        <v>551</v>
      </c>
      <c r="C994" s="626">
        <v>89301212</v>
      </c>
      <c r="D994" s="688" t="s">
        <v>4839</v>
      </c>
      <c r="E994" s="689" t="s">
        <v>2824</v>
      </c>
      <c r="F994" s="626" t="s">
        <v>2806</v>
      </c>
      <c r="G994" s="626" t="s">
        <v>2882</v>
      </c>
      <c r="H994" s="626" t="s">
        <v>550</v>
      </c>
      <c r="I994" s="626" t="s">
        <v>3824</v>
      </c>
      <c r="J994" s="626" t="s">
        <v>3825</v>
      </c>
      <c r="K994" s="626" t="s">
        <v>3826</v>
      </c>
      <c r="L994" s="627">
        <v>1666.37</v>
      </c>
      <c r="M994" s="627">
        <v>6665.48</v>
      </c>
      <c r="N994" s="626">
        <v>4</v>
      </c>
      <c r="O994" s="690">
        <v>1.5</v>
      </c>
      <c r="P994" s="627"/>
      <c r="Q994" s="642">
        <v>0</v>
      </c>
      <c r="R994" s="626"/>
      <c r="S994" s="642">
        <v>0</v>
      </c>
      <c r="T994" s="690"/>
      <c r="U994" s="672">
        <v>0</v>
      </c>
    </row>
    <row r="995" spans="1:21" ht="14.4" customHeight="1" x14ac:dyDescent="0.3">
      <c r="A995" s="625">
        <v>21</v>
      </c>
      <c r="B995" s="626" t="s">
        <v>551</v>
      </c>
      <c r="C995" s="626">
        <v>89301212</v>
      </c>
      <c r="D995" s="688" t="s">
        <v>4839</v>
      </c>
      <c r="E995" s="689" t="s">
        <v>2824</v>
      </c>
      <c r="F995" s="626" t="s">
        <v>2806</v>
      </c>
      <c r="G995" s="626" t="s">
        <v>2882</v>
      </c>
      <c r="H995" s="626" t="s">
        <v>550</v>
      </c>
      <c r="I995" s="626" t="s">
        <v>3827</v>
      </c>
      <c r="J995" s="626" t="s">
        <v>3828</v>
      </c>
      <c r="K995" s="626" t="s">
        <v>3829</v>
      </c>
      <c r="L995" s="627">
        <v>5889.6</v>
      </c>
      <c r="M995" s="627">
        <v>11779.2</v>
      </c>
      <c r="N995" s="626">
        <v>2</v>
      </c>
      <c r="O995" s="690">
        <v>1.5</v>
      </c>
      <c r="P995" s="627">
        <v>5889.6</v>
      </c>
      <c r="Q995" s="642">
        <v>0.5</v>
      </c>
      <c r="R995" s="626">
        <v>1</v>
      </c>
      <c r="S995" s="642">
        <v>0.5</v>
      </c>
      <c r="T995" s="690">
        <v>1</v>
      </c>
      <c r="U995" s="672">
        <v>0.66666666666666663</v>
      </c>
    </row>
    <row r="996" spans="1:21" ht="14.4" customHeight="1" x14ac:dyDescent="0.3">
      <c r="A996" s="625">
        <v>21</v>
      </c>
      <c r="B996" s="626" t="s">
        <v>551</v>
      </c>
      <c r="C996" s="626">
        <v>89301212</v>
      </c>
      <c r="D996" s="688" t="s">
        <v>4839</v>
      </c>
      <c r="E996" s="689" t="s">
        <v>2824</v>
      </c>
      <c r="F996" s="626" t="s">
        <v>2806</v>
      </c>
      <c r="G996" s="626" t="s">
        <v>2882</v>
      </c>
      <c r="H996" s="626" t="s">
        <v>550</v>
      </c>
      <c r="I996" s="626" t="s">
        <v>3830</v>
      </c>
      <c r="J996" s="626" t="s">
        <v>3831</v>
      </c>
      <c r="K996" s="626" t="s">
        <v>3829</v>
      </c>
      <c r="L996" s="627">
        <v>5891.32</v>
      </c>
      <c r="M996" s="627">
        <v>11782.64</v>
      </c>
      <c r="N996" s="626">
        <v>2</v>
      </c>
      <c r="O996" s="690">
        <v>1.5</v>
      </c>
      <c r="P996" s="627">
        <v>11782.64</v>
      </c>
      <c r="Q996" s="642">
        <v>1</v>
      </c>
      <c r="R996" s="626">
        <v>2</v>
      </c>
      <c r="S996" s="642">
        <v>1</v>
      </c>
      <c r="T996" s="690">
        <v>1.5</v>
      </c>
      <c r="U996" s="672">
        <v>1</v>
      </c>
    </row>
    <row r="997" spans="1:21" ht="14.4" customHeight="1" x14ac:dyDescent="0.3">
      <c r="A997" s="625">
        <v>21</v>
      </c>
      <c r="B997" s="626" t="s">
        <v>551</v>
      </c>
      <c r="C997" s="626">
        <v>89301212</v>
      </c>
      <c r="D997" s="688" t="s">
        <v>4839</v>
      </c>
      <c r="E997" s="689" t="s">
        <v>2824</v>
      </c>
      <c r="F997" s="626" t="s">
        <v>2806</v>
      </c>
      <c r="G997" s="626" t="s">
        <v>2882</v>
      </c>
      <c r="H997" s="626" t="s">
        <v>550</v>
      </c>
      <c r="I997" s="626" t="s">
        <v>3073</v>
      </c>
      <c r="J997" s="626" t="s">
        <v>1230</v>
      </c>
      <c r="K997" s="626" t="s">
        <v>3074</v>
      </c>
      <c r="L997" s="627">
        <v>0</v>
      </c>
      <c r="M997" s="627">
        <v>0</v>
      </c>
      <c r="N997" s="626">
        <v>1</v>
      </c>
      <c r="O997" s="690">
        <v>0.5</v>
      </c>
      <c r="P997" s="627">
        <v>0</v>
      </c>
      <c r="Q997" s="642"/>
      <c r="R997" s="626">
        <v>1</v>
      </c>
      <c r="S997" s="642">
        <v>1</v>
      </c>
      <c r="T997" s="690">
        <v>0.5</v>
      </c>
      <c r="U997" s="672">
        <v>1</v>
      </c>
    </row>
    <row r="998" spans="1:21" ht="14.4" customHeight="1" x14ac:dyDescent="0.3">
      <c r="A998" s="625">
        <v>21</v>
      </c>
      <c r="B998" s="626" t="s">
        <v>551</v>
      </c>
      <c r="C998" s="626">
        <v>89301212</v>
      </c>
      <c r="D998" s="688" t="s">
        <v>4839</v>
      </c>
      <c r="E998" s="689" t="s">
        <v>2824</v>
      </c>
      <c r="F998" s="626" t="s">
        <v>2806</v>
      </c>
      <c r="G998" s="626" t="s">
        <v>2882</v>
      </c>
      <c r="H998" s="626" t="s">
        <v>550</v>
      </c>
      <c r="I998" s="626" t="s">
        <v>2718</v>
      </c>
      <c r="J998" s="626" t="s">
        <v>3832</v>
      </c>
      <c r="K998" s="626" t="s">
        <v>1231</v>
      </c>
      <c r="L998" s="627">
        <v>4358.63</v>
      </c>
      <c r="M998" s="627">
        <v>8717.26</v>
      </c>
      <c r="N998" s="626">
        <v>2</v>
      </c>
      <c r="O998" s="690">
        <v>1.5</v>
      </c>
      <c r="P998" s="627"/>
      <c r="Q998" s="642">
        <v>0</v>
      </c>
      <c r="R998" s="626"/>
      <c r="S998" s="642">
        <v>0</v>
      </c>
      <c r="T998" s="690"/>
      <c r="U998" s="672">
        <v>0</v>
      </c>
    </row>
    <row r="999" spans="1:21" ht="14.4" customHeight="1" x14ac:dyDescent="0.3">
      <c r="A999" s="625">
        <v>21</v>
      </c>
      <c r="B999" s="626" t="s">
        <v>551</v>
      </c>
      <c r="C999" s="626">
        <v>89301212</v>
      </c>
      <c r="D999" s="688" t="s">
        <v>4839</v>
      </c>
      <c r="E999" s="689" t="s">
        <v>2824</v>
      </c>
      <c r="F999" s="626" t="s">
        <v>2806</v>
      </c>
      <c r="G999" s="626" t="s">
        <v>2882</v>
      </c>
      <c r="H999" s="626" t="s">
        <v>550</v>
      </c>
      <c r="I999" s="626" t="s">
        <v>2718</v>
      </c>
      <c r="J999" s="626" t="s">
        <v>1230</v>
      </c>
      <c r="K999" s="626" t="s">
        <v>1231</v>
      </c>
      <c r="L999" s="627">
        <v>4358.63</v>
      </c>
      <c r="M999" s="627">
        <v>4358.63</v>
      </c>
      <c r="N999" s="626">
        <v>1</v>
      </c>
      <c r="O999" s="690">
        <v>1</v>
      </c>
      <c r="P999" s="627">
        <v>4358.63</v>
      </c>
      <c r="Q999" s="642">
        <v>1</v>
      </c>
      <c r="R999" s="626">
        <v>1</v>
      </c>
      <c r="S999" s="642">
        <v>1</v>
      </c>
      <c r="T999" s="690">
        <v>1</v>
      </c>
      <c r="U999" s="672">
        <v>1</v>
      </c>
    </row>
    <row r="1000" spans="1:21" ht="14.4" customHeight="1" x14ac:dyDescent="0.3">
      <c r="A1000" s="625">
        <v>21</v>
      </c>
      <c r="B1000" s="626" t="s">
        <v>551</v>
      </c>
      <c r="C1000" s="626">
        <v>89301212</v>
      </c>
      <c r="D1000" s="688" t="s">
        <v>4839</v>
      </c>
      <c r="E1000" s="689" t="s">
        <v>2824</v>
      </c>
      <c r="F1000" s="626" t="s">
        <v>2806</v>
      </c>
      <c r="G1000" s="626" t="s">
        <v>2882</v>
      </c>
      <c r="H1000" s="626" t="s">
        <v>550</v>
      </c>
      <c r="I1000" s="626" t="s">
        <v>2494</v>
      </c>
      <c r="J1000" s="626" t="s">
        <v>2495</v>
      </c>
      <c r="K1000" s="626" t="s">
        <v>2496</v>
      </c>
      <c r="L1000" s="627">
        <v>2787.72</v>
      </c>
      <c r="M1000" s="627">
        <v>33452.639999999999</v>
      </c>
      <c r="N1000" s="626">
        <v>12</v>
      </c>
      <c r="O1000" s="690">
        <v>5</v>
      </c>
      <c r="P1000" s="627">
        <v>19514.04</v>
      </c>
      <c r="Q1000" s="642">
        <v>0.58333333333333337</v>
      </c>
      <c r="R1000" s="626">
        <v>7</v>
      </c>
      <c r="S1000" s="642">
        <v>0.58333333333333337</v>
      </c>
      <c r="T1000" s="690">
        <v>3</v>
      </c>
      <c r="U1000" s="672">
        <v>0.6</v>
      </c>
    </row>
    <row r="1001" spans="1:21" ht="14.4" customHeight="1" x14ac:dyDescent="0.3">
      <c r="A1001" s="625">
        <v>21</v>
      </c>
      <c r="B1001" s="626" t="s">
        <v>551</v>
      </c>
      <c r="C1001" s="626">
        <v>89301212</v>
      </c>
      <c r="D1001" s="688" t="s">
        <v>4839</v>
      </c>
      <c r="E1001" s="689" t="s">
        <v>2824</v>
      </c>
      <c r="F1001" s="626" t="s">
        <v>2806</v>
      </c>
      <c r="G1001" s="626" t="s">
        <v>2882</v>
      </c>
      <c r="H1001" s="626" t="s">
        <v>550</v>
      </c>
      <c r="I1001" s="626" t="s">
        <v>2497</v>
      </c>
      <c r="J1001" s="626" t="s">
        <v>2498</v>
      </c>
      <c r="K1001" s="626" t="s">
        <v>2499</v>
      </c>
      <c r="L1001" s="627">
        <v>2332.38</v>
      </c>
      <c r="M1001" s="627">
        <v>18659.04</v>
      </c>
      <c r="N1001" s="626">
        <v>8</v>
      </c>
      <c r="O1001" s="690">
        <v>2.5</v>
      </c>
      <c r="P1001" s="627">
        <v>4664.76</v>
      </c>
      <c r="Q1001" s="642">
        <v>0.25</v>
      </c>
      <c r="R1001" s="626">
        <v>2</v>
      </c>
      <c r="S1001" s="642">
        <v>0.25</v>
      </c>
      <c r="T1001" s="690">
        <v>0.5</v>
      </c>
      <c r="U1001" s="672">
        <v>0.2</v>
      </c>
    </row>
    <row r="1002" spans="1:21" ht="14.4" customHeight="1" x14ac:dyDescent="0.3">
      <c r="A1002" s="625">
        <v>21</v>
      </c>
      <c r="B1002" s="626" t="s">
        <v>551</v>
      </c>
      <c r="C1002" s="626">
        <v>89301212</v>
      </c>
      <c r="D1002" s="688" t="s">
        <v>4839</v>
      </c>
      <c r="E1002" s="689" t="s">
        <v>2824</v>
      </c>
      <c r="F1002" s="626" t="s">
        <v>2806</v>
      </c>
      <c r="G1002" s="626" t="s">
        <v>2882</v>
      </c>
      <c r="H1002" s="626" t="s">
        <v>550</v>
      </c>
      <c r="I1002" s="626" t="s">
        <v>2500</v>
      </c>
      <c r="J1002" s="626" t="s">
        <v>2501</v>
      </c>
      <c r="K1002" s="626" t="s">
        <v>2502</v>
      </c>
      <c r="L1002" s="627">
        <v>880.88</v>
      </c>
      <c r="M1002" s="627">
        <v>37877.839999999997</v>
      </c>
      <c r="N1002" s="626">
        <v>43</v>
      </c>
      <c r="O1002" s="690">
        <v>24.5</v>
      </c>
      <c r="P1002" s="627">
        <v>15855.839999999998</v>
      </c>
      <c r="Q1002" s="642">
        <v>0.41860465116279072</v>
      </c>
      <c r="R1002" s="626">
        <v>18</v>
      </c>
      <c r="S1002" s="642">
        <v>0.41860465116279072</v>
      </c>
      <c r="T1002" s="690">
        <v>11</v>
      </c>
      <c r="U1002" s="672">
        <v>0.44897959183673469</v>
      </c>
    </row>
    <row r="1003" spans="1:21" ht="14.4" customHeight="1" x14ac:dyDescent="0.3">
      <c r="A1003" s="625">
        <v>21</v>
      </c>
      <c r="B1003" s="626" t="s">
        <v>551</v>
      </c>
      <c r="C1003" s="626">
        <v>89301212</v>
      </c>
      <c r="D1003" s="688" t="s">
        <v>4839</v>
      </c>
      <c r="E1003" s="689" t="s">
        <v>2824</v>
      </c>
      <c r="F1003" s="626" t="s">
        <v>2806</v>
      </c>
      <c r="G1003" s="626" t="s">
        <v>2882</v>
      </c>
      <c r="H1003" s="626" t="s">
        <v>550</v>
      </c>
      <c r="I1003" s="626" t="s">
        <v>2503</v>
      </c>
      <c r="J1003" s="626" t="s">
        <v>2504</v>
      </c>
      <c r="K1003" s="626" t="s">
        <v>2505</v>
      </c>
      <c r="L1003" s="627">
        <v>1629.03</v>
      </c>
      <c r="M1003" s="627">
        <v>39096.720000000001</v>
      </c>
      <c r="N1003" s="626">
        <v>24</v>
      </c>
      <c r="O1003" s="690">
        <v>12</v>
      </c>
      <c r="P1003" s="627">
        <v>22806.420000000002</v>
      </c>
      <c r="Q1003" s="642">
        <v>0.58333333333333337</v>
      </c>
      <c r="R1003" s="626">
        <v>14</v>
      </c>
      <c r="S1003" s="642">
        <v>0.58333333333333337</v>
      </c>
      <c r="T1003" s="690">
        <v>6.5</v>
      </c>
      <c r="U1003" s="672">
        <v>0.54166666666666663</v>
      </c>
    </row>
    <row r="1004" spans="1:21" ht="14.4" customHeight="1" x14ac:dyDescent="0.3">
      <c r="A1004" s="625">
        <v>21</v>
      </c>
      <c r="B1004" s="626" t="s">
        <v>551</v>
      </c>
      <c r="C1004" s="626">
        <v>89301212</v>
      </c>
      <c r="D1004" s="688" t="s">
        <v>4839</v>
      </c>
      <c r="E1004" s="689" t="s">
        <v>2824</v>
      </c>
      <c r="F1004" s="626" t="s">
        <v>2806</v>
      </c>
      <c r="G1004" s="626" t="s">
        <v>2882</v>
      </c>
      <c r="H1004" s="626" t="s">
        <v>550</v>
      </c>
      <c r="I1004" s="626" t="s">
        <v>3833</v>
      </c>
      <c r="J1004" s="626" t="s">
        <v>3834</v>
      </c>
      <c r="K1004" s="626" t="s">
        <v>3835</v>
      </c>
      <c r="L1004" s="627">
        <v>0</v>
      </c>
      <c r="M1004" s="627">
        <v>0</v>
      </c>
      <c r="N1004" s="626">
        <v>1</v>
      </c>
      <c r="O1004" s="690">
        <v>0.5</v>
      </c>
      <c r="P1004" s="627">
        <v>0</v>
      </c>
      <c r="Q1004" s="642"/>
      <c r="R1004" s="626">
        <v>1</v>
      </c>
      <c r="S1004" s="642">
        <v>1</v>
      </c>
      <c r="T1004" s="690">
        <v>0.5</v>
      </c>
      <c r="U1004" s="672">
        <v>1</v>
      </c>
    </row>
    <row r="1005" spans="1:21" ht="14.4" customHeight="1" x14ac:dyDescent="0.3">
      <c r="A1005" s="625">
        <v>21</v>
      </c>
      <c r="B1005" s="626" t="s">
        <v>551</v>
      </c>
      <c r="C1005" s="626">
        <v>89301212</v>
      </c>
      <c r="D1005" s="688" t="s">
        <v>4839</v>
      </c>
      <c r="E1005" s="689" t="s">
        <v>2824</v>
      </c>
      <c r="F1005" s="626" t="s">
        <v>2806</v>
      </c>
      <c r="G1005" s="626" t="s">
        <v>3836</v>
      </c>
      <c r="H1005" s="626" t="s">
        <v>550</v>
      </c>
      <c r="I1005" s="626" t="s">
        <v>3837</v>
      </c>
      <c r="J1005" s="626" t="s">
        <v>3838</v>
      </c>
      <c r="K1005" s="626" t="s">
        <v>3839</v>
      </c>
      <c r="L1005" s="627">
        <v>137.74</v>
      </c>
      <c r="M1005" s="627">
        <v>137.74</v>
      </c>
      <c r="N1005" s="626">
        <v>1</v>
      </c>
      <c r="O1005" s="690">
        <v>0.5</v>
      </c>
      <c r="P1005" s="627"/>
      <c r="Q1005" s="642">
        <v>0</v>
      </c>
      <c r="R1005" s="626"/>
      <c r="S1005" s="642">
        <v>0</v>
      </c>
      <c r="T1005" s="690"/>
      <c r="U1005" s="672">
        <v>0</v>
      </c>
    </row>
    <row r="1006" spans="1:21" ht="14.4" customHeight="1" x14ac:dyDescent="0.3">
      <c r="A1006" s="625">
        <v>21</v>
      </c>
      <c r="B1006" s="626" t="s">
        <v>551</v>
      </c>
      <c r="C1006" s="626">
        <v>89301212</v>
      </c>
      <c r="D1006" s="688" t="s">
        <v>4839</v>
      </c>
      <c r="E1006" s="689" t="s">
        <v>2824</v>
      </c>
      <c r="F1006" s="626" t="s">
        <v>2806</v>
      </c>
      <c r="G1006" s="626" t="s">
        <v>3840</v>
      </c>
      <c r="H1006" s="626" t="s">
        <v>550</v>
      </c>
      <c r="I1006" s="626" t="s">
        <v>3841</v>
      </c>
      <c r="J1006" s="626" t="s">
        <v>3842</v>
      </c>
      <c r="K1006" s="626" t="s">
        <v>3843</v>
      </c>
      <c r="L1006" s="627">
        <v>504.35</v>
      </c>
      <c r="M1006" s="627">
        <v>1008.7</v>
      </c>
      <c r="N1006" s="626">
        <v>2</v>
      </c>
      <c r="O1006" s="690">
        <v>1</v>
      </c>
      <c r="P1006" s="627"/>
      <c r="Q1006" s="642">
        <v>0</v>
      </c>
      <c r="R1006" s="626"/>
      <c r="S1006" s="642">
        <v>0</v>
      </c>
      <c r="T1006" s="690"/>
      <c r="U1006" s="672">
        <v>0</v>
      </c>
    </row>
    <row r="1007" spans="1:21" ht="14.4" customHeight="1" x14ac:dyDescent="0.3">
      <c r="A1007" s="625">
        <v>21</v>
      </c>
      <c r="B1007" s="626" t="s">
        <v>551</v>
      </c>
      <c r="C1007" s="626">
        <v>89301212</v>
      </c>
      <c r="D1007" s="688" t="s">
        <v>4839</v>
      </c>
      <c r="E1007" s="689" t="s">
        <v>2824</v>
      </c>
      <c r="F1007" s="626" t="s">
        <v>2806</v>
      </c>
      <c r="G1007" s="626" t="s">
        <v>2974</v>
      </c>
      <c r="H1007" s="626" t="s">
        <v>550</v>
      </c>
      <c r="I1007" s="626" t="s">
        <v>3844</v>
      </c>
      <c r="J1007" s="626" t="s">
        <v>3078</v>
      </c>
      <c r="K1007" s="626" t="s">
        <v>3527</v>
      </c>
      <c r="L1007" s="627">
        <v>0</v>
      </c>
      <c r="M1007" s="627">
        <v>0</v>
      </c>
      <c r="N1007" s="626">
        <v>1</v>
      </c>
      <c r="O1007" s="690">
        <v>1</v>
      </c>
      <c r="P1007" s="627">
        <v>0</v>
      </c>
      <c r="Q1007" s="642"/>
      <c r="R1007" s="626">
        <v>1</v>
      </c>
      <c r="S1007" s="642">
        <v>1</v>
      </c>
      <c r="T1007" s="690">
        <v>1</v>
      </c>
      <c r="U1007" s="672">
        <v>1</v>
      </c>
    </row>
    <row r="1008" spans="1:21" ht="14.4" customHeight="1" x14ac:dyDescent="0.3">
      <c r="A1008" s="625">
        <v>21</v>
      </c>
      <c r="B1008" s="626" t="s">
        <v>551</v>
      </c>
      <c r="C1008" s="626">
        <v>89301212</v>
      </c>
      <c r="D1008" s="688" t="s">
        <v>4839</v>
      </c>
      <c r="E1008" s="689" t="s">
        <v>2824</v>
      </c>
      <c r="F1008" s="626" t="s">
        <v>2806</v>
      </c>
      <c r="G1008" s="626" t="s">
        <v>2974</v>
      </c>
      <c r="H1008" s="626" t="s">
        <v>550</v>
      </c>
      <c r="I1008" s="626" t="s">
        <v>2980</v>
      </c>
      <c r="J1008" s="626" t="s">
        <v>2981</v>
      </c>
      <c r="K1008" s="626" t="s">
        <v>2977</v>
      </c>
      <c r="L1008" s="627">
        <v>0</v>
      </c>
      <c r="M1008" s="627">
        <v>0</v>
      </c>
      <c r="N1008" s="626">
        <v>9</v>
      </c>
      <c r="O1008" s="690">
        <v>4.5</v>
      </c>
      <c r="P1008" s="627">
        <v>0</v>
      </c>
      <c r="Q1008" s="642"/>
      <c r="R1008" s="626">
        <v>5</v>
      </c>
      <c r="S1008" s="642">
        <v>0.55555555555555558</v>
      </c>
      <c r="T1008" s="690">
        <v>2.5</v>
      </c>
      <c r="U1008" s="672">
        <v>0.55555555555555558</v>
      </c>
    </row>
    <row r="1009" spans="1:21" ht="14.4" customHeight="1" x14ac:dyDescent="0.3">
      <c r="A1009" s="625">
        <v>21</v>
      </c>
      <c r="B1009" s="626" t="s">
        <v>551</v>
      </c>
      <c r="C1009" s="626">
        <v>89301212</v>
      </c>
      <c r="D1009" s="688" t="s">
        <v>4839</v>
      </c>
      <c r="E1009" s="689" t="s">
        <v>2824</v>
      </c>
      <c r="F1009" s="626" t="s">
        <v>2806</v>
      </c>
      <c r="G1009" s="626" t="s">
        <v>2974</v>
      </c>
      <c r="H1009" s="626" t="s">
        <v>550</v>
      </c>
      <c r="I1009" s="626" t="s">
        <v>3080</v>
      </c>
      <c r="J1009" s="626" t="s">
        <v>2981</v>
      </c>
      <c r="K1009" s="626" t="s">
        <v>2979</v>
      </c>
      <c r="L1009" s="627">
        <v>58.23</v>
      </c>
      <c r="M1009" s="627">
        <v>116.46</v>
      </c>
      <c r="N1009" s="626">
        <v>2</v>
      </c>
      <c r="O1009" s="690">
        <v>1</v>
      </c>
      <c r="P1009" s="627"/>
      <c r="Q1009" s="642">
        <v>0</v>
      </c>
      <c r="R1009" s="626"/>
      <c r="S1009" s="642">
        <v>0</v>
      </c>
      <c r="T1009" s="690"/>
      <c r="U1009" s="672">
        <v>0</v>
      </c>
    </row>
    <row r="1010" spans="1:21" ht="14.4" customHeight="1" x14ac:dyDescent="0.3">
      <c r="A1010" s="625">
        <v>21</v>
      </c>
      <c r="B1010" s="626" t="s">
        <v>551</v>
      </c>
      <c r="C1010" s="626">
        <v>89301212</v>
      </c>
      <c r="D1010" s="688" t="s">
        <v>4839</v>
      </c>
      <c r="E1010" s="689" t="s">
        <v>2824</v>
      </c>
      <c r="F1010" s="626" t="s">
        <v>2806</v>
      </c>
      <c r="G1010" s="626" t="s">
        <v>3182</v>
      </c>
      <c r="H1010" s="626" t="s">
        <v>1264</v>
      </c>
      <c r="I1010" s="626" t="s">
        <v>2723</v>
      </c>
      <c r="J1010" s="626" t="s">
        <v>2529</v>
      </c>
      <c r="K1010" s="626" t="s">
        <v>2724</v>
      </c>
      <c r="L1010" s="627">
        <v>561.54</v>
      </c>
      <c r="M1010" s="627">
        <v>561.54</v>
      </c>
      <c r="N1010" s="626">
        <v>1</v>
      </c>
      <c r="O1010" s="690">
        <v>0.5</v>
      </c>
      <c r="P1010" s="627"/>
      <c r="Q1010" s="642">
        <v>0</v>
      </c>
      <c r="R1010" s="626"/>
      <c r="S1010" s="642">
        <v>0</v>
      </c>
      <c r="T1010" s="690"/>
      <c r="U1010" s="672">
        <v>0</v>
      </c>
    </row>
    <row r="1011" spans="1:21" ht="14.4" customHeight="1" x14ac:dyDescent="0.3">
      <c r="A1011" s="625">
        <v>21</v>
      </c>
      <c r="B1011" s="626" t="s">
        <v>551</v>
      </c>
      <c r="C1011" s="626">
        <v>89301212</v>
      </c>
      <c r="D1011" s="688" t="s">
        <v>4839</v>
      </c>
      <c r="E1011" s="689" t="s">
        <v>2824</v>
      </c>
      <c r="F1011" s="626" t="s">
        <v>2806</v>
      </c>
      <c r="G1011" s="626" t="s">
        <v>3182</v>
      </c>
      <c r="H1011" s="626" t="s">
        <v>1264</v>
      </c>
      <c r="I1011" s="626" t="s">
        <v>2725</v>
      </c>
      <c r="J1011" s="626" t="s">
        <v>1867</v>
      </c>
      <c r="K1011" s="626" t="s">
        <v>1868</v>
      </c>
      <c r="L1011" s="627">
        <v>887.05</v>
      </c>
      <c r="M1011" s="627">
        <v>887.05</v>
      </c>
      <c r="N1011" s="626">
        <v>1</v>
      </c>
      <c r="O1011" s="690">
        <v>0.5</v>
      </c>
      <c r="P1011" s="627">
        <v>887.05</v>
      </c>
      <c r="Q1011" s="642">
        <v>1</v>
      </c>
      <c r="R1011" s="626">
        <v>1</v>
      </c>
      <c r="S1011" s="642">
        <v>1</v>
      </c>
      <c r="T1011" s="690">
        <v>0.5</v>
      </c>
      <c r="U1011" s="672">
        <v>1</v>
      </c>
    </row>
    <row r="1012" spans="1:21" ht="14.4" customHeight="1" x14ac:dyDescent="0.3">
      <c r="A1012" s="625">
        <v>21</v>
      </c>
      <c r="B1012" s="626" t="s">
        <v>551</v>
      </c>
      <c r="C1012" s="626">
        <v>89301212</v>
      </c>
      <c r="D1012" s="688" t="s">
        <v>4839</v>
      </c>
      <c r="E1012" s="689" t="s">
        <v>2824</v>
      </c>
      <c r="F1012" s="626" t="s">
        <v>2806</v>
      </c>
      <c r="G1012" s="626" t="s">
        <v>3845</v>
      </c>
      <c r="H1012" s="626" t="s">
        <v>550</v>
      </c>
      <c r="I1012" s="626" t="s">
        <v>3846</v>
      </c>
      <c r="J1012" s="626" t="s">
        <v>3847</v>
      </c>
      <c r="K1012" s="626" t="s">
        <v>3848</v>
      </c>
      <c r="L1012" s="627">
        <v>0</v>
      </c>
      <c r="M1012" s="627">
        <v>0</v>
      </c>
      <c r="N1012" s="626">
        <v>1</v>
      </c>
      <c r="O1012" s="690">
        <v>1</v>
      </c>
      <c r="P1012" s="627"/>
      <c r="Q1012" s="642"/>
      <c r="R1012" s="626"/>
      <c r="S1012" s="642">
        <v>0</v>
      </c>
      <c r="T1012" s="690"/>
      <c r="U1012" s="672">
        <v>0</v>
      </c>
    </row>
    <row r="1013" spans="1:21" ht="14.4" customHeight="1" x14ac:dyDescent="0.3">
      <c r="A1013" s="625">
        <v>21</v>
      </c>
      <c r="B1013" s="626" t="s">
        <v>551</v>
      </c>
      <c r="C1013" s="626">
        <v>89301212</v>
      </c>
      <c r="D1013" s="688" t="s">
        <v>4839</v>
      </c>
      <c r="E1013" s="689" t="s">
        <v>2824</v>
      </c>
      <c r="F1013" s="626" t="s">
        <v>2806</v>
      </c>
      <c r="G1013" s="626" t="s">
        <v>3849</v>
      </c>
      <c r="H1013" s="626" t="s">
        <v>550</v>
      </c>
      <c r="I1013" s="626" t="s">
        <v>3850</v>
      </c>
      <c r="J1013" s="626" t="s">
        <v>3851</v>
      </c>
      <c r="K1013" s="626" t="s">
        <v>1883</v>
      </c>
      <c r="L1013" s="627">
        <v>58.29</v>
      </c>
      <c r="M1013" s="627">
        <v>58.29</v>
      </c>
      <c r="N1013" s="626">
        <v>1</v>
      </c>
      <c r="O1013" s="690">
        <v>0.5</v>
      </c>
      <c r="P1013" s="627">
        <v>58.29</v>
      </c>
      <c r="Q1013" s="642">
        <v>1</v>
      </c>
      <c r="R1013" s="626">
        <v>1</v>
      </c>
      <c r="S1013" s="642">
        <v>1</v>
      </c>
      <c r="T1013" s="690">
        <v>0.5</v>
      </c>
      <c r="U1013" s="672">
        <v>1</v>
      </c>
    </row>
    <row r="1014" spans="1:21" ht="14.4" customHeight="1" x14ac:dyDescent="0.3">
      <c r="A1014" s="625">
        <v>21</v>
      </c>
      <c r="B1014" s="626" t="s">
        <v>551</v>
      </c>
      <c r="C1014" s="626">
        <v>89301212</v>
      </c>
      <c r="D1014" s="688" t="s">
        <v>4839</v>
      </c>
      <c r="E1014" s="689" t="s">
        <v>2824</v>
      </c>
      <c r="F1014" s="626" t="s">
        <v>2806</v>
      </c>
      <c r="G1014" s="626" t="s">
        <v>3081</v>
      </c>
      <c r="H1014" s="626" t="s">
        <v>550</v>
      </c>
      <c r="I1014" s="626" t="s">
        <v>3082</v>
      </c>
      <c r="J1014" s="626" t="s">
        <v>783</v>
      </c>
      <c r="K1014" s="626" t="s">
        <v>3084</v>
      </c>
      <c r="L1014" s="627">
        <v>0</v>
      </c>
      <c r="M1014" s="627">
        <v>0</v>
      </c>
      <c r="N1014" s="626">
        <v>2</v>
      </c>
      <c r="O1014" s="690">
        <v>0.5</v>
      </c>
      <c r="P1014" s="627"/>
      <c r="Q1014" s="642"/>
      <c r="R1014" s="626"/>
      <c r="S1014" s="642">
        <v>0</v>
      </c>
      <c r="T1014" s="690"/>
      <c r="U1014" s="672">
        <v>0</v>
      </c>
    </row>
    <row r="1015" spans="1:21" ht="14.4" customHeight="1" x14ac:dyDescent="0.3">
      <c r="A1015" s="625">
        <v>21</v>
      </c>
      <c r="B1015" s="626" t="s">
        <v>551</v>
      </c>
      <c r="C1015" s="626">
        <v>89301212</v>
      </c>
      <c r="D1015" s="688" t="s">
        <v>4839</v>
      </c>
      <c r="E1015" s="689" t="s">
        <v>2824</v>
      </c>
      <c r="F1015" s="626" t="s">
        <v>2806</v>
      </c>
      <c r="G1015" s="626" t="s">
        <v>3685</v>
      </c>
      <c r="H1015" s="626" t="s">
        <v>550</v>
      </c>
      <c r="I1015" s="626" t="s">
        <v>3686</v>
      </c>
      <c r="J1015" s="626" t="s">
        <v>3687</v>
      </c>
      <c r="K1015" s="626" t="s">
        <v>3688</v>
      </c>
      <c r="L1015" s="627">
        <v>94.09</v>
      </c>
      <c r="M1015" s="627">
        <v>94.09</v>
      </c>
      <c r="N1015" s="626">
        <v>1</v>
      </c>
      <c r="O1015" s="690">
        <v>0.5</v>
      </c>
      <c r="P1015" s="627">
        <v>94.09</v>
      </c>
      <c r="Q1015" s="642">
        <v>1</v>
      </c>
      <c r="R1015" s="626">
        <v>1</v>
      </c>
      <c r="S1015" s="642">
        <v>1</v>
      </c>
      <c r="T1015" s="690">
        <v>0.5</v>
      </c>
      <c r="U1015" s="672">
        <v>1</v>
      </c>
    </row>
    <row r="1016" spans="1:21" ht="14.4" customHeight="1" x14ac:dyDescent="0.3">
      <c r="A1016" s="625">
        <v>21</v>
      </c>
      <c r="B1016" s="626" t="s">
        <v>551</v>
      </c>
      <c r="C1016" s="626">
        <v>89301212</v>
      </c>
      <c r="D1016" s="688" t="s">
        <v>4839</v>
      </c>
      <c r="E1016" s="689" t="s">
        <v>2824</v>
      </c>
      <c r="F1016" s="626" t="s">
        <v>2806</v>
      </c>
      <c r="G1016" s="626" t="s">
        <v>3852</v>
      </c>
      <c r="H1016" s="626" t="s">
        <v>1264</v>
      </c>
      <c r="I1016" s="626" t="s">
        <v>3853</v>
      </c>
      <c r="J1016" s="626" t="s">
        <v>3854</v>
      </c>
      <c r="K1016" s="626" t="s">
        <v>3855</v>
      </c>
      <c r="L1016" s="627">
        <v>1347.28</v>
      </c>
      <c r="M1016" s="627">
        <v>6736.4</v>
      </c>
      <c r="N1016" s="626">
        <v>5</v>
      </c>
      <c r="O1016" s="690">
        <v>3</v>
      </c>
      <c r="P1016" s="627">
        <v>6736.4</v>
      </c>
      <c r="Q1016" s="642">
        <v>1</v>
      </c>
      <c r="R1016" s="626">
        <v>5</v>
      </c>
      <c r="S1016" s="642">
        <v>1</v>
      </c>
      <c r="T1016" s="690">
        <v>3</v>
      </c>
      <c r="U1016" s="672">
        <v>1</v>
      </c>
    </row>
    <row r="1017" spans="1:21" ht="14.4" customHeight="1" x14ac:dyDescent="0.3">
      <c r="A1017" s="625">
        <v>21</v>
      </c>
      <c r="B1017" s="626" t="s">
        <v>551</v>
      </c>
      <c r="C1017" s="626">
        <v>89301212</v>
      </c>
      <c r="D1017" s="688" t="s">
        <v>4839</v>
      </c>
      <c r="E1017" s="689" t="s">
        <v>2824</v>
      </c>
      <c r="F1017" s="626" t="s">
        <v>2806</v>
      </c>
      <c r="G1017" s="626" t="s">
        <v>3852</v>
      </c>
      <c r="H1017" s="626" t="s">
        <v>550</v>
      </c>
      <c r="I1017" s="626" t="s">
        <v>3856</v>
      </c>
      <c r="J1017" s="626" t="s">
        <v>3857</v>
      </c>
      <c r="K1017" s="626" t="s">
        <v>3855</v>
      </c>
      <c r="L1017" s="627">
        <v>1347.28</v>
      </c>
      <c r="M1017" s="627">
        <v>8083.68</v>
      </c>
      <c r="N1017" s="626">
        <v>6</v>
      </c>
      <c r="O1017" s="690">
        <v>2</v>
      </c>
      <c r="P1017" s="627">
        <v>8083.68</v>
      </c>
      <c r="Q1017" s="642">
        <v>1</v>
      </c>
      <c r="R1017" s="626">
        <v>6</v>
      </c>
      <c r="S1017" s="642">
        <v>1</v>
      </c>
      <c r="T1017" s="690">
        <v>2</v>
      </c>
      <c r="U1017" s="672">
        <v>1</v>
      </c>
    </row>
    <row r="1018" spans="1:21" ht="14.4" customHeight="1" x14ac:dyDescent="0.3">
      <c r="A1018" s="625">
        <v>21</v>
      </c>
      <c r="B1018" s="626" t="s">
        <v>551</v>
      </c>
      <c r="C1018" s="626">
        <v>89301212</v>
      </c>
      <c r="D1018" s="688" t="s">
        <v>4839</v>
      </c>
      <c r="E1018" s="689" t="s">
        <v>2824</v>
      </c>
      <c r="F1018" s="626" t="s">
        <v>2806</v>
      </c>
      <c r="G1018" s="626" t="s">
        <v>3852</v>
      </c>
      <c r="H1018" s="626" t="s">
        <v>550</v>
      </c>
      <c r="I1018" s="626" t="s">
        <v>3856</v>
      </c>
      <c r="J1018" s="626" t="s">
        <v>3857</v>
      </c>
      <c r="K1018" s="626" t="s">
        <v>3855</v>
      </c>
      <c r="L1018" s="627">
        <v>1359.61</v>
      </c>
      <c r="M1018" s="627">
        <v>6798.0499999999993</v>
      </c>
      <c r="N1018" s="626">
        <v>5</v>
      </c>
      <c r="O1018" s="690">
        <v>1</v>
      </c>
      <c r="P1018" s="627"/>
      <c r="Q1018" s="642">
        <v>0</v>
      </c>
      <c r="R1018" s="626"/>
      <c r="S1018" s="642">
        <v>0</v>
      </c>
      <c r="T1018" s="690"/>
      <c r="U1018" s="672">
        <v>0</v>
      </c>
    </row>
    <row r="1019" spans="1:21" ht="14.4" customHeight="1" x14ac:dyDescent="0.3">
      <c r="A1019" s="625">
        <v>21</v>
      </c>
      <c r="B1019" s="626" t="s">
        <v>551</v>
      </c>
      <c r="C1019" s="626">
        <v>89301212</v>
      </c>
      <c r="D1019" s="688" t="s">
        <v>4839</v>
      </c>
      <c r="E1019" s="689" t="s">
        <v>2824</v>
      </c>
      <c r="F1019" s="626" t="s">
        <v>2806</v>
      </c>
      <c r="G1019" s="626" t="s">
        <v>3141</v>
      </c>
      <c r="H1019" s="626" t="s">
        <v>550</v>
      </c>
      <c r="I1019" s="626" t="s">
        <v>3142</v>
      </c>
      <c r="J1019" s="626" t="s">
        <v>1016</v>
      </c>
      <c r="K1019" s="626" t="s">
        <v>3143</v>
      </c>
      <c r="L1019" s="627">
        <v>153.37</v>
      </c>
      <c r="M1019" s="627">
        <v>1380.33</v>
      </c>
      <c r="N1019" s="626">
        <v>9</v>
      </c>
      <c r="O1019" s="690">
        <v>3</v>
      </c>
      <c r="P1019" s="627">
        <v>1380.33</v>
      </c>
      <c r="Q1019" s="642">
        <v>1</v>
      </c>
      <c r="R1019" s="626">
        <v>9</v>
      </c>
      <c r="S1019" s="642">
        <v>1</v>
      </c>
      <c r="T1019" s="690">
        <v>3</v>
      </c>
      <c r="U1019" s="672">
        <v>1</v>
      </c>
    </row>
    <row r="1020" spans="1:21" ht="14.4" customHeight="1" x14ac:dyDescent="0.3">
      <c r="A1020" s="625">
        <v>21</v>
      </c>
      <c r="B1020" s="626" t="s">
        <v>551</v>
      </c>
      <c r="C1020" s="626">
        <v>89301212</v>
      </c>
      <c r="D1020" s="688" t="s">
        <v>4839</v>
      </c>
      <c r="E1020" s="689" t="s">
        <v>2824</v>
      </c>
      <c r="F1020" s="626" t="s">
        <v>2806</v>
      </c>
      <c r="G1020" s="626" t="s">
        <v>3461</v>
      </c>
      <c r="H1020" s="626" t="s">
        <v>550</v>
      </c>
      <c r="I1020" s="626" t="s">
        <v>3858</v>
      </c>
      <c r="J1020" s="626" t="s">
        <v>3859</v>
      </c>
      <c r="K1020" s="626" t="s">
        <v>3860</v>
      </c>
      <c r="L1020" s="627">
        <v>39.39</v>
      </c>
      <c r="M1020" s="627">
        <v>39.39</v>
      </c>
      <c r="N1020" s="626">
        <v>1</v>
      </c>
      <c r="O1020" s="690">
        <v>0.5</v>
      </c>
      <c r="P1020" s="627">
        <v>39.39</v>
      </c>
      <c r="Q1020" s="642">
        <v>1</v>
      </c>
      <c r="R1020" s="626">
        <v>1</v>
      </c>
      <c r="S1020" s="642">
        <v>1</v>
      </c>
      <c r="T1020" s="690">
        <v>0.5</v>
      </c>
      <c r="U1020" s="672">
        <v>1</v>
      </c>
    </row>
    <row r="1021" spans="1:21" ht="14.4" customHeight="1" x14ac:dyDescent="0.3">
      <c r="A1021" s="625">
        <v>21</v>
      </c>
      <c r="B1021" s="626" t="s">
        <v>551</v>
      </c>
      <c r="C1021" s="626">
        <v>89301212</v>
      </c>
      <c r="D1021" s="688" t="s">
        <v>4839</v>
      </c>
      <c r="E1021" s="689" t="s">
        <v>2824</v>
      </c>
      <c r="F1021" s="626" t="s">
        <v>2806</v>
      </c>
      <c r="G1021" s="626" t="s">
        <v>2985</v>
      </c>
      <c r="H1021" s="626" t="s">
        <v>550</v>
      </c>
      <c r="I1021" s="626" t="s">
        <v>3312</v>
      </c>
      <c r="J1021" s="626" t="s">
        <v>805</v>
      </c>
      <c r="K1021" s="626" t="s">
        <v>806</v>
      </c>
      <c r="L1021" s="627">
        <v>427.79</v>
      </c>
      <c r="M1021" s="627">
        <v>855.58</v>
      </c>
      <c r="N1021" s="626">
        <v>2</v>
      </c>
      <c r="O1021" s="690">
        <v>1</v>
      </c>
      <c r="P1021" s="627">
        <v>855.58</v>
      </c>
      <c r="Q1021" s="642">
        <v>1</v>
      </c>
      <c r="R1021" s="626">
        <v>2</v>
      </c>
      <c r="S1021" s="642">
        <v>1</v>
      </c>
      <c r="T1021" s="690">
        <v>1</v>
      </c>
      <c r="U1021" s="672">
        <v>1</v>
      </c>
    </row>
    <row r="1022" spans="1:21" ht="14.4" customHeight="1" x14ac:dyDescent="0.3">
      <c r="A1022" s="625">
        <v>21</v>
      </c>
      <c r="B1022" s="626" t="s">
        <v>551</v>
      </c>
      <c r="C1022" s="626">
        <v>89301212</v>
      </c>
      <c r="D1022" s="688" t="s">
        <v>4839</v>
      </c>
      <c r="E1022" s="689" t="s">
        <v>2824</v>
      </c>
      <c r="F1022" s="626" t="s">
        <v>2806</v>
      </c>
      <c r="G1022" s="626" t="s">
        <v>2985</v>
      </c>
      <c r="H1022" s="626" t="s">
        <v>550</v>
      </c>
      <c r="I1022" s="626" t="s">
        <v>3183</v>
      </c>
      <c r="J1022" s="626" t="s">
        <v>807</v>
      </c>
      <c r="K1022" s="626" t="s">
        <v>808</v>
      </c>
      <c r="L1022" s="627">
        <v>760.15</v>
      </c>
      <c r="M1022" s="627">
        <v>1520.3</v>
      </c>
      <c r="N1022" s="626">
        <v>2</v>
      </c>
      <c r="O1022" s="690">
        <v>0.5</v>
      </c>
      <c r="P1022" s="627">
        <v>1520.3</v>
      </c>
      <c r="Q1022" s="642">
        <v>1</v>
      </c>
      <c r="R1022" s="626">
        <v>2</v>
      </c>
      <c r="S1022" s="642">
        <v>1</v>
      </c>
      <c r="T1022" s="690">
        <v>0.5</v>
      </c>
      <c r="U1022" s="672">
        <v>1</v>
      </c>
    </row>
    <row r="1023" spans="1:21" ht="14.4" customHeight="1" x14ac:dyDescent="0.3">
      <c r="A1023" s="625">
        <v>21</v>
      </c>
      <c r="B1023" s="626" t="s">
        <v>551</v>
      </c>
      <c r="C1023" s="626">
        <v>89301212</v>
      </c>
      <c r="D1023" s="688" t="s">
        <v>4839</v>
      </c>
      <c r="E1023" s="689" t="s">
        <v>2824</v>
      </c>
      <c r="F1023" s="626" t="s">
        <v>2806</v>
      </c>
      <c r="G1023" s="626" t="s">
        <v>2985</v>
      </c>
      <c r="H1023" s="626" t="s">
        <v>550</v>
      </c>
      <c r="I1023" s="626" t="s">
        <v>3376</v>
      </c>
      <c r="J1023" s="626" t="s">
        <v>873</v>
      </c>
      <c r="K1023" s="626" t="s">
        <v>874</v>
      </c>
      <c r="L1023" s="627">
        <v>569.97</v>
      </c>
      <c r="M1023" s="627">
        <v>5699.7000000000007</v>
      </c>
      <c r="N1023" s="626">
        <v>10</v>
      </c>
      <c r="O1023" s="690">
        <v>4</v>
      </c>
      <c r="P1023" s="627">
        <v>5699.7000000000007</v>
      </c>
      <c r="Q1023" s="642">
        <v>1</v>
      </c>
      <c r="R1023" s="626">
        <v>10</v>
      </c>
      <c r="S1023" s="642">
        <v>1</v>
      </c>
      <c r="T1023" s="690">
        <v>4</v>
      </c>
      <c r="U1023" s="672">
        <v>1</v>
      </c>
    </row>
    <row r="1024" spans="1:21" ht="14.4" customHeight="1" x14ac:dyDescent="0.3">
      <c r="A1024" s="625">
        <v>21</v>
      </c>
      <c r="B1024" s="626" t="s">
        <v>551</v>
      </c>
      <c r="C1024" s="626">
        <v>89301212</v>
      </c>
      <c r="D1024" s="688" t="s">
        <v>4839</v>
      </c>
      <c r="E1024" s="689" t="s">
        <v>2824</v>
      </c>
      <c r="F1024" s="626" t="s">
        <v>2806</v>
      </c>
      <c r="G1024" s="626" t="s">
        <v>2985</v>
      </c>
      <c r="H1024" s="626" t="s">
        <v>550</v>
      </c>
      <c r="I1024" s="626" t="s">
        <v>3377</v>
      </c>
      <c r="J1024" s="626" t="s">
        <v>873</v>
      </c>
      <c r="K1024" s="626" t="s">
        <v>3378</v>
      </c>
      <c r="L1024" s="627">
        <v>0</v>
      </c>
      <c r="M1024" s="627">
        <v>0</v>
      </c>
      <c r="N1024" s="626">
        <v>1</v>
      </c>
      <c r="O1024" s="690">
        <v>0.5</v>
      </c>
      <c r="P1024" s="627">
        <v>0</v>
      </c>
      <c r="Q1024" s="642"/>
      <c r="R1024" s="626">
        <v>1</v>
      </c>
      <c r="S1024" s="642">
        <v>1</v>
      </c>
      <c r="T1024" s="690">
        <v>0.5</v>
      </c>
      <c r="U1024" s="672">
        <v>1</v>
      </c>
    </row>
    <row r="1025" spans="1:21" ht="14.4" customHeight="1" x14ac:dyDescent="0.3">
      <c r="A1025" s="625">
        <v>21</v>
      </c>
      <c r="B1025" s="626" t="s">
        <v>551</v>
      </c>
      <c r="C1025" s="626">
        <v>89301212</v>
      </c>
      <c r="D1025" s="688" t="s">
        <v>4839</v>
      </c>
      <c r="E1025" s="689" t="s">
        <v>2824</v>
      </c>
      <c r="F1025" s="626" t="s">
        <v>2806</v>
      </c>
      <c r="G1025" s="626" t="s">
        <v>2988</v>
      </c>
      <c r="H1025" s="626" t="s">
        <v>550</v>
      </c>
      <c r="I1025" s="626" t="s">
        <v>3144</v>
      </c>
      <c r="J1025" s="626" t="s">
        <v>1193</v>
      </c>
      <c r="K1025" s="626" t="s">
        <v>1194</v>
      </c>
      <c r="L1025" s="627">
        <v>20.239999999999998</v>
      </c>
      <c r="M1025" s="627">
        <v>40.479999999999997</v>
      </c>
      <c r="N1025" s="626">
        <v>2</v>
      </c>
      <c r="O1025" s="690">
        <v>0.5</v>
      </c>
      <c r="P1025" s="627"/>
      <c r="Q1025" s="642">
        <v>0</v>
      </c>
      <c r="R1025" s="626"/>
      <c r="S1025" s="642">
        <v>0</v>
      </c>
      <c r="T1025" s="690"/>
      <c r="U1025" s="672">
        <v>0</v>
      </c>
    </row>
    <row r="1026" spans="1:21" ht="14.4" customHeight="1" x14ac:dyDescent="0.3">
      <c r="A1026" s="625">
        <v>21</v>
      </c>
      <c r="B1026" s="626" t="s">
        <v>551</v>
      </c>
      <c r="C1026" s="626">
        <v>89301212</v>
      </c>
      <c r="D1026" s="688" t="s">
        <v>4839</v>
      </c>
      <c r="E1026" s="689" t="s">
        <v>2824</v>
      </c>
      <c r="F1026" s="626" t="s">
        <v>2806</v>
      </c>
      <c r="G1026" s="626" t="s">
        <v>2988</v>
      </c>
      <c r="H1026" s="626" t="s">
        <v>550</v>
      </c>
      <c r="I1026" s="626" t="s">
        <v>2989</v>
      </c>
      <c r="J1026" s="626" t="s">
        <v>856</v>
      </c>
      <c r="K1026" s="626" t="s">
        <v>1863</v>
      </c>
      <c r="L1026" s="627">
        <v>0</v>
      </c>
      <c r="M1026" s="627">
        <v>0</v>
      </c>
      <c r="N1026" s="626">
        <v>1</v>
      </c>
      <c r="O1026" s="690">
        <v>0.5</v>
      </c>
      <c r="P1026" s="627">
        <v>0</v>
      </c>
      <c r="Q1026" s="642"/>
      <c r="R1026" s="626">
        <v>1</v>
      </c>
      <c r="S1026" s="642">
        <v>1</v>
      </c>
      <c r="T1026" s="690">
        <v>0.5</v>
      </c>
      <c r="U1026" s="672">
        <v>1</v>
      </c>
    </row>
    <row r="1027" spans="1:21" ht="14.4" customHeight="1" x14ac:dyDescent="0.3">
      <c r="A1027" s="625">
        <v>21</v>
      </c>
      <c r="B1027" s="626" t="s">
        <v>551</v>
      </c>
      <c r="C1027" s="626">
        <v>89301212</v>
      </c>
      <c r="D1027" s="688" t="s">
        <v>4839</v>
      </c>
      <c r="E1027" s="689" t="s">
        <v>2824</v>
      </c>
      <c r="F1027" s="626" t="s">
        <v>2806</v>
      </c>
      <c r="G1027" s="626" t="s">
        <v>2988</v>
      </c>
      <c r="H1027" s="626" t="s">
        <v>550</v>
      </c>
      <c r="I1027" s="626" t="s">
        <v>2990</v>
      </c>
      <c r="J1027" s="626" t="s">
        <v>856</v>
      </c>
      <c r="K1027" s="626" t="s">
        <v>2991</v>
      </c>
      <c r="L1027" s="627">
        <v>50.6</v>
      </c>
      <c r="M1027" s="627">
        <v>151.80000000000001</v>
      </c>
      <c r="N1027" s="626">
        <v>3</v>
      </c>
      <c r="O1027" s="690">
        <v>1.5</v>
      </c>
      <c r="P1027" s="627">
        <v>50.6</v>
      </c>
      <c r="Q1027" s="642">
        <v>0.33333333333333331</v>
      </c>
      <c r="R1027" s="626">
        <v>1</v>
      </c>
      <c r="S1027" s="642">
        <v>0.33333333333333331</v>
      </c>
      <c r="T1027" s="690">
        <v>0.5</v>
      </c>
      <c r="U1027" s="672">
        <v>0.33333333333333331</v>
      </c>
    </row>
    <row r="1028" spans="1:21" ht="14.4" customHeight="1" x14ac:dyDescent="0.3">
      <c r="A1028" s="625">
        <v>21</v>
      </c>
      <c r="B1028" s="626" t="s">
        <v>551</v>
      </c>
      <c r="C1028" s="626">
        <v>89301212</v>
      </c>
      <c r="D1028" s="688" t="s">
        <v>4839</v>
      </c>
      <c r="E1028" s="689" t="s">
        <v>2824</v>
      </c>
      <c r="F1028" s="626" t="s">
        <v>2806</v>
      </c>
      <c r="G1028" s="626" t="s">
        <v>3089</v>
      </c>
      <c r="H1028" s="626" t="s">
        <v>550</v>
      </c>
      <c r="I1028" s="626" t="s">
        <v>3861</v>
      </c>
      <c r="J1028" s="626" t="s">
        <v>1094</v>
      </c>
      <c r="K1028" s="626" t="s">
        <v>3862</v>
      </c>
      <c r="L1028" s="627">
        <v>31.84</v>
      </c>
      <c r="M1028" s="627">
        <v>159.19999999999999</v>
      </c>
      <c r="N1028" s="626">
        <v>5</v>
      </c>
      <c r="O1028" s="690">
        <v>1</v>
      </c>
      <c r="P1028" s="627">
        <v>159.19999999999999</v>
      </c>
      <c r="Q1028" s="642">
        <v>1</v>
      </c>
      <c r="R1028" s="626">
        <v>5</v>
      </c>
      <c r="S1028" s="642">
        <v>1</v>
      </c>
      <c r="T1028" s="690">
        <v>1</v>
      </c>
      <c r="U1028" s="672">
        <v>1</v>
      </c>
    </row>
    <row r="1029" spans="1:21" ht="14.4" customHeight="1" x14ac:dyDescent="0.3">
      <c r="A1029" s="625">
        <v>21</v>
      </c>
      <c r="B1029" s="626" t="s">
        <v>551</v>
      </c>
      <c r="C1029" s="626">
        <v>89301212</v>
      </c>
      <c r="D1029" s="688" t="s">
        <v>4839</v>
      </c>
      <c r="E1029" s="689" t="s">
        <v>2824</v>
      </c>
      <c r="F1029" s="626" t="s">
        <v>2806</v>
      </c>
      <c r="G1029" s="626" t="s">
        <v>3089</v>
      </c>
      <c r="H1029" s="626" t="s">
        <v>550</v>
      </c>
      <c r="I1029" s="626" t="s">
        <v>3090</v>
      </c>
      <c r="J1029" s="626" t="s">
        <v>1096</v>
      </c>
      <c r="K1029" s="626" t="s">
        <v>3091</v>
      </c>
      <c r="L1029" s="627">
        <v>63.67</v>
      </c>
      <c r="M1029" s="627">
        <v>2355.79</v>
      </c>
      <c r="N1029" s="626">
        <v>37</v>
      </c>
      <c r="O1029" s="690">
        <v>10</v>
      </c>
      <c r="P1029" s="627">
        <v>1146.06</v>
      </c>
      <c r="Q1029" s="642">
        <v>0.48648648648648646</v>
      </c>
      <c r="R1029" s="626">
        <v>18</v>
      </c>
      <c r="S1029" s="642">
        <v>0.48648648648648651</v>
      </c>
      <c r="T1029" s="690">
        <v>4.5</v>
      </c>
      <c r="U1029" s="672">
        <v>0.45</v>
      </c>
    </row>
    <row r="1030" spans="1:21" ht="14.4" customHeight="1" x14ac:dyDescent="0.3">
      <c r="A1030" s="625">
        <v>21</v>
      </c>
      <c r="B1030" s="626" t="s">
        <v>551</v>
      </c>
      <c r="C1030" s="626">
        <v>89301212</v>
      </c>
      <c r="D1030" s="688" t="s">
        <v>4839</v>
      </c>
      <c r="E1030" s="689" t="s">
        <v>2824</v>
      </c>
      <c r="F1030" s="626" t="s">
        <v>2806</v>
      </c>
      <c r="G1030" s="626" t="s">
        <v>3469</v>
      </c>
      <c r="H1030" s="626" t="s">
        <v>1264</v>
      </c>
      <c r="I1030" s="626" t="s">
        <v>3476</v>
      </c>
      <c r="J1030" s="626" t="s">
        <v>3477</v>
      </c>
      <c r="K1030" s="626" t="s">
        <v>3478</v>
      </c>
      <c r="L1030" s="627">
        <v>2449.89</v>
      </c>
      <c r="M1030" s="627">
        <v>12249.449999999999</v>
      </c>
      <c r="N1030" s="626">
        <v>5</v>
      </c>
      <c r="O1030" s="690">
        <v>2.5</v>
      </c>
      <c r="P1030" s="627">
        <v>12249.449999999999</v>
      </c>
      <c r="Q1030" s="642">
        <v>1</v>
      </c>
      <c r="R1030" s="626">
        <v>5</v>
      </c>
      <c r="S1030" s="642">
        <v>1</v>
      </c>
      <c r="T1030" s="690">
        <v>2.5</v>
      </c>
      <c r="U1030" s="672">
        <v>1</v>
      </c>
    </row>
    <row r="1031" spans="1:21" ht="14.4" customHeight="1" x14ac:dyDescent="0.3">
      <c r="A1031" s="625">
        <v>21</v>
      </c>
      <c r="B1031" s="626" t="s">
        <v>551</v>
      </c>
      <c r="C1031" s="626">
        <v>89301212</v>
      </c>
      <c r="D1031" s="688" t="s">
        <v>4839</v>
      </c>
      <c r="E1031" s="689" t="s">
        <v>2824</v>
      </c>
      <c r="F1031" s="626" t="s">
        <v>2806</v>
      </c>
      <c r="G1031" s="626" t="s">
        <v>3863</v>
      </c>
      <c r="H1031" s="626" t="s">
        <v>550</v>
      </c>
      <c r="I1031" s="626" t="s">
        <v>3864</v>
      </c>
      <c r="J1031" s="626" t="s">
        <v>3865</v>
      </c>
      <c r="K1031" s="626" t="s">
        <v>3866</v>
      </c>
      <c r="L1031" s="627">
        <v>175.73</v>
      </c>
      <c r="M1031" s="627">
        <v>175.73</v>
      </c>
      <c r="N1031" s="626">
        <v>1</v>
      </c>
      <c r="O1031" s="690">
        <v>0.5</v>
      </c>
      <c r="P1031" s="627"/>
      <c r="Q1031" s="642">
        <v>0</v>
      </c>
      <c r="R1031" s="626"/>
      <c r="S1031" s="642">
        <v>0</v>
      </c>
      <c r="T1031" s="690"/>
      <c r="U1031" s="672">
        <v>0</v>
      </c>
    </row>
    <row r="1032" spans="1:21" ht="14.4" customHeight="1" x14ac:dyDescent="0.3">
      <c r="A1032" s="625">
        <v>21</v>
      </c>
      <c r="B1032" s="626" t="s">
        <v>551</v>
      </c>
      <c r="C1032" s="626">
        <v>89301212</v>
      </c>
      <c r="D1032" s="688" t="s">
        <v>4839</v>
      </c>
      <c r="E1032" s="689" t="s">
        <v>2824</v>
      </c>
      <c r="F1032" s="626" t="s">
        <v>2806</v>
      </c>
      <c r="G1032" s="626" t="s">
        <v>3867</v>
      </c>
      <c r="H1032" s="626" t="s">
        <v>550</v>
      </c>
      <c r="I1032" s="626" t="s">
        <v>3868</v>
      </c>
      <c r="J1032" s="626" t="s">
        <v>3869</v>
      </c>
      <c r="K1032" s="626" t="s">
        <v>2881</v>
      </c>
      <c r="L1032" s="627">
        <v>124.04</v>
      </c>
      <c r="M1032" s="627">
        <v>124.04</v>
      </c>
      <c r="N1032" s="626">
        <v>1</v>
      </c>
      <c r="O1032" s="690">
        <v>0.5</v>
      </c>
      <c r="P1032" s="627"/>
      <c r="Q1032" s="642">
        <v>0</v>
      </c>
      <c r="R1032" s="626"/>
      <c r="S1032" s="642">
        <v>0</v>
      </c>
      <c r="T1032" s="690"/>
      <c r="U1032" s="672">
        <v>0</v>
      </c>
    </row>
    <row r="1033" spans="1:21" ht="14.4" customHeight="1" x14ac:dyDescent="0.3">
      <c r="A1033" s="625">
        <v>21</v>
      </c>
      <c r="B1033" s="626" t="s">
        <v>551</v>
      </c>
      <c r="C1033" s="626">
        <v>89301212</v>
      </c>
      <c r="D1033" s="688" t="s">
        <v>4839</v>
      </c>
      <c r="E1033" s="689" t="s">
        <v>2824</v>
      </c>
      <c r="F1033" s="626" t="s">
        <v>2806</v>
      </c>
      <c r="G1033" s="626" t="s">
        <v>3870</v>
      </c>
      <c r="H1033" s="626" t="s">
        <v>550</v>
      </c>
      <c r="I1033" s="626" t="s">
        <v>3871</v>
      </c>
      <c r="J1033" s="626" t="s">
        <v>1479</v>
      </c>
      <c r="K1033" s="626" t="s">
        <v>3872</v>
      </c>
      <c r="L1033" s="627">
        <v>31.64</v>
      </c>
      <c r="M1033" s="627">
        <v>158.19999999999999</v>
      </c>
      <c r="N1033" s="626">
        <v>5</v>
      </c>
      <c r="O1033" s="690">
        <v>2.5</v>
      </c>
      <c r="P1033" s="627">
        <v>63.28</v>
      </c>
      <c r="Q1033" s="642">
        <v>0.4</v>
      </c>
      <c r="R1033" s="626">
        <v>2</v>
      </c>
      <c r="S1033" s="642">
        <v>0.4</v>
      </c>
      <c r="T1033" s="690">
        <v>1</v>
      </c>
      <c r="U1033" s="672">
        <v>0.4</v>
      </c>
    </row>
    <row r="1034" spans="1:21" ht="14.4" customHeight="1" x14ac:dyDescent="0.3">
      <c r="A1034" s="625">
        <v>21</v>
      </c>
      <c r="B1034" s="626" t="s">
        <v>551</v>
      </c>
      <c r="C1034" s="626">
        <v>89301212</v>
      </c>
      <c r="D1034" s="688" t="s">
        <v>4839</v>
      </c>
      <c r="E1034" s="689" t="s">
        <v>2824</v>
      </c>
      <c r="F1034" s="626" t="s">
        <v>2806</v>
      </c>
      <c r="G1034" s="626" t="s">
        <v>3870</v>
      </c>
      <c r="H1034" s="626" t="s">
        <v>550</v>
      </c>
      <c r="I1034" s="626" t="s">
        <v>3873</v>
      </c>
      <c r="J1034" s="626" t="s">
        <v>1479</v>
      </c>
      <c r="K1034" s="626" t="s">
        <v>1915</v>
      </c>
      <c r="L1034" s="627">
        <v>56.48</v>
      </c>
      <c r="M1034" s="627">
        <v>169.44</v>
      </c>
      <c r="N1034" s="626">
        <v>3</v>
      </c>
      <c r="O1034" s="690">
        <v>2</v>
      </c>
      <c r="P1034" s="627">
        <v>112.96</v>
      </c>
      <c r="Q1034" s="642">
        <v>0.66666666666666663</v>
      </c>
      <c r="R1034" s="626">
        <v>2</v>
      </c>
      <c r="S1034" s="642">
        <v>0.66666666666666663</v>
      </c>
      <c r="T1034" s="690">
        <v>1</v>
      </c>
      <c r="U1034" s="672">
        <v>0.5</v>
      </c>
    </row>
    <row r="1035" spans="1:21" ht="14.4" customHeight="1" x14ac:dyDescent="0.3">
      <c r="A1035" s="625">
        <v>21</v>
      </c>
      <c r="B1035" s="626" t="s">
        <v>551</v>
      </c>
      <c r="C1035" s="626">
        <v>89301212</v>
      </c>
      <c r="D1035" s="688" t="s">
        <v>4839</v>
      </c>
      <c r="E1035" s="689" t="s">
        <v>2824</v>
      </c>
      <c r="F1035" s="626" t="s">
        <v>2806</v>
      </c>
      <c r="G1035" s="626" t="s">
        <v>3186</v>
      </c>
      <c r="H1035" s="626" t="s">
        <v>550</v>
      </c>
      <c r="I1035" s="626" t="s">
        <v>3187</v>
      </c>
      <c r="J1035" s="626" t="s">
        <v>763</v>
      </c>
      <c r="K1035" s="626" t="s">
        <v>3188</v>
      </c>
      <c r="L1035" s="627">
        <v>26.17</v>
      </c>
      <c r="M1035" s="627">
        <v>26.17</v>
      </c>
      <c r="N1035" s="626">
        <v>1</v>
      </c>
      <c r="O1035" s="690">
        <v>1</v>
      </c>
      <c r="P1035" s="627">
        <v>26.17</v>
      </c>
      <c r="Q1035" s="642">
        <v>1</v>
      </c>
      <c r="R1035" s="626">
        <v>1</v>
      </c>
      <c r="S1035" s="642">
        <v>1</v>
      </c>
      <c r="T1035" s="690">
        <v>1</v>
      </c>
      <c r="U1035" s="672">
        <v>1</v>
      </c>
    </row>
    <row r="1036" spans="1:21" ht="14.4" customHeight="1" x14ac:dyDescent="0.3">
      <c r="A1036" s="625">
        <v>21</v>
      </c>
      <c r="B1036" s="626" t="s">
        <v>551</v>
      </c>
      <c r="C1036" s="626">
        <v>89301212</v>
      </c>
      <c r="D1036" s="688" t="s">
        <v>4839</v>
      </c>
      <c r="E1036" s="689" t="s">
        <v>2824</v>
      </c>
      <c r="F1036" s="626" t="s">
        <v>2806</v>
      </c>
      <c r="G1036" s="626" t="s">
        <v>3874</v>
      </c>
      <c r="H1036" s="626" t="s">
        <v>550</v>
      </c>
      <c r="I1036" s="626" t="s">
        <v>3875</v>
      </c>
      <c r="J1036" s="626" t="s">
        <v>730</v>
      </c>
      <c r="K1036" s="626" t="s">
        <v>3876</v>
      </c>
      <c r="L1036" s="627">
        <v>0</v>
      </c>
      <c r="M1036" s="627">
        <v>0</v>
      </c>
      <c r="N1036" s="626">
        <v>1</v>
      </c>
      <c r="O1036" s="690">
        <v>0.5</v>
      </c>
      <c r="P1036" s="627">
        <v>0</v>
      </c>
      <c r="Q1036" s="642"/>
      <c r="R1036" s="626">
        <v>1</v>
      </c>
      <c r="S1036" s="642">
        <v>1</v>
      </c>
      <c r="T1036" s="690">
        <v>0.5</v>
      </c>
      <c r="U1036" s="672">
        <v>1</v>
      </c>
    </row>
    <row r="1037" spans="1:21" ht="14.4" customHeight="1" x14ac:dyDescent="0.3">
      <c r="A1037" s="625">
        <v>21</v>
      </c>
      <c r="B1037" s="626" t="s">
        <v>551</v>
      </c>
      <c r="C1037" s="626">
        <v>89301212</v>
      </c>
      <c r="D1037" s="688" t="s">
        <v>4839</v>
      </c>
      <c r="E1037" s="689" t="s">
        <v>2824</v>
      </c>
      <c r="F1037" s="626" t="s">
        <v>2806</v>
      </c>
      <c r="G1037" s="626" t="s">
        <v>3877</v>
      </c>
      <c r="H1037" s="626" t="s">
        <v>550</v>
      </c>
      <c r="I1037" s="626" t="s">
        <v>3878</v>
      </c>
      <c r="J1037" s="626" t="s">
        <v>3879</v>
      </c>
      <c r="K1037" s="626" t="s">
        <v>3880</v>
      </c>
      <c r="L1037" s="627">
        <v>0</v>
      </c>
      <c r="M1037" s="627">
        <v>0</v>
      </c>
      <c r="N1037" s="626">
        <v>2</v>
      </c>
      <c r="O1037" s="690">
        <v>2</v>
      </c>
      <c r="P1037" s="627"/>
      <c r="Q1037" s="642"/>
      <c r="R1037" s="626"/>
      <c r="S1037" s="642">
        <v>0</v>
      </c>
      <c r="T1037" s="690"/>
      <c r="U1037" s="672">
        <v>0</v>
      </c>
    </row>
    <row r="1038" spans="1:21" ht="14.4" customHeight="1" x14ac:dyDescent="0.3">
      <c r="A1038" s="625">
        <v>21</v>
      </c>
      <c r="B1038" s="626" t="s">
        <v>551</v>
      </c>
      <c r="C1038" s="626">
        <v>89301212</v>
      </c>
      <c r="D1038" s="688" t="s">
        <v>4839</v>
      </c>
      <c r="E1038" s="689" t="s">
        <v>2824</v>
      </c>
      <c r="F1038" s="626" t="s">
        <v>2806</v>
      </c>
      <c r="G1038" s="626" t="s">
        <v>3317</v>
      </c>
      <c r="H1038" s="626" t="s">
        <v>550</v>
      </c>
      <c r="I1038" s="626" t="s">
        <v>3318</v>
      </c>
      <c r="J1038" s="626" t="s">
        <v>3319</v>
      </c>
      <c r="K1038" s="626" t="s">
        <v>949</v>
      </c>
      <c r="L1038" s="627">
        <v>0</v>
      </c>
      <c r="M1038" s="627">
        <v>0</v>
      </c>
      <c r="N1038" s="626">
        <v>1</v>
      </c>
      <c r="O1038" s="690">
        <v>1</v>
      </c>
      <c r="P1038" s="627"/>
      <c r="Q1038" s="642"/>
      <c r="R1038" s="626"/>
      <c r="S1038" s="642">
        <v>0</v>
      </c>
      <c r="T1038" s="690"/>
      <c r="U1038" s="672">
        <v>0</v>
      </c>
    </row>
    <row r="1039" spans="1:21" ht="14.4" customHeight="1" x14ac:dyDescent="0.3">
      <c r="A1039" s="625">
        <v>21</v>
      </c>
      <c r="B1039" s="626" t="s">
        <v>551</v>
      </c>
      <c r="C1039" s="626">
        <v>89301212</v>
      </c>
      <c r="D1039" s="688" t="s">
        <v>4839</v>
      </c>
      <c r="E1039" s="689" t="s">
        <v>2824</v>
      </c>
      <c r="F1039" s="626" t="s">
        <v>2806</v>
      </c>
      <c r="G1039" s="626" t="s">
        <v>3317</v>
      </c>
      <c r="H1039" s="626" t="s">
        <v>550</v>
      </c>
      <c r="I1039" s="626" t="s">
        <v>3881</v>
      </c>
      <c r="J1039" s="626" t="s">
        <v>3319</v>
      </c>
      <c r="K1039" s="626" t="s">
        <v>3882</v>
      </c>
      <c r="L1039" s="627">
        <v>0</v>
      </c>
      <c r="M1039" s="627">
        <v>0</v>
      </c>
      <c r="N1039" s="626">
        <v>2</v>
      </c>
      <c r="O1039" s="690">
        <v>1</v>
      </c>
      <c r="P1039" s="627"/>
      <c r="Q1039" s="642"/>
      <c r="R1039" s="626"/>
      <c r="S1039" s="642">
        <v>0</v>
      </c>
      <c r="T1039" s="690"/>
      <c r="U1039" s="672">
        <v>0</v>
      </c>
    </row>
    <row r="1040" spans="1:21" ht="14.4" customHeight="1" x14ac:dyDescent="0.3">
      <c r="A1040" s="625">
        <v>21</v>
      </c>
      <c r="B1040" s="626" t="s">
        <v>551</v>
      </c>
      <c r="C1040" s="626">
        <v>89301212</v>
      </c>
      <c r="D1040" s="688" t="s">
        <v>4839</v>
      </c>
      <c r="E1040" s="689" t="s">
        <v>2824</v>
      </c>
      <c r="F1040" s="626" t="s">
        <v>2806</v>
      </c>
      <c r="G1040" s="626" t="s">
        <v>3385</v>
      </c>
      <c r="H1040" s="626" t="s">
        <v>550</v>
      </c>
      <c r="I1040" s="626" t="s">
        <v>3883</v>
      </c>
      <c r="J1040" s="626" t="s">
        <v>3884</v>
      </c>
      <c r="K1040" s="626" t="s">
        <v>3885</v>
      </c>
      <c r="L1040" s="627">
        <v>1538.52</v>
      </c>
      <c r="M1040" s="627">
        <v>24616.32</v>
      </c>
      <c r="N1040" s="626">
        <v>16</v>
      </c>
      <c r="O1040" s="690">
        <v>8.5</v>
      </c>
      <c r="P1040" s="627">
        <v>18462.240000000002</v>
      </c>
      <c r="Q1040" s="642">
        <v>0.75000000000000011</v>
      </c>
      <c r="R1040" s="626">
        <v>12</v>
      </c>
      <c r="S1040" s="642">
        <v>0.75</v>
      </c>
      <c r="T1040" s="690">
        <v>6.5</v>
      </c>
      <c r="U1040" s="672">
        <v>0.76470588235294112</v>
      </c>
    </row>
    <row r="1041" spans="1:21" ht="14.4" customHeight="1" x14ac:dyDescent="0.3">
      <c r="A1041" s="625">
        <v>21</v>
      </c>
      <c r="B1041" s="626" t="s">
        <v>551</v>
      </c>
      <c r="C1041" s="626">
        <v>89301212</v>
      </c>
      <c r="D1041" s="688" t="s">
        <v>4839</v>
      </c>
      <c r="E1041" s="689" t="s">
        <v>2824</v>
      </c>
      <c r="F1041" s="626" t="s">
        <v>2806</v>
      </c>
      <c r="G1041" s="626" t="s">
        <v>3385</v>
      </c>
      <c r="H1041" s="626" t="s">
        <v>550</v>
      </c>
      <c r="I1041" s="626" t="s">
        <v>3386</v>
      </c>
      <c r="J1041" s="626" t="s">
        <v>3387</v>
      </c>
      <c r="K1041" s="626" t="s">
        <v>1821</v>
      </c>
      <c r="L1041" s="627">
        <v>10256.77</v>
      </c>
      <c r="M1041" s="627">
        <v>358986.95</v>
      </c>
      <c r="N1041" s="626">
        <v>35</v>
      </c>
      <c r="O1041" s="690">
        <v>25.5</v>
      </c>
      <c r="P1041" s="627">
        <v>297446.33</v>
      </c>
      <c r="Q1041" s="642">
        <v>0.82857142857142863</v>
      </c>
      <c r="R1041" s="626">
        <v>29</v>
      </c>
      <c r="S1041" s="642">
        <v>0.82857142857142863</v>
      </c>
      <c r="T1041" s="690">
        <v>21</v>
      </c>
      <c r="U1041" s="672">
        <v>0.82352941176470584</v>
      </c>
    </row>
    <row r="1042" spans="1:21" ht="14.4" customHeight="1" x14ac:dyDescent="0.3">
      <c r="A1042" s="625">
        <v>21</v>
      </c>
      <c r="B1042" s="626" t="s">
        <v>551</v>
      </c>
      <c r="C1042" s="626">
        <v>89301212</v>
      </c>
      <c r="D1042" s="688" t="s">
        <v>4839</v>
      </c>
      <c r="E1042" s="689" t="s">
        <v>2824</v>
      </c>
      <c r="F1042" s="626" t="s">
        <v>2806</v>
      </c>
      <c r="G1042" s="626" t="s">
        <v>2992</v>
      </c>
      <c r="H1042" s="626" t="s">
        <v>550</v>
      </c>
      <c r="I1042" s="626" t="s">
        <v>3886</v>
      </c>
      <c r="J1042" s="626" t="s">
        <v>1512</v>
      </c>
      <c r="K1042" s="626" t="s">
        <v>2853</v>
      </c>
      <c r="L1042" s="627">
        <v>0</v>
      </c>
      <c r="M1042" s="627">
        <v>0</v>
      </c>
      <c r="N1042" s="626">
        <v>1</v>
      </c>
      <c r="O1042" s="690">
        <v>1</v>
      </c>
      <c r="P1042" s="627"/>
      <c r="Q1042" s="642"/>
      <c r="R1042" s="626"/>
      <c r="S1042" s="642">
        <v>0</v>
      </c>
      <c r="T1042" s="690"/>
      <c r="U1042" s="672">
        <v>0</v>
      </c>
    </row>
    <row r="1043" spans="1:21" ht="14.4" customHeight="1" x14ac:dyDescent="0.3">
      <c r="A1043" s="625">
        <v>21</v>
      </c>
      <c r="B1043" s="626" t="s">
        <v>551</v>
      </c>
      <c r="C1043" s="626">
        <v>89301212</v>
      </c>
      <c r="D1043" s="688" t="s">
        <v>4839</v>
      </c>
      <c r="E1043" s="689" t="s">
        <v>2824</v>
      </c>
      <c r="F1043" s="626" t="s">
        <v>2806</v>
      </c>
      <c r="G1043" s="626" t="s">
        <v>3392</v>
      </c>
      <c r="H1043" s="626" t="s">
        <v>550</v>
      </c>
      <c r="I1043" s="626" t="s">
        <v>3393</v>
      </c>
      <c r="J1043" s="626" t="s">
        <v>3394</v>
      </c>
      <c r="K1043" s="626" t="s">
        <v>3395</v>
      </c>
      <c r="L1043" s="627">
        <v>55.71</v>
      </c>
      <c r="M1043" s="627">
        <v>445.68</v>
      </c>
      <c r="N1043" s="626">
        <v>8</v>
      </c>
      <c r="O1043" s="690">
        <v>2</v>
      </c>
      <c r="P1043" s="627">
        <v>334.26</v>
      </c>
      <c r="Q1043" s="642">
        <v>0.75</v>
      </c>
      <c r="R1043" s="626">
        <v>6</v>
      </c>
      <c r="S1043" s="642">
        <v>0.75</v>
      </c>
      <c r="T1043" s="690">
        <v>1.5</v>
      </c>
      <c r="U1043" s="672">
        <v>0.75</v>
      </c>
    </row>
    <row r="1044" spans="1:21" ht="14.4" customHeight="1" x14ac:dyDescent="0.3">
      <c r="A1044" s="625">
        <v>21</v>
      </c>
      <c r="B1044" s="626" t="s">
        <v>551</v>
      </c>
      <c r="C1044" s="626">
        <v>89301212</v>
      </c>
      <c r="D1044" s="688" t="s">
        <v>4839</v>
      </c>
      <c r="E1044" s="689" t="s">
        <v>2824</v>
      </c>
      <c r="F1044" s="626" t="s">
        <v>2806</v>
      </c>
      <c r="G1044" s="626" t="s">
        <v>3887</v>
      </c>
      <c r="H1044" s="626" t="s">
        <v>550</v>
      </c>
      <c r="I1044" s="626" t="s">
        <v>3888</v>
      </c>
      <c r="J1044" s="626" t="s">
        <v>1520</v>
      </c>
      <c r="K1044" s="626" t="s">
        <v>3889</v>
      </c>
      <c r="L1044" s="627">
        <v>0</v>
      </c>
      <c r="M1044" s="627">
        <v>0</v>
      </c>
      <c r="N1044" s="626">
        <v>1</v>
      </c>
      <c r="O1044" s="690">
        <v>1</v>
      </c>
      <c r="P1044" s="627">
        <v>0</v>
      </c>
      <c r="Q1044" s="642"/>
      <c r="R1044" s="626">
        <v>1</v>
      </c>
      <c r="S1044" s="642">
        <v>1</v>
      </c>
      <c r="T1044" s="690">
        <v>1</v>
      </c>
      <c r="U1044" s="672">
        <v>1</v>
      </c>
    </row>
    <row r="1045" spans="1:21" ht="14.4" customHeight="1" x14ac:dyDescent="0.3">
      <c r="A1045" s="625">
        <v>21</v>
      </c>
      <c r="B1045" s="626" t="s">
        <v>551</v>
      </c>
      <c r="C1045" s="626">
        <v>89301212</v>
      </c>
      <c r="D1045" s="688" t="s">
        <v>4839</v>
      </c>
      <c r="E1045" s="689" t="s">
        <v>2824</v>
      </c>
      <c r="F1045" s="626" t="s">
        <v>2806</v>
      </c>
      <c r="G1045" s="626" t="s">
        <v>3887</v>
      </c>
      <c r="H1045" s="626" t="s">
        <v>550</v>
      </c>
      <c r="I1045" s="626" t="s">
        <v>3890</v>
      </c>
      <c r="J1045" s="626" t="s">
        <v>3891</v>
      </c>
      <c r="K1045" s="626" t="s">
        <v>3892</v>
      </c>
      <c r="L1045" s="627">
        <v>0</v>
      </c>
      <c r="M1045" s="627">
        <v>0</v>
      </c>
      <c r="N1045" s="626">
        <v>1</v>
      </c>
      <c r="O1045" s="690">
        <v>1</v>
      </c>
      <c r="P1045" s="627">
        <v>0</v>
      </c>
      <c r="Q1045" s="642"/>
      <c r="R1045" s="626">
        <v>1</v>
      </c>
      <c r="S1045" s="642">
        <v>1</v>
      </c>
      <c r="T1045" s="690">
        <v>1</v>
      </c>
      <c r="U1045" s="672">
        <v>1</v>
      </c>
    </row>
    <row r="1046" spans="1:21" ht="14.4" customHeight="1" x14ac:dyDescent="0.3">
      <c r="A1046" s="625">
        <v>21</v>
      </c>
      <c r="B1046" s="626" t="s">
        <v>551</v>
      </c>
      <c r="C1046" s="626">
        <v>89301212</v>
      </c>
      <c r="D1046" s="688" t="s">
        <v>4839</v>
      </c>
      <c r="E1046" s="689" t="s">
        <v>2824</v>
      </c>
      <c r="F1046" s="626" t="s">
        <v>2806</v>
      </c>
      <c r="G1046" s="626" t="s">
        <v>2889</v>
      </c>
      <c r="H1046" s="626" t="s">
        <v>550</v>
      </c>
      <c r="I1046" s="626" t="s">
        <v>2890</v>
      </c>
      <c r="J1046" s="626" t="s">
        <v>2891</v>
      </c>
      <c r="K1046" s="626" t="s">
        <v>2892</v>
      </c>
      <c r="L1046" s="627">
        <v>54.04</v>
      </c>
      <c r="M1046" s="627">
        <v>270.2</v>
      </c>
      <c r="N1046" s="626">
        <v>5</v>
      </c>
      <c r="O1046" s="690">
        <v>1.5</v>
      </c>
      <c r="P1046" s="627">
        <v>162.12</v>
      </c>
      <c r="Q1046" s="642">
        <v>0.60000000000000009</v>
      </c>
      <c r="R1046" s="626">
        <v>3</v>
      </c>
      <c r="S1046" s="642">
        <v>0.6</v>
      </c>
      <c r="T1046" s="690">
        <v>0.5</v>
      </c>
      <c r="U1046" s="672">
        <v>0.33333333333333331</v>
      </c>
    </row>
    <row r="1047" spans="1:21" ht="14.4" customHeight="1" x14ac:dyDescent="0.3">
      <c r="A1047" s="625">
        <v>21</v>
      </c>
      <c r="B1047" s="626" t="s">
        <v>551</v>
      </c>
      <c r="C1047" s="626">
        <v>89301212</v>
      </c>
      <c r="D1047" s="688" t="s">
        <v>4839</v>
      </c>
      <c r="E1047" s="689" t="s">
        <v>2824</v>
      </c>
      <c r="F1047" s="626" t="s">
        <v>2806</v>
      </c>
      <c r="G1047" s="626" t="s">
        <v>2889</v>
      </c>
      <c r="H1047" s="626" t="s">
        <v>550</v>
      </c>
      <c r="I1047" s="626" t="s">
        <v>3092</v>
      </c>
      <c r="J1047" s="626" t="s">
        <v>2994</v>
      </c>
      <c r="K1047" s="626" t="s">
        <v>2995</v>
      </c>
      <c r="L1047" s="627">
        <v>72.05</v>
      </c>
      <c r="M1047" s="627">
        <v>504.34999999999997</v>
      </c>
      <c r="N1047" s="626">
        <v>7</v>
      </c>
      <c r="O1047" s="690">
        <v>2</v>
      </c>
      <c r="P1047" s="627">
        <v>216.14999999999998</v>
      </c>
      <c r="Q1047" s="642">
        <v>0.42857142857142855</v>
      </c>
      <c r="R1047" s="626">
        <v>3</v>
      </c>
      <c r="S1047" s="642">
        <v>0.42857142857142855</v>
      </c>
      <c r="T1047" s="690">
        <v>1</v>
      </c>
      <c r="U1047" s="672">
        <v>0.5</v>
      </c>
    </row>
    <row r="1048" spans="1:21" ht="14.4" customHeight="1" x14ac:dyDescent="0.3">
      <c r="A1048" s="625">
        <v>21</v>
      </c>
      <c r="B1048" s="626" t="s">
        <v>551</v>
      </c>
      <c r="C1048" s="626">
        <v>89301212</v>
      </c>
      <c r="D1048" s="688" t="s">
        <v>4839</v>
      </c>
      <c r="E1048" s="689" t="s">
        <v>2824</v>
      </c>
      <c r="F1048" s="626" t="s">
        <v>2806</v>
      </c>
      <c r="G1048" s="626" t="s">
        <v>2889</v>
      </c>
      <c r="H1048" s="626" t="s">
        <v>550</v>
      </c>
      <c r="I1048" s="626" t="s">
        <v>3893</v>
      </c>
      <c r="J1048" s="626" t="s">
        <v>2891</v>
      </c>
      <c r="K1048" s="626" t="s">
        <v>2892</v>
      </c>
      <c r="L1048" s="627">
        <v>0</v>
      </c>
      <c r="M1048" s="627">
        <v>0</v>
      </c>
      <c r="N1048" s="626">
        <v>6</v>
      </c>
      <c r="O1048" s="690">
        <v>3</v>
      </c>
      <c r="P1048" s="627">
        <v>0</v>
      </c>
      <c r="Q1048" s="642"/>
      <c r="R1048" s="626">
        <v>3</v>
      </c>
      <c r="S1048" s="642">
        <v>0.5</v>
      </c>
      <c r="T1048" s="690">
        <v>1</v>
      </c>
      <c r="U1048" s="672">
        <v>0.33333333333333331</v>
      </c>
    </row>
    <row r="1049" spans="1:21" ht="14.4" customHeight="1" x14ac:dyDescent="0.3">
      <c r="A1049" s="625">
        <v>21</v>
      </c>
      <c r="B1049" s="626" t="s">
        <v>551</v>
      </c>
      <c r="C1049" s="626">
        <v>89301212</v>
      </c>
      <c r="D1049" s="688" t="s">
        <v>4839</v>
      </c>
      <c r="E1049" s="689" t="s">
        <v>2824</v>
      </c>
      <c r="F1049" s="626" t="s">
        <v>2806</v>
      </c>
      <c r="G1049" s="626" t="s">
        <v>2889</v>
      </c>
      <c r="H1049" s="626" t="s">
        <v>550</v>
      </c>
      <c r="I1049" s="626" t="s">
        <v>2993</v>
      </c>
      <c r="J1049" s="626" t="s">
        <v>2994</v>
      </c>
      <c r="K1049" s="626" t="s">
        <v>2995</v>
      </c>
      <c r="L1049" s="627">
        <v>0</v>
      </c>
      <c r="M1049" s="627">
        <v>0</v>
      </c>
      <c r="N1049" s="626">
        <v>11</v>
      </c>
      <c r="O1049" s="690">
        <v>3.5</v>
      </c>
      <c r="P1049" s="627">
        <v>0</v>
      </c>
      <c r="Q1049" s="642"/>
      <c r="R1049" s="626">
        <v>5</v>
      </c>
      <c r="S1049" s="642">
        <v>0.45454545454545453</v>
      </c>
      <c r="T1049" s="690">
        <v>1.5</v>
      </c>
      <c r="U1049" s="672">
        <v>0.42857142857142855</v>
      </c>
    </row>
    <row r="1050" spans="1:21" ht="14.4" customHeight="1" x14ac:dyDescent="0.3">
      <c r="A1050" s="625">
        <v>21</v>
      </c>
      <c r="B1050" s="626" t="s">
        <v>551</v>
      </c>
      <c r="C1050" s="626">
        <v>89301212</v>
      </c>
      <c r="D1050" s="688" t="s">
        <v>4839</v>
      </c>
      <c r="E1050" s="689" t="s">
        <v>2824</v>
      </c>
      <c r="F1050" s="626" t="s">
        <v>2806</v>
      </c>
      <c r="G1050" s="626" t="s">
        <v>3189</v>
      </c>
      <c r="H1050" s="626" t="s">
        <v>550</v>
      </c>
      <c r="I1050" s="626" t="s">
        <v>3190</v>
      </c>
      <c r="J1050" s="626" t="s">
        <v>911</v>
      </c>
      <c r="K1050" s="626" t="s">
        <v>3191</v>
      </c>
      <c r="L1050" s="627">
        <v>0</v>
      </c>
      <c r="M1050" s="627">
        <v>0</v>
      </c>
      <c r="N1050" s="626">
        <v>3</v>
      </c>
      <c r="O1050" s="690">
        <v>2</v>
      </c>
      <c r="P1050" s="627">
        <v>0</v>
      </c>
      <c r="Q1050" s="642"/>
      <c r="R1050" s="626">
        <v>1</v>
      </c>
      <c r="S1050" s="642">
        <v>0.33333333333333331</v>
      </c>
      <c r="T1050" s="690">
        <v>1</v>
      </c>
      <c r="U1050" s="672">
        <v>0.5</v>
      </c>
    </row>
    <row r="1051" spans="1:21" ht="14.4" customHeight="1" x14ac:dyDescent="0.3">
      <c r="A1051" s="625">
        <v>21</v>
      </c>
      <c r="B1051" s="626" t="s">
        <v>551</v>
      </c>
      <c r="C1051" s="626">
        <v>89301212</v>
      </c>
      <c r="D1051" s="688" t="s">
        <v>4839</v>
      </c>
      <c r="E1051" s="689" t="s">
        <v>2824</v>
      </c>
      <c r="F1051" s="626" t="s">
        <v>2806</v>
      </c>
      <c r="G1051" s="626" t="s">
        <v>3486</v>
      </c>
      <c r="H1051" s="626" t="s">
        <v>550</v>
      </c>
      <c r="I1051" s="626" t="s">
        <v>3487</v>
      </c>
      <c r="J1051" s="626" t="s">
        <v>1481</v>
      </c>
      <c r="K1051" s="626" t="s">
        <v>3488</v>
      </c>
      <c r="L1051" s="627">
        <v>38.65</v>
      </c>
      <c r="M1051" s="627">
        <v>38.65</v>
      </c>
      <c r="N1051" s="626">
        <v>1</v>
      </c>
      <c r="O1051" s="690">
        <v>1</v>
      </c>
      <c r="P1051" s="627">
        <v>38.65</v>
      </c>
      <c r="Q1051" s="642">
        <v>1</v>
      </c>
      <c r="R1051" s="626">
        <v>1</v>
      </c>
      <c r="S1051" s="642">
        <v>1</v>
      </c>
      <c r="T1051" s="690">
        <v>1</v>
      </c>
      <c r="U1051" s="672">
        <v>1</v>
      </c>
    </row>
    <row r="1052" spans="1:21" ht="14.4" customHeight="1" x14ac:dyDescent="0.3">
      <c r="A1052" s="625">
        <v>21</v>
      </c>
      <c r="B1052" s="626" t="s">
        <v>551</v>
      </c>
      <c r="C1052" s="626">
        <v>89301212</v>
      </c>
      <c r="D1052" s="688" t="s">
        <v>4839</v>
      </c>
      <c r="E1052" s="689" t="s">
        <v>2824</v>
      </c>
      <c r="F1052" s="626" t="s">
        <v>2806</v>
      </c>
      <c r="G1052" s="626" t="s">
        <v>3894</v>
      </c>
      <c r="H1052" s="626" t="s">
        <v>550</v>
      </c>
      <c r="I1052" s="626" t="s">
        <v>3895</v>
      </c>
      <c r="J1052" s="626" t="s">
        <v>1916</v>
      </c>
      <c r="K1052" s="626" t="s">
        <v>3896</v>
      </c>
      <c r="L1052" s="627">
        <v>72.94</v>
      </c>
      <c r="M1052" s="627">
        <v>145.88</v>
      </c>
      <c r="N1052" s="626">
        <v>2</v>
      </c>
      <c r="O1052" s="690">
        <v>0.5</v>
      </c>
      <c r="P1052" s="627">
        <v>145.88</v>
      </c>
      <c r="Q1052" s="642">
        <v>1</v>
      </c>
      <c r="R1052" s="626">
        <v>2</v>
      </c>
      <c r="S1052" s="642">
        <v>1</v>
      </c>
      <c r="T1052" s="690">
        <v>0.5</v>
      </c>
      <c r="U1052" s="672">
        <v>1</v>
      </c>
    </row>
    <row r="1053" spans="1:21" ht="14.4" customHeight="1" x14ac:dyDescent="0.3">
      <c r="A1053" s="625">
        <v>21</v>
      </c>
      <c r="B1053" s="626" t="s">
        <v>551</v>
      </c>
      <c r="C1053" s="626">
        <v>89301212</v>
      </c>
      <c r="D1053" s="688" t="s">
        <v>4839</v>
      </c>
      <c r="E1053" s="689" t="s">
        <v>2824</v>
      </c>
      <c r="F1053" s="626" t="s">
        <v>2806</v>
      </c>
      <c r="G1053" s="626" t="s">
        <v>3897</v>
      </c>
      <c r="H1053" s="626" t="s">
        <v>550</v>
      </c>
      <c r="I1053" s="626" t="s">
        <v>3898</v>
      </c>
      <c r="J1053" s="626" t="s">
        <v>3899</v>
      </c>
      <c r="K1053" s="626" t="s">
        <v>1532</v>
      </c>
      <c r="L1053" s="627">
        <v>8264.7900000000009</v>
      </c>
      <c r="M1053" s="627">
        <v>148766.22000000003</v>
      </c>
      <c r="N1053" s="626">
        <v>18</v>
      </c>
      <c r="O1053" s="690">
        <v>6.5</v>
      </c>
      <c r="P1053" s="627">
        <v>132236.64000000001</v>
      </c>
      <c r="Q1053" s="642">
        <v>0.88888888888888884</v>
      </c>
      <c r="R1053" s="626">
        <v>16</v>
      </c>
      <c r="S1053" s="642">
        <v>0.88888888888888884</v>
      </c>
      <c r="T1053" s="690">
        <v>5.5</v>
      </c>
      <c r="U1053" s="672">
        <v>0.84615384615384615</v>
      </c>
    </row>
    <row r="1054" spans="1:21" ht="14.4" customHeight="1" x14ac:dyDescent="0.3">
      <c r="A1054" s="625">
        <v>21</v>
      </c>
      <c r="B1054" s="626" t="s">
        <v>551</v>
      </c>
      <c r="C1054" s="626">
        <v>89301212</v>
      </c>
      <c r="D1054" s="688" t="s">
        <v>4839</v>
      </c>
      <c r="E1054" s="689" t="s">
        <v>2824</v>
      </c>
      <c r="F1054" s="626" t="s">
        <v>2806</v>
      </c>
      <c r="G1054" s="626" t="s">
        <v>3897</v>
      </c>
      <c r="H1054" s="626" t="s">
        <v>550</v>
      </c>
      <c r="I1054" s="626" t="s">
        <v>3900</v>
      </c>
      <c r="J1054" s="626" t="s">
        <v>3899</v>
      </c>
      <c r="K1054" s="626" t="s">
        <v>3901</v>
      </c>
      <c r="L1054" s="627">
        <v>0</v>
      </c>
      <c r="M1054" s="627">
        <v>0</v>
      </c>
      <c r="N1054" s="626">
        <v>1</v>
      </c>
      <c r="O1054" s="690">
        <v>0.5</v>
      </c>
      <c r="P1054" s="627">
        <v>0</v>
      </c>
      <c r="Q1054" s="642"/>
      <c r="R1054" s="626">
        <v>1</v>
      </c>
      <c r="S1054" s="642">
        <v>1</v>
      </c>
      <c r="T1054" s="690">
        <v>0.5</v>
      </c>
      <c r="U1054" s="672">
        <v>1</v>
      </c>
    </row>
    <row r="1055" spans="1:21" ht="14.4" customHeight="1" x14ac:dyDescent="0.3">
      <c r="A1055" s="625">
        <v>21</v>
      </c>
      <c r="B1055" s="626" t="s">
        <v>551</v>
      </c>
      <c r="C1055" s="626">
        <v>89301212</v>
      </c>
      <c r="D1055" s="688" t="s">
        <v>4839</v>
      </c>
      <c r="E1055" s="689" t="s">
        <v>2824</v>
      </c>
      <c r="F1055" s="626" t="s">
        <v>2806</v>
      </c>
      <c r="G1055" s="626" t="s">
        <v>3897</v>
      </c>
      <c r="H1055" s="626" t="s">
        <v>550</v>
      </c>
      <c r="I1055" s="626" t="s">
        <v>3902</v>
      </c>
      <c r="J1055" s="626" t="s">
        <v>3903</v>
      </c>
      <c r="K1055" s="626" t="s">
        <v>1532</v>
      </c>
      <c r="L1055" s="627">
        <v>5681.87</v>
      </c>
      <c r="M1055" s="627">
        <v>17045.61</v>
      </c>
      <c r="N1055" s="626">
        <v>3</v>
      </c>
      <c r="O1055" s="690">
        <v>1</v>
      </c>
      <c r="P1055" s="627"/>
      <c r="Q1055" s="642">
        <v>0</v>
      </c>
      <c r="R1055" s="626"/>
      <c r="S1055" s="642">
        <v>0</v>
      </c>
      <c r="T1055" s="690"/>
      <c r="U1055" s="672">
        <v>0</v>
      </c>
    </row>
    <row r="1056" spans="1:21" ht="14.4" customHeight="1" x14ac:dyDescent="0.3">
      <c r="A1056" s="625">
        <v>21</v>
      </c>
      <c r="B1056" s="626" t="s">
        <v>551</v>
      </c>
      <c r="C1056" s="626">
        <v>89301212</v>
      </c>
      <c r="D1056" s="688" t="s">
        <v>4839</v>
      </c>
      <c r="E1056" s="689" t="s">
        <v>2824</v>
      </c>
      <c r="F1056" s="626" t="s">
        <v>2806</v>
      </c>
      <c r="G1056" s="626" t="s">
        <v>3192</v>
      </c>
      <c r="H1056" s="626" t="s">
        <v>550</v>
      </c>
      <c r="I1056" s="626" t="s">
        <v>3904</v>
      </c>
      <c r="J1056" s="626" t="s">
        <v>3905</v>
      </c>
      <c r="K1056" s="626" t="s">
        <v>3906</v>
      </c>
      <c r="L1056" s="627">
        <v>6176.77</v>
      </c>
      <c r="M1056" s="627">
        <v>6176.77</v>
      </c>
      <c r="N1056" s="626">
        <v>1</v>
      </c>
      <c r="O1056" s="690">
        <v>0.5</v>
      </c>
      <c r="P1056" s="627">
        <v>6176.77</v>
      </c>
      <c r="Q1056" s="642">
        <v>1</v>
      </c>
      <c r="R1056" s="626">
        <v>1</v>
      </c>
      <c r="S1056" s="642">
        <v>1</v>
      </c>
      <c r="T1056" s="690">
        <v>0.5</v>
      </c>
      <c r="U1056" s="672">
        <v>1</v>
      </c>
    </row>
    <row r="1057" spans="1:21" ht="14.4" customHeight="1" x14ac:dyDescent="0.3">
      <c r="A1057" s="625">
        <v>21</v>
      </c>
      <c r="B1057" s="626" t="s">
        <v>551</v>
      </c>
      <c r="C1057" s="626">
        <v>89301212</v>
      </c>
      <c r="D1057" s="688" t="s">
        <v>4839</v>
      </c>
      <c r="E1057" s="689" t="s">
        <v>2824</v>
      </c>
      <c r="F1057" s="626" t="s">
        <v>2806</v>
      </c>
      <c r="G1057" s="626" t="s">
        <v>3192</v>
      </c>
      <c r="H1057" s="626" t="s">
        <v>550</v>
      </c>
      <c r="I1057" s="626" t="s">
        <v>3904</v>
      </c>
      <c r="J1057" s="626" t="s">
        <v>3905</v>
      </c>
      <c r="K1057" s="626" t="s">
        <v>3906</v>
      </c>
      <c r="L1057" s="627">
        <v>6196.71</v>
      </c>
      <c r="M1057" s="627">
        <v>55770.39</v>
      </c>
      <c r="N1057" s="626">
        <v>9</v>
      </c>
      <c r="O1057" s="690">
        <v>3</v>
      </c>
      <c r="P1057" s="627">
        <v>18590.13</v>
      </c>
      <c r="Q1057" s="642">
        <v>0.33333333333333337</v>
      </c>
      <c r="R1057" s="626">
        <v>3</v>
      </c>
      <c r="S1057" s="642">
        <v>0.33333333333333331</v>
      </c>
      <c r="T1057" s="690">
        <v>1.5</v>
      </c>
      <c r="U1057" s="672">
        <v>0.5</v>
      </c>
    </row>
    <row r="1058" spans="1:21" ht="14.4" customHeight="1" x14ac:dyDescent="0.3">
      <c r="A1058" s="625">
        <v>21</v>
      </c>
      <c r="B1058" s="626" t="s">
        <v>551</v>
      </c>
      <c r="C1058" s="626">
        <v>89301212</v>
      </c>
      <c r="D1058" s="688" t="s">
        <v>4839</v>
      </c>
      <c r="E1058" s="689" t="s">
        <v>2824</v>
      </c>
      <c r="F1058" s="626" t="s">
        <v>2806</v>
      </c>
      <c r="G1058" s="626" t="s">
        <v>3192</v>
      </c>
      <c r="H1058" s="626" t="s">
        <v>550</v>
      </c>
      <c r="I1058" s="626" t="s">
        <v>3907</v>
      </c>
      <c r="J1058" s="626" t="s">
        <v>3194</v>
      </c>
      <c r="K1058" s="626" t="s">
        <v>3908</v>
      </c>
      <c r="L1058" s="627">
        <v>0</v>
      </c>
      <c r="M1058" s="627">
        <v>0</v>
      </c>
      <c r="N1058" s="626">
        <v>1</v>
      </c>
      <c r="O1058" s="690">
        <v>1</v>
      </c>
      <c r="P1058" s="627"/>
      <c r="Q1058" s="642"/>
      <c r="R1058" s="626"/>
      <c r="S1058" s="642">
        <v>0</v>
      </c>
      <c r="T1058" s="690"/>
      <c r="U1058" s="672">
        <v>0</v>
      </c>
    </row>
    <row r="1059" spans="1:21" ht="14.4" customHeight="1" x14ac:dyDescent="0.3">
      <c r="A1059" s="625">
        <v>21</v>
      </c>
      <c r="B1059" s="626" t="s">
        <v>551</v>
      </c>
      <c r="C1059" s="626">
        <v>89301212</v>
      </c>
      <c r="D1059" s="688" t="s">
        <v>4839</v>
      </c>
      <c r="E1059" s="689" t="s">
        <v>2824</v>
      </c>
      <c r="F1059" s="626" t="s">
        <v>2806</v>
      </c>
      <c r="G1059" s="626" t="s">
        <v>3497</v>
      </c>
      <c r="H1059" s="626" t="s">
        <v>550</v>
      </c>
      <c r="I1059" s="626" t="s">
        <v>3498</v>
      </c>
      <c r="J1059" s="626" t="s">
        <v>3499</v>
      </c>
      <c r="K1059" s="626" t="s">
        <v>3500</v>
      </c>
      <c r="L1059" s="627">
        <v>37.68</v>
      </c>
      <c r="M1059" s="627">
        <v>188.39999999999998</v>
      </c>
      <c r="N1059" s="626">
        <v>5</v>
      </c>
      <c r="O1059" s="690">
        <v>1.5</v>
      </c>
      <c r="P1059" s="627"/>
      <c r="Q1059" s="642">
        <v>0</v>
      </c>
      <c r="R1059" s="626"/>
      <c r="S1059" s="642">
        <v>0</v>
      </c>
      <c r="T1059" s="690"/>
      <c r="U1059" s="672">
        <v>0</v>
      </c>
    </row>
    <row r="1060" spans="1:21" ht="14.4" customHeight="1" x14ac:dyDescent="0.3">
      <c r="A1060" s="625">
        <v>21</v>
      </c>
      <c r="B1060" s="626" t="s">
        <v>551</v>
      </c>
      <c r="C1060" s="626">
        <v>89301212</v>
      </c>
      <c r="D1060" s="688" t="s">
        <v>4839</v>
      </c>
      <c r="E1060" s="689" t="s">
        <v>2824</v>
      </c>
      <c r="F1060" s="626" t="s">
        <v>2806</v>
      </c>
      <c r="G1060" s="626" t="s">
        <v>3196</v>
      </c>
      <c r="H1060" s="626" t="s">
        <v>550</v>
      </c>
      <c r="I1060" s="626" t="s">
        <v>3909</v>
      </c>
      <c r="J1060" s="626" t="s">
        <v>3910</v>
      </c>
      <c r="K1060" s="626" t="s">
        <v>2215</v>
      </c>
      <c r="L1060" s="627">
        <v>139.71</v>
      </c>
      <c r="M1060" s="627">
        <v>279.42</v>
      </c>
      <c r="N1060" s="626">
        <v>2</v>
      </c>
      <c r="O1060" s="690">
        <v>1</v>
      </c>
      <c r="P1060" s="627">
        <v>279.42</v>
      </c>
      <c r="Q1060" s="642">
        <v>1</v>
      </c>
      <c r="R1060" s="626">
        <v>2</v>
      </c>
      <c r="S1060" s="642">
        <v>1</v>
      </c>
      <c r="T1060" s="690">
        <v>1</v>
      </c>
      <c r="U1060" s="672">
        <v>1</v>
      </c>
    </row>
    <row r="1061" spans="1:21" ht="14.4" customHeight="1" x14ac:dyDescent="0.3">
      <c r="A1061" s="625">
        <v>21</v>
      </c>
      <c r="B1061" s="626" t="s">
        <v>551</v>
      </c>
      <c r="C1061" s="626">
        <v>89301212</v>
      </c>
      <c r="D1061" s="688" t="s">
        <v>4839</v>
      </c>
      <c r="E1061" s="689" t="s">
        <v>2824</v>
      </c>
      <c r="F1061" s="626" t="s">
        <v>2806</v>
      </c>
      <c r="G1061" s="626" t="s">
        <v>3200</v>
      </c>
      <c r="H1061" s="626" t="s">
        <v>1264</v>
      </c>
      <c r="I1061" s="626" t="s">
        <v>2189</v>
      </c>
      <c r="J1061" s="626" t="s">
        <v>2190</v>
      </c>
      <c r="K1061" s="626" t="s">
        <v>2191</v>
      </c>
      <c r="L1061" s="627">
        <v>190.48</v>
      </c>
      <c r="M1061" s="627">
        <v>1142.8799999999999</v>
      </c>
      <c r="N1061" s="626">
        <v>6</v>
      </c>
      <c r="O1061" s="690">
        <v>2</v>
      </c>
      <c r="P1061" s="627"/>
      <c r="Q1061" s="642">
        <v>0</v>
      </c>
      <c r="R1061" s="626"/>
      <c r="S1061" s="642">
        <v>0</v>
      </c>
      <c r="T1061" s="690"/>
      <c r="U1061" s="672">
        <v>0</v>
      </c>
    </row>
    <row r="1062" spans="1:21" ht="14.4" customHeight="1" x14ac:dyDescent="0.3">
      <c r="A1062" s="625">
        <v>21</v>
      </c>
      <c r="B1062" s="626" t="s">
        <v>551</v>
      </c>
      <c r="C1062" s="626">
        <v>89301212</v>
      </c>
      <c r="D1062" s="688" t="s">
        <v>4839</v>
      </c>
      <c r="E1062" s="689" t="s">
        <v>2824</v>
      </c>
      <c r="F1062" s="626" t="s">
        <v>2806</v>
      </c>
      <c r="G1062" s="626" t="s">
        <v>3270</v>
      </c>
      <c r="H1062" s="626" t="s">
        <v>1264</v>
      </c>
      <c r="I1062" s="626" t="s">
        <v>3273</v>
      </c>
      <c r="J1062" s="626" t="s">
        <v>3274</v>
      </c>
      <c r="K1062" s="626" t="s">
        <v>3275</v>
      </c>
      <c r="L1062" s="627">
        <v>2279.48</v>
      </c>
      <c r="M1062" s="627">
        <v>259860.72000000006</v>
      </c>
      <c r="N1062" s="626">
        <v>114</v>
      </c>
      <c r="O1062" s="690">
        <v>42</v>
      </c>
      <c r="P1062" s="627">
        <v>159563.60000000003</v>
      </c>
      <c r="Q1062" s="642">
        <v>0.61403508771929827</v>
      </c>
      <c r="R1062" s="626">
        <v>70</v>
      </c>
      <c r="S1062" s="642">
        <v>0.61403508771929827</v>
      </c>
      <c r="T1062" s="690">
        <v>26</v>
      </c>
      <c r="U1062" s="672">
        <v>0.61904761904761907</v>
      </c>
    </row>
    <row r="1063" spans="1:21" ht="14.4" customHeight="1" x14ac:dyDescent="0.3">
      <c r="A1063" s="625">
        <v>21</v>
      </c>
      <c r="B1063" s="626" t="s">
        <v>551</v>
      </c>
      <c r="C1063" s="626">
        <v>89301212</v>
      </c>
      <c r="D1063" s="688" t="s">
        <v>4839</v>
      </c>
      <c r="E1063" s="689" t="s">
        <v>2824</v>
      </c>
      <c r="F1063" s="626" t="s">
        <v>2806</v>
      </c>
      <c r="G1063" s="626" t="s">
        <v>3911</v>
      </c>
      <c r="H1063" s="626" t="s">
        <v>550</v>
      </c>
      <c r="I1063" s="626" t="s">
        <v>3912</v>
      </c>
      <c r="J1063" s="626" t="s">
        <v>1862</v>
      </c>
      <c r="K1063" s="626" t="s">
        <v>2853</v>
      </c>
      <c r="L1063" s="627">
        <v>0</v>
      </c>
      <c r="M1063" s="627">
        <v>0</v>
      </c>
      <c r="N1063" s="626">
        <v>1</v>
      </c>
      <c r="O1063" s="690">
        <v>0.5</v>
      </c>
      <c r="P1063" s="627"/>
      <c r="Q1063" s="642"/>
      <c r="R1063" s="626"/>
      <c r="S1063" s="642">
        <v>0</v>
      </c>
      <c r="T1063" s="690"/>
      <c r="U1063" s="672">
        <v>0</v>
      </c>
    </row>
    <row r="1064" spans="1:21" ht="14.4" customHeight="1" x14ac:dyDescent="0.3">
      <c r="A1064" s="625">
        <v>21</v>
      </c>
      <c r="B1064" s="626" t="s">
        <v>551</v>
      </c>
      <c r="C1064" s="626">
        <v>89301212</v>
      </c>
      <c r="D1064" s="688" t="s">
        <v>4839</v>
      </c>
      <c r="E1064" s="689" t="s">
        <v>2824</v>
      </c>
      <c r="F1064" s="626" t="s">
        <v>2806</v>
      </c>
      <c r="G1064" s="626" t="s">
        <v>3094</v>
      </c>
      <c r="H1064" s="626" t="s">
        <v>1264</v>
      </c>
      <c r="I1064" s="626" t="s">
        <v>2577</v>
      </c>
      <c r="J1064" s="626" t="s">
        <v>1426</v>
      </c>
      <c r="K1064" s="626" t="s">
        <v>593</v>
      </c>
      <c r="L1064" s="627">
        <v>137.74</v>
      </c>
      <c r="M1064" s="627">
        <v>137.74</v>
      </c>
      <c r="N1064" s="626">
        <v>1</v>
      </c>
      <c r="O1064" s="690">
        <v>1</v>
      </c>
      <c r="P1064" s="627"/>
      <c r="Q1064" s="642">
        <v>0</v>
      </c>
      <c r="R1064" s="626"/>
      <c r="S1064" s="642">
        <v>0</v>
      </c>
      <c r="T1064" s="690"/>
      <c r="U1064" s="672">
        <v>0</v>
      </c>
    </row>
    <row r="1065" spans="1:21" ht="14.4" customHeight="1" x14ac:dyDescent="0.3">
      <c r="A1065" s="625">
        <v>21</v>
      </c>
      <c r="B1065" s="626" t="s">
        <v>551</v>
      </c>
      <c r="C1065" s="626">
        <v>89301212</v>
      </c>
      <c r="D1065" s="688" t="s">
        <v>4839</v>
      </c>
      <c r="E1065" s="689" t="s">
        <v>2824</v>
      </c>
      <c r="F1065" s="626" t="s">
        <v>2806</v>
      </c>
      <c r="G1065" s="626" t="s">
        <v>3098</v>
      </c>
      <c r="H1065" s="626" t="s">
        <v>550</v>
      </c>
      <c r="I1065" s="626" t="s">
        <v>3913</v>
      </c>
      <c r="J1065" s="626" t="s">
        <v>1333</v>
      </c>
      <c r="K1065" s="626" t="s">
        <v>3914</v>
      </c>
      <c r="L1065" s="627">
        <v>0</v>
      </c>
      <c r="M1065" s="627">
        <v>0</v>
      </c>
      <c r="N1065" s="626">
        <v>1</v>
      </c>
      <c r="O1065" s="690">
        <v>0.5</v>
      </c>
      <c r="P1065" s="627"/>
      <c r="Q1065" s="642"/>
      <c r="R1065" s="626"/>
      <c r="S1065" s="642">
        <v>0</v>
      </c>
      <c r="T1065" s="690"/>
      <c r="U1065" s="672">
        <v>0</v>
      </c>
    </row>
    <row r="1066" spans="1:21" ht="14.4" customHeight="1" x14ac:dyDescent="0.3">
      <c r="A1066" s="625">
        <v>21</v>
      </c>
      <c r="B1066" s="626" t="s">
        <v>551</v>
      </c>
      <c r="C1066" s="626">
        <v>89301212</v>
      </c>
      <c r="D1066" s="688" t="s">
        <v>4839</v>
      </c>
      <c r="E1066" s="689" t="s">
        <v>2824</v>
      </c>
      <c r="F1066" s="626" t="s">
        <v>2806</v>
      </c>
      <c r="G1066" s="626" t="s">
        <v>2893</v>
      </c>
      <c r="H1066" s="626" t="s">
        <v>550</v>
      </c>
      <c r="I1066" s="626" t="s">
        <v>2894</v>
      </c>
      <c r="J1066" s="626" t="s">
        <v>799</v>
      </c>
      <c r="K1066" s="626" t="s">
        <v>800</v>
      </c>
      <c r="L1066" s="627">
        <v>0</v>
      </c>
      <c r="M1066" s="627">
        <v>0</v>
      </c>
      <c r="N1066" s="626">
        <v>9</v>
      </c>
      <c r="O1066" s="690">
        <v>5.5</v>
      </c>
      <c r="P1066" s="627">
        <v>0</v>
      </c>
      <c r="Q1066" s="642"/>
      <c r="R1066" s="626">
        <v>5</v>
      </c>
      <c r="S1066" s="642">
        <v>0.55555555555555558</v>
      </c>
      <c r="T1066" s="690">
        <v>3</v>
      </c>
      <c r="U1066" s="672">
        <v>0.54545454545454541</v>
      </c>
    </row>
    <row r="1067" spans="1:21" ht="14.4" customHeight="1" x14ac:dyDescent="0.3">
      <c r="A1067" s="625">
        <v>21</v>
      </c>
      <c r="B1067" s="626" t="s">
        <v>551</v>
      </c>
      <c r="C1067" s="626">
        <v>89301212</v>
      </c>
      <c r="D1067" s="688" t="s">
        <v>4839</v>
      </c>
      <c r="E1067" s="689" t="s">
        <v>2824</v>
      </c>
      <c r="F1067" s="626" t="s">
        <v>2806</v>
      </c>
      <c r="G1067" s="626" t="s">
        <v>2893</v>
      </c>
      <c r="H1067" s="626" t="s">
        <v>550</v>
      </c>
      <c r="I1067" s="626" t="s">
        <v>3915</v>
      </c>
      <c r="J1067" s="626" t="s">
        <v>3510</v>
      </c>
      <c r="K1067" s="626" t="s">
        <v>3511</v>
      </c>
      <c r="L1067" s="627">
        <v>0</v>
      </c>
      <c r="M1067" s="627">
        <v>0</v>
      </c>
      <c r="N1067" s="626">
        <v>1</v>
      </c>
      <c r="O1067" s="690">
        <v>0.5</v>
      </c>
      <c r="P1067" s="627">
        <v>0</v>
      </c>
      <c r="Q1067" s="642"/>
      <c r="R1067" s="626">
        <v>1</v>
      </c>
      <c r="S1067" s="642">
        <v>1</v>
      </c>
      <c r="T1067" s="690">
        <v>0.5</v>
      </c>
      <c r="U1067" s="672">
        <v>1</v>
      </c>
    </row>
    <row r="1068" spans="1:21" ht="14.4" customHeight="1" x14ac:dyDescent="0.3">
      <c r="A1068" s="625">
        <v>21</v>
      </c>
      <c r="B1068" s="626" t="s">
        <v>551</v>
      </c>
      <c r="C1068" s="626">
        <v>89301212</v>
      </c>
      <c r="D1068" s="688" t="s">
        <v>4839</v>
      </c>
      <c r="E1068" s="689" t="s">
        <v>2824</v>
      </c>
      <c r="F1068" s="626" t="s">
        <v>2806</v>
      </c>
      <c r="G1068" s="626" t="s">
        <v>2893</v>
      </c>
      <c r="H1068" s="626" t="s">
        <v>550</v>
      </c>
      <c r="I1068" s="626" t="s">
        <v>2908</v>
      </c>
      <c r="J1068" s="626" t="s">
        <v>799</v>
      </c>
      <c r="K1068" s="626" t="s">
        <v>1085</v>
      </c>
      <c r="L1068" s="627">
        <v>0</v>
      </c>
      <c r="M1068" s="627">
        <v>0</v>
      </c>
      <c r="N1068" s="626">
        <v>5</v>
      </c>
      <c r="O1068" s="690">
        <v>3</v>
      </c>
      <c r="P1068" s="627"/>
      <c r="Q1068" s="642"/>
      <c r="R1068" s="626"/>
      <c r="S1068" s="642">
        <v>0</v>
      </c>
      <c r="T1068" s="690"/>
      <c r="U1068" s="672">
        <v>0</v>
      </c>
    </row>
    <row r="1069" spans="1:21" ht="14.4" customHeight="1" x14ac:dyDescent="0.3">
      <c r="A1069" s="625">
        <v>21</v>
      </c>
      <c r="B1069" s="626" t="s">
        <v>551</v>
      </c>
      <c r="C1069" s="626">
        <v>89301212</v>
      </c>
      <c r="D1069" s="688" t="s">
        <v>4839</v>
      </c>
      <c r="E1069" s="689" t="s">
        <v>2824</v>
      </c>
      <c r="F1069" s="626" t="s">
        <v>2806</v>
      </c>
      <c r="G1069" s="626" t="s">
        <v>3512</v>
      </c>
      <c r="H1069" s="626" t="s">
        <v>550</v>
      </c>
      <c r="I1069" s="626" t="s">
        <v>2311</v>
      </c>
      <c r="J1069" s="626" t="s">
        <v>2312</v>
      </c>
      <c r="K1069" s="626" t="s">
        <v>1532</v>
      </c>
      <c r="L1069" s="627">
        <v>100.63</v>
      </c>
      <c r="M1069" s="627">
        <v>100.63</v>
      </c>
      <c r="N1069" s="626">
        <v>1</v>
      </c>
      <c r="O1069" s="690">
        <v>0.5</v>
      </c>
      <c r="P1069" s="627"/>
      <c r="Q1069" s="642">
        <v>0</v>
      </c>
      <c r="R1069" s="626"/>
      <c r="S1069" s="642">
        <v>0</v>
      </c>
      <c r="T1069" s="690"/>
      <c r="U1069" s="672">
        <v>0</v>
      </c>
    </row>
    <row r="1070" spans="1:21" ht="14.4" customHeight="1" x14ac:dyDescent="0.3">
      <c r="A1070" s="625">
        <v>21</v>
      </c>
      <c r="B1070" s="626" t="s">
        <v>551</v>
      </c>
      <c r="C1070" s="626">
        <v>89301212</v>
      </c>
      <c r="D1070" s="688" t="s">
        <v>4839</v>
      </c>
      <c r="E1070" s="689" t="s">
        <v>2824</v>
      </c>
      <c r="F1070" s="626" t="s">
        <v>2806</v>
      </c>
      <c r="G1070" s="626" t="s">
        <v>3512</v>
      </c>
      <c r="H1070" s="626" t="s">
        <v>550</v>
      </c>
      <c r="I1070" s="626" t="s">
        <v>3916</v>
      </c>
      <c r="J1070" s="626" t="s">
        <v>2823</v>
      </c>
      <c r="K1070" s="626"/>
      <c r="L1070" s="627">
        <v>0</v>
      </c>
      <c r="M1070" s="627">
        <v>0</v>
      </c>
      <c r="N1070" s="626">
        <v>1</v>
      </c>
      <c r="O1070" s="690">
        <v>0.5</v>
      </c>
      <c r="P1070" s="627"/>
      <c r="Q1070" s="642"/>
      <c r="R1070" s="626"/>
      <c r="S1070" s="642">
        <v>0</v>
      </c>
      <c r="T1070" s="690"/>
      <c r="U1070" s="672">
        <v>0</v>
      </c>
    </row>
    <row r="1071" spans="1:21" ht="14.4" customHeight="1" x14ac:dyDescent="0.3">
      <c r="A1071" s="625">
        <v>21</v>
      </c>
      <c r="B1071" s="626" t="s">
        <v>551</v>
      </c>
      <c r="C1071" s="626">
        <v>89301212</v>
      </c>
      <c r="D1071" s="688" t="s">
        <v>4839</v>
      </c>
      <c r="E1071" s="689" t="s">
        <v>2824</v>
      </c>
      <c r="F1071" s="626" t="s">
        <v>2806</v>
      </c>
      <c r="G1071" s="626" t="s">
        <v>3512</v>
      </c>
      <c r="H1071" s="626" t="s">
        <v>1264</v>
      </c>
      <c r="I1071" s="626" t="s">
        <v>3917</v>
      </c>
      <c r="J1071" s="626" t="s">
        <v>1423</v>
      </c>
      <c r="K1071" s="626" t="s">
        <v>1424</v>
      </c>
      <c r="L1071" s="627">
        <v>107.81</v>
      </c>
      <c r="M1071" s="627">
        <v>539.04999999999995</v>
      </c>
      <c r="N1071" s="626">
        <v>5</v>
      </c>
      <c r="O1071" s="690">
        <v>2.5</v>
      </c>
      <c r="P1071" s="627">
        <v>215.62</v>
      </c>
      <c r="Q1071" s="642">
        <v>0.4</v>
      </c>
      <c r="R1071" s="626">
        <v>2</v>
      </c>
      <c r="S1071" s="642">
        <v>0.4</v>
      </c>
      <c r="T1071" s="690">
        <v>1</v>
      </c>
      <c r="U1071" s="672">
        <v>0.4</v>
      </c>
    </row>
    <row r="1072" spans="1:21" ht="14.4" customHeight="1" x14ac:dyDescent="0.3">
      <c r="A1072" s="625">
        <v>21</v>
      </c>
      <c r="B1072" s="626" t="s">
        <v>551</v>
      </c>
      <c r="C1072" s="626">
        <v>89301212</v>
      </c>
      <c r="D1072" s="688" t="s">
        <v>4839</v>
      </c>
      <c r="E1072" s="689" t="s">
        <v>2824</v>
      </c>
      <c r="F1072" s="626" t="s">
        <v>2806</v>
      </c>
      <c r="G1072" s="626" t="s">
        <v>3699</v>
      </c>
      <c r="H1072" s="626" t="s">
        <v>550</v>
      </c>
      <c r="I1072" s="626" t="s">
        <v>2664</v>
      </c>
      <c r="J1072" s="626" t="s">
        <v>1549</v>
      </c>
      <c r="K1072" s="626" t="s">
        <v>1550</v>
      </c>
      <c r="L1072" s="627">
        <v>140.16</v>
      </c>
      <c r="M1072" s="627">
        <v>140.16</v>
      </c>
      <c r="N1072" s="626">
        <v>1</v>
      </c>
      <c r="O1072" s="690">
        <v>0.5</v>
      </c>
      <c r="P1072" s="627"/>
      <c r="Q1072" s="642">
        <v>0</v>
      </c>
      <c r="R1072" s="626"/>
      <c r="S1072" s="642">
        <v>0</v>
      </c>
      <c r="T1072" s="690"/>
      <c r="U1072" s="672">
        <v>0</v>
      </c>
    </row>
    <row r="1073" spans="1:21" ht="14.4" customHeight="1" x14ac:dyDescent="0.3">
      <c r="A1073" s="625">
        <v>21</v>
      </c>
      <c r="B1073" s="626" t="s">
        <v>551</v>
      </c>
      <c r="C1073" s="626">
        <v>89301212</v>
      </c>
      <c r="D1073" s="688" t="s">
        <v>4839</v>
      </c>
      <c r="E1073" s="689" t="s">
        <v>2824</v>
      </c>
      <c r="F1073" s="626" t="s">
        <v>2806</v>
      </c>
      <c r="G1073" s="626" t="s">
        <v>3515</v>
      </c>
      <c r="H1073" s="626" t="s">
        <v>550</v>
      </c>
      <c r="I1073" s="626" t="s">
        <v>3516</v>
      </c>
      <c r="J1073" s="626" t="s">
        <v>996</v>
      </c>
      <c r="K1073" s="626" t="s">
        <v>3518</v>
      </c>
      <c r="L1073" s="627">
        <v>242.93</v>
      </c>
      <c r="M1073" s="627">
        <v>242.93</v>
      </c>
      <c r="N1073" s="626">
        <v>1</v>
      </c>
      <c r="O1073" s="690">
        <v>1</v>
      </c>
      <c r="P1073" s="627"/>
      <c r="Q1073" s="642">
        <v>0</v>
      </c>
      <c r="R1073" s="626"/>
      <c r="S1073" s="642">
        <v>0</v>
      </c>
      <c r="T1073" s="690"/>
      <c r="U1073" s="672">
        <v>0</v>
      </c>
    </row>
    <row r="1074" spans="1:21" ht="14.4" customHeight="1" x14ac:dyDescent="0.3">
      <c r="A1074" s="625">
        <v>21</v>
      </c>
      <c r="B1074" s="626" t="s">
        <v>551</v>
      </c>
      <c r="C1074" s="626">
        <v>89301212</v>
      </c>
      <c r="D1074" s="688" t="s">
        <v>4839</v>
      </c>
      <c r="E1074" s="689" t="s">
        <v>2824</v>
      </c>
      <c r="F1074" s="626" t="s">
        <v>2806</v>
      </c>
      <c r="G1074" s="626" t="s">
        <v>3103</v>
      </c>
      <c r="H1074" s="626" t="s">
        <v>550</v>
      </c>
      <c r="I1074" s="626" t="s">
        <v>3104</v>
      </c>
      <c r="J1074" s="626" t="s">
        <v>1189</v>
      </c>
      <c r="K1074" s="626" t="s">
        <v>1190</v>
      </c>
      <c r="L1074" s="627">
        <v>1172.22</v>
      </c>
      <c r="M1074" s="627">
        <v>16411.080000000002</v>
      </c>
      <c r="N1074" s="626">
        <v>14</v>
      </c>
      <c r="O1074" s="690">
        <v>5.5</v>
      </c>
      <c r="P1074" s="627">
        <v>12894.42</v>
      </c>
      <c r="Q1074" s="642">
        <v>0.78571428571428559</v>
      </c>
      <c r="R1074" s="626">
        <v>11</v>
      </c>
      <c r="S1074" s="642">
        <v>0.7857142857142857</v>
      </c>
      <c r="T1074" s="690">
        <v>4.5</v>
      </c>
      <c r="U1074" s="672">
        <v>0.81818181818181823</v>
      </c>
    </row>
    <row r="1075" spans="1:21" ht="14.4" customHeight="1" x14ac:dyDescent="0.3">
      <c r="A1075" s="625">
        <v>21</v>
      </c>
      <c r="B1075" s="626" t="s">
        <v>551</v>
      </c>
      <c r="C1075" s="626">
        <v>89301212</v>
      </c>
      <c r="D1075" s="688" t="s">
        <v>4839</v>
      </c>
      <c r="E1075" s="689" t="s">
        <v>2824</v>
      </c>
      <c r="F1075" s="626" t="s">
        <v>2806</v>
      </c>
      <c r="G1075" s="626" t="s">
        <v>3103</v>
      </c>
      <c r="H1075" s="626" t="s">
        <v>550</v>
      </c>
      <c r="I1075" s="626" t="s">
        <v>3918</v>
      </c>
      <c r="J1075" s="626" t="s">
        <v>3520</v>
      </c>
      <c r="K1075" s="626" t="s">
        <v>3919</v>
      </c>
      <c r="L1075" s="627">
        <v>2344.4299999999998</v>
      </c>
      <c r="M1075" s="627">
        <v>14066.579999999998</v>
      </c>
      <c r="N1075" s="626">
        <v>6</v>
      </c>
      <c r="O1075" s="690">
        <v>4</v>
      </c>
      <c r="P1075" s="627"/>
      <c r="Q1075" s="642">
        <v>0</v>
      </c>
      <c r="R1075" s="626"/>
      <c r="S1075" s="642">
        <v>0</v>
      </c>
      <c r="T1075" s="690"/>
      <c r="U1075" s="672">
        <v>0</v>
      </c>
    </row>
    <row r="1076" spans="1:21" ht="14.4" customHeight="1" x14ac:dyDescent="0.3">
      <c r="A1076" s="625">
        <v>21</v>
      </c>
      <c r="B1076" s="626" t="s">
        <v>551</v>
      </c>
      <c r="C1076" s="626">
        <v>89301212</v>
      </c>
      <c r="D1076" s="688" t="s">
        <v>4839</v>
      </c>
      <c r="E1076" s="689" t="s">
        <v>2824</v>
      </c>
      <c r="F1076" s="626" t="s">
        <v>2806</v>
      </c>
      <c r="G1076" s="626" t="s">
        <v>3920</v>
      </c>
      <c r="H1076" s="626" t="s">
        <v>550</v>
      </c>
      <c r="I1076" s="626" t="s">
        <v>3921</v>
      </c>
      <c r="J1076" s="626" t="s">
        <v>3922</v>
      </c>
      <c r="K1076" s="626" t="s">
        <v>3882</v>
      </c>
      <c r="L1076" s="627">
        <v>47.71</v>
      </c>
      <c r="M1076" s="627">
        <v>47.71</v>
      </c>
      <c r="N1076" s="626">
        <v>1</v>
      </c>
      <c r="O1076" s="690">
        <v>0.5</v>
      </c>
      <c r="P1076" s="627"/>
      <c r="Q1076" s="642">
        <v>0</v>
      </c>
      <c r="R1076" s="626"/>
      <c r="S1076" s="642">
        <v>0</v>
      </c>
      <c r="T1076" s="690"/>
      <c r="U1076" s="672">
        <v>0</v>
      </c>
    </row>
    <row r="1077" spans="1:21" ht="14.4" customHeight="1" x14ac:dyDescent="0.3">
      <c r="A1077" s="625">
        <v>21</v>
      </c>
      <c r="B1077" s="626" t="s">
        <v>551</v>
      </c>
      <c r="C1077" s="626">
        <v>89301212</v>
      </c>
      <c r="D1077" s="688" t="s">
        <v>4839</v>
      </c>
      <c r="E1077" s="689" t="s">
        <v>2824</v>
      </c>
      <c r="F1077" s="626" t="s">
        <v>2806</v>
      </c>
      <c r="G1077" s="626" t="s">
        <v>3920</v>
      </c>
      <c r="H1077" s="626" t="s">
        <v>550</v>
      </c>
      <c r="I1077" s="626" t="s">
        <v>3923</v>
      </c>
      <c r="J1077" s="626" t="s">
        <v>3924</v>
      </c>
      <c r="K1077" s="626" t="s">
        <v>3925</v>
      </c>
      <c r="L1077" s="627">
        <v>0</v>
      </c>
      <c r="M1077" s="627">
        <v>0</v>
      </c>
      <c r="N1077" s="626">
        <v>1</v>
      </c>
      <c r="O1077" s="690">
        <v>0.5</v>
      </c>
      <c r="P1077" s="627"/>
      <c r="Q1077" s="642"/>
      <c r="R1077" s="626"/>
      <c r="S1077" s="642">
        <v>0</v>
      </c>
      <c r="T1077" s="690"/>
      <c r="U1077" s="672">
        <v>0</v>
      </c>
    </row>
    <row r="1078" spans="1:21" ht="14.4" customHeight="1" x14ac:dyDescent="0.3">
      <c r="A1078" s="625">
        <v>21</v>
      </c>
      <c r="B1078" s="626" t="s">
        <v>551</v>
      </c>
      <c r="C1078" s="626">
        <v>89301212</v>
      </c>
      <c r="D1078" s="688" t="s">
        <v>4839</v>
      </c>
      <c r="E1078" s="689" t="s">
        <v>2824</v>
      </c>
      <c r="F1078" s="626" t="s">
        <v>2806</v>
      </c>
      <c r="G1078" s="626" t="s">
        <v>3007</v>
      </c>
      <c r="H1078" s="626" t="s">
        <v>550</v>
      </c>
      <c r="I1078" s="626" t="s">
        <v>3008</v>
      </c>
      <c r="J1078" s="626" t="s">
        <v>3009</v>
      </c>
      <c r="K1078" s="626" t="s">
        <v>3010</v>
      </c>
      <c r="L1078" s="627">
        <v>56.01</v>
      </c>
      <c r="M1078" s="627">
        <v>1848.33</v>
      </c>
      <c r="N1078" s="626">
        <v>33</v>
      </c>
      <c r="O1078" s="690">
        <v>16.5</v>
      </c>
      <c r="P1078" s="627">
        <v>1064.19</v>
      </c>
      <c r="Q1078" s="642">
        <v>0.5757575757575758</v>
      </c>
      <c r="R1078" s="626">
        <v>19</v>
      </c>
      <c r="S1078" s="642">
        <v>0.5757575757575758</v>
      </c>
      <c r="T1078" s="690">
        <v>9.5</v>
      </c>
      <c r="U1078" s="672">
        <v>0.5757575757575758</v>
      </c>
    </row>
    <row r="1079" spans="1:21" ht="14.4" customHeight="1" x14ac:dyDescent="0.3">
      <c r="A1079" s="625">
        <v>21</v>
      </c>
      <c r="B1079" s="626" t="s">
        <v>551</v>
      </c>
      <c r="C1079" s="626">
        <v>89301212</v>
      </c>
      <c r="D1079" s="688" t="s">
        <v>4839</v>
      </c>
      <c r="E1079" s="689" t="s">
        <v>2824</v>
      </c>
      <c r="F1079" s="626" t="s">
        <v>2806</v>
      </c>
      <c r="G1079" s="626" t="s">
        <v>2864</v>
      </c>
      <c r="H1079" s="626" t="s">
        <v>550</v>
      </c>
      <c r="I1079" s="626" t="s">
        <v>3704</v>
      </c>
      <c r="J1079" s="626" t="s">
        <v>684</v>
      </c>
      <c r="K1079" s="626" t="s">
        <v>685</v>
      </c>
      <c r="L1079" s="627">
        <v>49.92</v>
      </c>
      <c r="M1079" s="627">
        <v>49.92</v>
      </c>
      <c r="N1079" s="626">
        <v>1</v>
      </c>
      <c r="O1079" s="690">
        <v>0.5</v>
      </c>
      <c r="P1079" s="627">
        <v>49.92</v>
      </c>
      <c r="Q1079" s="642">
        <v>1</v>
      </c>
      <c r="R1079" s="626">
        <v>1</v>
      </c>
      <c r="S1079" s="642">
        <v>1</v>
      </c>
      <c r="T1079" s="690">
        <v>0.5</v>
      </c>
      <c r="U1079" s="672">
        <v>1</v>
      </c>
    </row>
    <row r="1080" spans="1:21" ht="14.4" customHeight="1" x14ac:dyDescent="0.3">
      <c r="A1080" s="625">
        <v>21</v>
      </c>
      <c r="B1080" s="626" t="s">
        <v>551</v>
      </c>
      <c r="C1080" s="626">
        <v>89301212</v>
      </c>
      <c r="D1080" s="688" t="s">
        <v>4839</v>
      </c>
      <c r="E1080" s="689" t="s">
        <v>2824</v>
      </c>
      <c r="F1080" s="626" t="s">
        <v>2806</v>
      </c>
      <c r="G1080" s="626" t="s">
        <v>3016</v>
      </c>
      <c r="H1080" s="626" t="s">
        <v>550</v>
      </c>
      <c r="I1080" s="626" t="s">
        <v>3926</v>
      </c>
      <c r="J1080" s="626" t="s">
        <v>3927</v>
      </c>
      <c r="K1080" s="626" t="s">
        <v>628</v>
      </c>
      <c r="L1080" s="627">
        <v>57.48</v>
      </c>
      <c r="M1080" s="627">
        <v>172.44</v>
      </c>
      <c r="N1080" s="626">
        <v>3</v>
      </c>
      <c r="O1080" s="690">
        <v>1</v>
      </c>
      <c r="P1080" s="627"/>
      <c r="Q1080" s="642">
        <v>0</v>
      </c>
      <c r="R1080" s="626"/>
      <c r="S1080" s="642">
        <v>0</v>
      </c>
      <c r="T1080" s="690"/>
      <c r="U1080" s="672">
        <v>0</v>
      </c>
    </row>
    <row r="1081" spans="1:21" ht="14.4" customHeight="1" x14ac:dyDescent="0.3">
      <c r="A1081" s="625">
        <v>21</v>
      </c>
      <c r="B1081" s="626" t="s">
        <v>551</v>
      </c>
      <c r="C1081" s="626">
        <v>89301212</v>
      </c>
      <c r="D1081" s="688" t="s">
        <v>4839</v>
      </c>
      <c r="E1081" s="689" t="s">
        <v>2824</v>
      </c>
      <c r="F1081" s="626" t="s">
        <v>2806</v>
      </c>
      <c r="G1081" s="626" t="s">
        <v>3019</v>
      </c>
      <c r="H1081" s="626" t="s">
        <v>550</v>
      </c>
      <c r="I1081" s="626" t="s">
        <v>3020</v>
      </c>
      <c r="J1081" s="626" t="s">
        <v>833</v>
      </c>
      <c r="K1081" s="626" t="s">
        <v>3021</v>
      </c>
      <c r="L1081" s="627">
        <v>400.53</v>
      </c>
      <c r="M1081" s="627">
        <v>3204.24</v>
      </c>
      <c r="N1081" s="626">
        <v>8</v>
      </c>
      <c r="O1081" s="690">
        <v>2</v>
      </c>
      <c r="P1081" s="627"/>
      <c r="Q1081" s="642">
        <v>0</v>
      </c>
      <c r="R1081" s="626"/>
      <c r="S1081" s="642">
        <v>0</v>
      </c>
      <c r="T1081" s="690"/>
      <c r="U1081" s="672">
        <v>0</v>
      </c>
    </row>
    <row r="1082" spans="1:21" ht="14.4" customHeight="1" x14ac:dyDescent="0.3">
      <c r="A1082" s="625">
        <v>21</v>
      </c>
      <c r="B1082" s="626" t="s">
        <v>551</v>
      </c>
      <c r="C1082" s="626">
        <v>89301212</v>
      </c>
      <c r="D1082" s="688" t="s">
        <v>4839</v>
      </c>
      <c r="E1082" s="689" t="s">
        <v>2824</v>
      </c>
      <c r="F1082" s="626" t="s">
        <v>2806</v>
      </c>
      <c r="G1082" s="626" t="s">
        <v>3019</v>
      </c>
      <c r="H1082" s="626" t="s">
        <v>550</v>
      </c>
      <c r="I1082" s="626" t="s">
        <v>3281</v>
      </c>
      <c r="J1082" s="626" t="s">
        <v>1577</v>
      </c>
      <c r="K1082" s="626" t="s">
        <v>3282</v>
      </c>
      <c r="L1082" s="627">
        <v>0</v>
      </c>
      <c r="M1082" s="627">
        <v>0</v>
      </c>
      <c r="N1082" s="626">
        <v>2</v>
      </c>
      <c r="O1082" s="690">
        <v>2</v>
      </c>
      <c r="P1082" s="627"/>
      <c r="Q1082" s="642"/>
      <c r="R1082" s="626"/>
      <c r="S1082" s="642">
        <v>0</v>
      </c>
      <c r="T1082" s="690"/>
      <c r="U1082" s="672">
        <v>0</v>
      </c>
    </row>
    <row r="1083" spans="1:21" ht="14.4" customHeight="1" x14ac:dyDescent="0.3">
      <c r="A1083" s="625">
        <v>21</v>
      </c>
      <c r="B1083" s="626" t="s">
        <v>551</v>
      </c>
      <c r="C1083" s="626">
        <v>89301212</v>
      </c>
      <c r="D1083" s="688" t="s">
        <v>4839</v>
      </c>
      <c r="E1083" s="689" t="s">
        <v>2824</v>
      </c>
      <c r="F1083" s="626" t="s">
        <v>2806</v>
      </c>
      <c r="G1083" s="626" t="s">
        <v>3019</v>
      </c>
      <c r="H1083" s="626" t="s">
        <v>550</v>
      </c>
      <c r="I1083" s="626" t="s">
        <v>3928</v>
      </c>
      <c r="J1083" s="626" t="s">
        <v>3929</v>
      </c>
      <c r="K1083" s="626" t="s">
        <v>3930</v>
      </c>
      <c r="L1083" s="627">
        <v>640.85</v>
      </c>
      <c r="M1083" s="627">
        <v>1281.7</v>
      </c>
      <c r="N1083" s="626">
        <v>2</v>
      </c>
      <c r="O1083" s="690">
        <v>0.5</v>
      </c>
      <c r="P1083" s="627">
        <v>1281.7</v>
      </c>
      <c r="Q1083" s="642">
        <v>1</v>
      </c>
      <c r="R1083" s="626">
        <v>2</v>
      </c>
      <c r="S1083" s="642">
        <v>1</v>
      </c>
      <c r="T1083" s="690">
        <v>0.5</v>
      </c>
      <c r="U1083" s="672">
        <v>1</v>
      </c>
    </row>
    <row r="1084" spans="1:21" ht="14.4" customHeight="1" x14ac:dyDescent="0.3">
      <c r="A1084" s="625">
        <v>21</v>
      </c>
      <c r="B1084" s="626" t="s">
        <v>551</v>
      </c>
      <c r="C1084" s="626">
        <v>89301212</v>
      </c>
      <c r="D1084" s="688" t="s">
        <v>4839</v>
      </c>
      <c r="E1084" s="689" t="s">
        <v>2824</v>
      </c>
      <c r="F1084" s="626" t="s">
        <v>2806</v>
      </c>
      <c r="G1084" s="626" t="s">
        <v>3019</v>
      </c>
      <c r="H1084" s="626" t="s">
        <v>550</v>
      </c>
      <c r="I1084" s="626" t="s">
        <v>3931</v>
      </c>
      <c r="J1084" s="626" t="s">
        <v>3929</v>
      </c>
      <c r="K1084" s="626" t="s">
        <v>3932</v>
      </c>
      <c r="L1084" s="627">
        <v>1281.7</v>
      </c>
      <c r="M1084" s="627">
        <v>1281.7</v>
      </c>
      <c r="N1084" s="626">
        <v>1</v>
      </c>
      <c r="O1084" s="690">
        <v>0.5</v>
      </c>
      <c r="P1084" s="627">
        <v>1281.7</v>
      </c>
      <c r="Q1084" s="642">
        <v>1</v>
      </c>
      <c r="R1084" s="626">
        <v>1</v>
      </c>
      <c r="S1084" s="642">
        <v>1</v>
      </c>
      <c r="T1084" s="690">
        <v>0.5</v>
      </c>
      <c r="U1084" s="672">
        <v>1</v>
      </c>
    </row>
    <row r="1085" spans="1:21" ht="14.4" customHeight="1" x14ac:dyDescent="0.3">
      <c r="A1085" s="625">
        <v>21</v>
      </c>
      <c r="B1085" s="626" t="s">
        <v>551</v>
      </c>
      <c r="C1085" s="626">
        <v>89301212</v>
      </c>
      <c r="D1085" s="688" t="s">
        <v>4839</v>
      </c>
      <c r="E1085" s="689" t="s">
        <v>2824</v>
      </c>
      <c r="F1085" s="626" t="s">
        <v>2806</v>
      </c>
      <c r="G1085" s="626" t="s">
        <v>3933</v>
      </c>
      <c r="H1085" s="626" t="s">
        <v>550</v>
      </c>
      <c r="I1085" s="626" t="s">
        <v>3934</v>
      </c>
      <c r="J1085" s="626" t="s">
        <v>1918</v>
      </c>
      <c r="K1085" s="626" t="s">
        <v>1919</v>
      </c>
      <c r="L1085" s="627">
        <v>72.94</v>
      </c>
      <c r="M1085" s="627">
        <v>72.94</v>
      </c>
      <c r="N1085" s="626">
        <v>1</v>
      </c>
      <c r="O1085" s="690">
        <v>1</v>
      </c>
      <c r="P1085" s="627">
        <v>72.94</v>
      </c>
      <c r="Q1085" s="642">
        <v>1</v>
      </c>
      <c r="R1085" s="626">
        <v>1</v>
      </c>
      <c r="S1085" s="642">
        <v>1</v>
      </c>
      <c r="T1085" s="690">
        <v>1</v>
      </c>
      <c r="U1085" s="672">
        <v>1</v>
      </c>
    </row>
    <row r="1086" spans="1:21" ht="14.4" customHeight="1" x14ac:dyDescent="0.3">
      <c r="A1086" s="625">
        <v>21</v>
      </c>
      <c r="B1086" s="626" t="s">
        <v>551</v>
      </c>
      <c r="C1086" s="626">
        <v>89301212</v>
      </c>
      <c r="D1086" s="688" t="s">
        <v>4839</v>
      </c>
      <c r="E1086" s="689" t="s">
        <v>2824</v>
      </c>
      <c r="F1086" s="626" t="s">
        <v>2806</v>
      </c>
      <c r="G1086" s="626" t="s">
        <v>3022</v>
      </c>
      <c r="H1086" s="626" t="s">
        <v>1264</v>
      </c>
      <c r="I1086" s="626" t="s">
        <v>2229</v>
      </c>
      <c r="J1086" s="626" t="s">
        <v>1314</v>
      </c>
      <c r="K1086" s="626" t="s">
        <v>1316</v>
      </c>
      <c r="L1086" s="627">
        <v>625.29</v>
      </c>
      <c r="M1086" s="627">
        <v>5627.61</v>
      </c>
      <c r="N1086" s="626">
        <v>9</v>
      </c>
      <c r="O1086" s="690">
        <v>1.5</v>
      </c>
      <c r="P1086" s="627">
        <v>5627.61</v>
      </c>
      <c r="Q1086" s="642">
        <v>1</v>
      </c>
      <c r="R1086" s="626">
        <v>9</v>
      </c>
      <c r="S1086" s="642">
        <v>1</v>
      </c>
      <c r="T1086" s="690">
        <v>1.5</v>
      </c>
      <c r="U1086" s="672">
        <v>1</v>
      </c>
    </row>
    <row r="1087" spans="1:21" ht="14.4" customHeight="1" x14ac:dyDescent="0.3">
      <c r="A1087" s="625">
        <v>21</v>
      </c>
      <c r="B1087" s="626" t="s">
        <v>551</v>
      </c>
      <c r="C1087" s="626">
        <v>89301212</v>
      </c>
      <c r="D1087" s="688" t="s">
        <v>4839</v>
      </c>
      <c r="E1087" s="689" t="s">
        <v>2824</v>
      </c>
      <c r="F1087" s="626" t="s">
        <v>2806</v>
      </c>
      <c r="G1087" s="626" t="s">
        <v>3022</v>
      </c>
      <c r="H1087" s="626" t="s">
        <v>1264</v>
      </c>
      <c r="I1087" s="626" t="s">
        <v>2232</v>
      </c>
      <c r="J1087" s="626" t="s">
        <v>1355</v>
      </c>
      <c r="K1087" s="626" t="s">
        <v>1839</v>
      </c>
      <c r="L1087" s="627">
        <v>1749.69</v>
      </c>
      <c r="M1087" s="627">
        <v>89234.190000000017</v>
      </c>
      <c r="N1087" s="626">
        <v>51</v>
      </c>
      <c r="O1087" s="690">
        <v>14.5</v>
      </c>
      <c r="P1087" s="627">
        <v>75236.670000000013</v>
      </c>
      <c r="Q1087" s="642">
        <v>0.84313725490196079</v>
      </c>
      <c r="R1087" s="626">
        <v>43</v>
      </c>
      <c r="S1087" s="642">
        <v>0.84313725490196079</v>
      </c>
      <c r="T1087" s="690">
        <v>12</v>
      </c>
      <c r="U1087" s="672">
        <v>0.82758620689655171</v>
      </c>
    </row>
    <row r="1088" spans="1:21" ht="14.4" customHeight="1" x14ac:dyDescent="0.3">
      <c r="A1088" s="625">
        <v>21</v>
      </c>
      <c r="B1088" s="626" t="s">
        <v>551</v>
      </c>
      <c r="C1088" s="626">
        <v>89301212</v>
      </c>
      <c r="D1088" s="688" t="s">
        <v>4839</v>
      </c>
      <c r="E1088" s="689" t="s">
        <v>2824</v>
      </c>
      <c r="F1088" s="626" t="s">
        <v>2806</v>
      </c>
      <c r="G1088" s="626" t="s">
        <v>3022</v>
      </c>
      <c r="H1088" s="626" t="s">
        <v>1264</v>
      </c>
      <c r="I1088" s="626" t="s">
        <v>2233</v>
      </c>
      <c r="J1088" s="626" t="s">
        <v>1355</v>
      </c>
      <c r="K1088" s="626" t="s">
        <v>1840</v>
      </c>
      <c r="L1088" s="627">
        <v>2332.92</v>
      </c>
      <c r="M1088" s="627">
        <v>135309.35999999996</v>
      </c>
      <c r="N1088" s="626">
        <v>58</v>
      </c>
      <c r="O1088" s="690">
        <v>17</v>
      </c>
      <c r="P1088" s="627">
        <v>104981.39999999997</v>
      </c>
      <c r="Q1088" s="642">
        <v>0.77586206896551724</v>
      </c>
      <c r="R1088" s="626">
        <v>45</v>
      </c>
      <c r="S1088" s="642">
        <v>0.77586206896551724</v>
      </c>
      <c r="T1088" s="690">
        <v>14</v>
      </c>
      <c r="U1088" s="672">
        <v>0.82352941176470584</v>
      </c>
    </row>
    <row r="1089" spans="1:21" ht="14.4" customHeight="1" x14ac:dyDescent="0.3">
      <c r="A1089" s="625">
        <v>21</v>
      </c>
      <c r="B1089" s="626" t="s">
        <v>551</v>
      </c>
      <c r="C1089" s="626">
        <v>89301212</v>
      </c>
      <c r="D1089" s="688" t="s">
        <v>4839</v>
      </c>
      <c r="E1089" s="689" t="s">
        <v>2824</v>
      </c>
      <c r="F1089" s="626" t="s">
        <v>2806</v>
      </c>
      <c r="G1089" s="626" t="s">
        <v>3022</v>
      </c>
      <c r="H1089" s="626" t="s">
        <v>1264</v>
      </c>
      <c r="I1089" s="626" t="s">
        <v>2234</v>
      </c>
      <c r="J1089" s="626" t="s">
        <v>1355</v>
      </c>
      <c r="K1089" s="626" t="s">
        <v>1841</v>
      </c>
      <c r="L1089" s="627">
        <v>2916.16</v>
      </c>
      <c r="M1089" s="627">
        <v>8748.48</v>
      </c>
      <c r="N1089" s="626">
        <v>3</v>
      </c>
      <c r="O1089" s="690">
        <v>1</v>
      </c>
      <c r="P1089" s="627">
        <v>8748.48</v>
      </c>
      <c r="Q1089" s="642">
        <v>1</v>
      </c>
      <c r="R1089" s="626">
        <v>3</v>
      </c>
      <c r="S1089" s="642">
        <v>1</v>
      </c>
      <c r="T1089" s="690">
        <v>1</v>
      </c>
      <c r="U1089" s="672">
        <v>1</v>
      </c>
    </row>
    <row r="1090" spans="1:21" ht="14.4" customHeight="1" x14ac:dyDescent="0.3">
      <c r="A1090" s="625">
        <v>21</v>
      </c>
      <c r="B1090" s="626" t="s">
        <v>551</v>
      </c>
      <c r="C1090" s="626">
        <v>89301212</v>
      </c>
      <c r="D1090" s="688" t="s">
        <v>4839</v>
      </c>
      <c r="E1090" s="689" t="s">
        <v>2824</v>
      </c>
      <c r="F1090" s="626" t="s">
        <v>2806</v>
      </c>
      <c r="G1090" s="626" t="s">
        <v>3935</v>
      </c>
      <c r="H1090" s="626" t="s">
        <v>550</v>
      </c>
      <c r="I1090" s="626" t="s">
        <v>3936</v>
      </c>
      <c r="J1090" s="626" t="s">
        <v>3937</v>
      </c>
      <c r="K1090" s="626" t="s">
        <v>3938</v>
      </c>
      <c r="L1090" s="627">
        <v>0</v>
      </c>
      <c r="M1090" s="627">
        <v>0</v>
      </c>
      <c r="N1090" s="626">
        <v>2</v>
      </c>
      <c r="O1090" s="690">
        <v>0.5</v>
      </c>
      <c r="P1090" s="627">
        <v>0</v>
      </c>
      <c r="Q1090" s="642"/>
      <c r="R1090" s="626">
        <v>2</v>
      </c>
      <c r="S1090" s="642">
        <v>1</v>
      </c>
      <c r="T1090" s="690">
        <v>0.5</v>
      </c>
      <c r="U1090" s="672">
        <v>1</v>
      </c>
    </row>
    <row r="1091" spans="1:21" ht="14.4" customHeight="1" x14ac:dyDescent="0.3">
      <c r="A1091" s="625">
        <v>21</v>
      </c>
      <c r="B1091" s="626" t="s">
        <v>551</v>
      </c>
      <c r="C1091" s="626">
        <v>89301212</v>
      </c>
      <c r="D1091" s="688" t="s">
        <v>4839</v>
      </c>
      <c r="E1091" s="689" t="s">
        <v>2824</v>
      </c>
      <c r="F1091" s="626" t="s">
        <v>2806</v>
      </c>
      <c r="G1091" s="626" t="s">
        <v>2895</v>
      </c>
      <c r="H1091" s="626" t="s">
        <v>1264</v>
      </c>
      <c r="I1091" s="626" t="s">
        <v>2481</v>
      </c>
      <c r="J1091" s="626" t="s">
        <v>1274</v>
      </c>
      <c r="K1091" s="626" t="s">
        <v>2482</v>
      </c>
      <c r="L1091" s="627">
        <v>96.63</v>
      </c>
      <c r="M1091" s="627">
        <v>193.26</v>
      </c>
      <c r="N1091" s="626">
        <v>2</v>
      </c>
      <c r="O1091" s="690">
        <v>1</v>
      </c>
      <c r="P1091" s="627">
        <v>96.63</v>
      </c>
      <c r="Q1091" s="642">
        <v>0.5</v>
      </c>
      <c r="R1091" s="626">
        <v>1</v>
      </c>
      <c r="S1091" s="642">
        <v>0.5</v>
      </c>
      <c r="T1091" s="690">
        <v>0.5</v>
      </c>
      <c r="U1091" s="672">
        <v>0.5</v>
      </c>
    </row>
    <row r="1092" spans="1:21" ht="14.4" customHeight="1" x14ac:dyDescent="0.3">
      <c r="A1092" s="625">
        <v>21</v>
      </c>
      <c r="B1092" s="626" t="s">
        <v>551</v>
      </c>
      <c r="C1092" s="626">
        <v>89301212</v>
      </c>
      <c r="D1092" s="688" t="s">
        <v>4839</v>
      </c>
      <c r="E1092" s="689" t="s">
        <v>2824</v>
      </c>
      <c r="F1092" s="626" t="s">
        <v>2806</v>
      </c>
      <c r="G1092" s="626" t="s">
        <v>2895</v>
      </c>
      <c r="H1092" s="626" t="s">
        <v>1264</v>
      </c>
      <c r="I1092" s="626" t="s">
        <v>3212</v>
      </c>
      <c r="J1092" s="626" t="s">
        <v>1274</v>
      </c>
      <c r="K1092" s="626" t="s">
        <v>3213</v>
      </c>
      <c r="L1092" s="627">
        <v>193.26</v>
      </c>
      <c r="M1092" s="627">
        <v>386.52</v>
      </c>
      <c r="N1092" s="626">
        <v>2</v>
      </c>
      <c r="O1092" s="690">
        <v>1</v>
      </c>
      <c r="P1092" s="627">
        <v>386.52</v>
      </c>
      <c r="Q1092" s="642">
        <v>1</v>
      </c>
      <c r="R1092" s="626">
        <v>2</v>
      </c>
      <c r="S1092" s="642">
        <v>1</v>
      </c>
      <c r="T1092" s="690">
        <v>1</v>
      </c>
      <c r="U1092" s="672">
        <v>1</v>
      </c>
    </row>
    <row r="1093" spans="1:21" ht="14.4" customHeight="1" x14ac:dyDescent="0.3">
      <c r="A1093" s="625">
        <v>21</v>
      </c>
      <c r="B1093" s="626" t="s">
        <v>551</v>
      </c>
      <c r="C1093" s="626">
        <v>89301212</v>
      </c>
      <c r="D1093" s="688" t="s">
        <v>4839</v>
      </c>
      <c r="E1093" s="689" t="s">
        <v>2824</v>
      </c>
      <c r="F1093" s="626" t="s">
        <v>2806</v>
      </c>
      <c r="G1093" s="626" t="s">
        <v>2895</v>
      </c>
      <c r="H1093" s="626" t="s">
        <v>550</v>
      </c>
      <c r="I1093" s="626" t="s">
        <v>3939</v>
      </c>
      <c r="J1093" s="626" t="s">
        <v>600</v>
      </c>
      <c r="K1093" s="626" t="s">
        <v>3940</v>
      </c>
      <c r="L1093" s="627">
        <v>0</v>
      </c>
      <c r="M1093" s="627">
        <v>0</v>
      </c>
      <c r="N1093" s="626">
        <v>1</v>
      </c>
      <c r="O1093" s="690">
        <v>1</v>
      </c>
      <c r="P1093" s="627"/>
      <c r="Q1093" s="642"/>
      <c r="R1093" s="626"/>
      <c r="S1093" s="642">
        <v>0</v>
      </c>
      <c r="T1093" s="690"/>
      <c r="U1093" s="672">
        <v>0</v>
      </c>
    </row>
    <row r="1094" spans="1:21" ht="14.4" customHeight="1" x14ac:dyDescent="0.3">
      <c r="A1094" s="625">
        <v>21</v>
      </c>
      <c r="B1094" s="626" t="s">
        <v>551</v>
      </c>
      <c r="C1094" s="626">
        <v>89301212</v>
      </c>
      <c r="D1094" s="688" t="s">
        <v>4839</v>
      </c>
      <c r="E1094" s="689" t="s">
        <v>2824</v>
      </c>
      <c r="F1094" s="626" t="s">
        <v>2806</v>
      </c>
      <c r="G1094" s="626" t="s">
        <v>2867</v>
      </c>
      <c r="H1094" s="626" t="s">
        <v>550</v>
      </c>
      <c r="I1094" s="626" t="s">
        <v>2868</v>
      </c>
      <c r="J1094" s="626" t="s">
        <v>1920</v>
      </c>
      <c r="K1094" s="626" t="s">
        <v>1921</v>
      </c>
      <c r="L1094" s="627">
        <v>153.52000000000001</v>
      </c>
      <c r="M1094" s="627">
        <v>614.08000000000004</v>
      </c>
      <c r="N1094" s="626">
        <v>4</v>
      </c>
      <c r="O1094" s="690">
        <v>1.5</v>
      </c>
      <c r="P1094" s="627">
        <v>153.52000000000001</v>
      </c>
      <c r="Q1094" s="642">
        <v>0.25</v>
      </c>
      <c r="R1094" s="626">
        <v>1</v>
      </c>
      <c r="S1094" s="642">
        <v>0.25</v>
      </c>
      <c r="T1094" s="690">
        <v>0.5</v>
      </c>
      <c r="U1094" s="672">
        <v>0.33333333333333331</v>
      </c>
    </row>
    <row r="1095" spans="1:21" ht="14.4" customHeight="1" x14ac:dyDescent="0.3">
      <c r="A1095" s="625">
        <v>21</v>
      </c>
      <c r="B1095" s="626" t="s">
        <v>551</v>
      </c>
      <c r="C1095" s="626">
        <v>89301212</v>
      </c>
      <c r="D1095" s="688" t="s">
        <v>4839</v>
      </c>
      <c r="E1095" s="689" t="s">
        <v>2824</v>
      </c>
      <c r="F1095" s="626" t="s">
        <v>2806</v>
      </c>
      <c r="G1095" s="626" t="s">
        <v>2869</v>
      </c>
      <c r="H1095" s="626" t="s">
        <v>550</v>
      </c>
      <c r="I1095" s="626" t="s">
        <v>3283</v>
      </c>
      <c r="J1095" s="626" t="s">
        <v>880</v>
      </c>
      <c r="K1095" s="626" t="s">
        <v>882</v>
      </c>
      <c r="L1095" s="627">
        <v>0</v>
      </c>
      <c r="M1095" s="627">
        <v>0</v>
      </c>
      <c r="N1095" s="626">
        <v>1</v>
      </c>
      <c r="O1095" s="690">
        <v>0.5</v>
      </c>
      <c r="P1095" s="627"/>
      <c r="Q1095" s="642"/>
      <c r="R1095" s="626"/>
      <c r="S1095" s="642">
        <v>0</v>
      </c>
      <c r="T1095" s="690"/>
      <c r="U1095" s="672">
        <v>0</v>
      </c>
    </row>
    <row r="1096" spans="1:21" ht="14.4" customHeight="1" x14ac:dyDescent="0.3">
      <c r="A1096" s="625">
        <v>21</v>
      </c>
      <c r="B1096" s="626" t="s">
        <v>551</v>
      </c>
      <c r="C1096" s="626">
        <v>89301212</v>
      </c>
      <c r="D1096" s="688" t="s">
        <v>4839</v>
      </c>
      <c r="E1096" s="689" t="s">
        <v>2824</v>
      </c>
      <c r="F1096" s="626" t="s">
        <v>2806</v>
      </c>
      <c r="G1096" s="626" t="s">
        <v>2869</v>
      </c>
      <c r="H1096" s="626" t="s">
        <v>550</v>
      </c>
      <c r="I1096" s="626" t="s">
        <v>3941</v>
      </c>
      <c r="J1096" s="626" t="s">
        <v>3942</v>
      </c>
      <c r="K1096" s="626" t="s">
        <v>881</v>
      </c>
      <c r="L1096" s="627">
        <v>190.48</v>
      </c>
      <c r="M1096" s="627">
        <v>380.96</v>
      </c>
      <c r="N1096" s="626">
        <v>2</v>
      </c>
      <c r="O1096" s="690">
        <v>0.5</v>
      </c>
      <c r="P1096" s="627"/>
      <c r="Q1096" s="642">
        <v>0</v>
      </c>
      <c r="R1096" s="626"/>
      <c r="S1096" s="642">
        <v>0</v>
      </c>
      <c r="T1096" s="690"/>
      <c r="U1096" s="672">
        <v>0</v>
      </c>
    </row>
    <row r="1097" spans="1:21" ht="14.4" customHeight="1" x14ac:dyDescent="0.3">
      <c r="A1097" s="625">
        <v>21</v>
      </c>
      <c r="B1097" s="626" t="s">
        <v>551</v>
      </c>
      <c r="C1097" s="626">
        <v>89301212</v>
      </c>
      <c r="D1097" s="688" t="s">
        <v>4839</v>
      </c>
      <c r="E1097" s="689" t="s">
        <v>2824</v>
      </c>
      <c r="F1097" s="626" t="s">
        <v>2806</v>
      </c>
      <c r="G1097" s="626" t="s">
        <v>2869</v>
      </c>
      <c r="H1097" s="626" t="s">
        <v>550</v>
      </c>
      <c r="I1097" s="626" t="s">
        <v>3024</v>
      </c>
      <c r="J1097" s="626" t="s">
        <v>3025</v>
      </c>
      <c r="K1097" s="626" t="s">
        <v>881</v>
      </c>
      <c r="L1097" s="627">
        <v>190.48</v>
      </c>
      <c r="M1097" s="627">
        <v>3238.16</v>
      </c>
      <c r="N1097" s="626">
        <v>17</v>
      </c>
      <c r="O1097" s="690">
        <v>8</v>
      </c>
      <c r="P1097" s="627">
        <v>952.39999999999986</v>
      </c>
      <c r="Q1097" s="642">
        <v>0.29411764705882348</v>
      </c>
      <c r="R1097" s="626">
        <v>5</v>
      </c>
      <c r="S1097" s="642">
        <v>0.29411764705882354</v>
      </c>
      <c r="T1097" s="690">
        <v>2</v>
      </c>
      <c r="U1097" s="672">
        <v>0.25</v>
      </c>
    </row>
    <row r="1098" spans="1:21" ht="14.4" customHeight="1" x14ac:dyDescent="0.3">
      <c r="A1098" s="625">
        <v>21</v>
      </c>
      <c r="B1098" s="626" t="s">
        <v>551</v>
      </c>
      <c r="C1098" s="626">
        <v>89301212</v>
      </c>
      <c r="D1098" s="688" t="s">
        <v>4839</v>
      </c>
      <c r="E1098" s="689" t="s">
        <v>2824</v>
      </c>
      <c r="F1098" s="626" t="s">
        <v>2806</v>
      </c>
      <c r="G1098" s="626" t="s">
        <v>2869</v>
      </c>
      <c r="H1098" s="626" t="s">
        <v>550</v>
      </c>
      <c r="I1098" s="626" t="s">
        <v>3165</v>
      </c>
      <c r="J1098" s="626" t="s">
        <v>3025</v>
      </c>
      <c r="K1098" s="626" t="s">
        <v>882</v>
      </c>
      <c r="L1098" s="627">
        <v>612.26</v>
      </c>
      <c r="M1098" s="627">
        <v>9183.9000000000015</v>
      </c>
      <c r="N1098" s="626">
        <v>15</v>
      </c>
      <c r="O1098" s="690">
        <v>10</v>
      </c>
      <c r="P1098" s="627">
        <v>5510.3400000000011</v>
      </c>
      <c r="Q1098" s="642">
        <v>0.6</v>
      </c>
      <c r="R1098" s="626">
        <v>9</v>
      </c>
      <c r="S1098" s="642">
        <v>0.6</v>
      </c>
      <c r="T1098" s="690">
        <v>5.5</v>
      </c>
      <c r="U1098" s="672">
        <v>0.55000000000000004</v>
      </c>
    </row>
    <row r="1099" spans="1:21" ht="14.4" customHeight="1" x14ac:dyDescent="0.3">
      <c r="A1099" s="625">
        <v>21</v>
      </c>
      <c r="B1099" s="626" t="s">
        <v>551</v>
      </c>
      <c r="C1099" s="626">
        <v>89301212</v>
      </c>
      <c r="D1099" s="688" t="s">
        <v>4839</v>
      </c>
      <c r="E1099" s="689" t="s">
        <v>2824</v>
      </c>
      <c r="F1099" s="626" t="s">
        <v>2806</v>
      </c>
      <c r="G1099" s="626" t="s">
        <v>2869</v>
      </c>
      <c r="H1099" s="626" t="s">
        <v>550</v>
      </c>
      <c r="I1099" s="626" t="s">
        <v>3708</v>
      </c>
      <c r="J1099" s="626" t="s">
        <v>3709</v>
      </c>
      <c r="K1099" s="626" t="s">
        <v>881</v>
      </c>
      <c r="L1099" s="627">
        <v>190.48</v>
      </c>
      <c r="M1099" s="627">
        <v>190.48</v>
      </c>
      <c r="N1099" s="626">
        <v>1</v>
      </c>
      <c r="O1099" s="690">
        <v>0.5</v>
      </c>
      <c r="P1099" s="627"/>
      <c r="Q1099" s="642">
        <v>0</v>
      </c>
      <c r="R1099" s="626"/>
      <c r="S1099" s="642">
        <v>0</v>
      </c>
      <c r="T1099" s="690"/>
      <c r="U1099" s="672">
        <v>0</v>
      </c>
    </row>
    <row r="1100" spans="1:21" ht="14.4" customHeight="1" x14ac:dyDescent="0.3">
      <c r="A1100" s="625">
        <v>21</v>
      </c>
      <c r="B1100" s="626" t="s">
        <v>551</v>
      </c>
      <c r="C1100" s="626">
        <v>89301212</v>
      </c>
      <c r="D1100" s="688" t="s">
        <v>4839</v>
      </c>
      <c r="E1100" s="689" t="s">
        <v>2824</v>
      </c>
      <c r="F1100" s="626" t="s">
        <v>2806</v>
      </c>
      <c r="G1100" s="626" t="s">
        <v>2869</v>
      </c>
      <c r="H1100" s="626" t="s">
        <v>550</v>
      </c>
      <c r="I1100" s="626" t="s">
        <v>2180</v>
      </c>
      <c r="J1100" s="626" t="s">
        <v>880</v>
      </c>
      <c r="K1100" s="626" t="s">
        <v>881</v>
      </c>
      <c r="L1100" s="627">
        <v>190.48</v>
      </c>
      <c r="M1100" s="627">
        <v>380.96</v>
      </c>
      <c r="N1100" s="626">
        <v>2</v>
      </c>
      <c r="O1100" s="690">
        <v>0.5</v>
      </c>
      <c r="P1100" s="627">
        <v>380.96</v>
      </c>
      <c r="Q1100" s="642">
        <v>1</v>
      </c>
      <c r="R1100" s="626">
        <v>2</v>
      </c>
      <c r="S1100" s="642">
        <v>1</v>
      </c>
      <c r="T1100" s="690">
        <v>0.5</v>
      </c>
      <c r="U1100" s="672">
        <v>1</v>
      </c>
    </row>
    <row r="1101" spans="1:21" ht="14.4" customHeight="1" x14ac:dyDescent="0.3">
      <c r="A1101" s="625">
        <v>21</v>
      </c>
      <c r="B1101" s="626" t="s">
        <v>551</v>
      </c>
      <c r="C1101" s="626">
        <v>89301212</v>
      </c>
      <c r="D1101" s="688" t="s">
        <v>4839</v>
      </c>
      <c r="E1101" s="689" t="s">
        <v>2824</v>
      </c>
      <c r="F1101" s="626" t="s">
        <v>2806</v>
      </c>
      <c r="G1101" s="626" t="s">
        <v>2869</v>
      </c>
      <c r="H1101" s="626" t="s">
        <v>550</v>
      </c>
      <c r="I1101" s="626" t="s">
        <v>2181</v>
      </c>
      <c r="J1101" s="626" t="s">
        <v>880</v>
      </c>
      <c r="K1101" s="626" t="s">
        <v>882</v>
      </c>
      <c r="L1101" s="627">
        <v>612.26</v>
      </c>
      <c r="M1101" s="627">
        <v>1224.52</v>
      </c>
      <c r="N1101" s="626">
        <v>2</v>
      </c>
      <c r="O1101" s="690">
        <v>1.5</v>
      </c>
      <c r="P1101" s="627">
        <v>1224.52</v>
      </c>
      <c r="Q1101" s="642">
        <v>1</v>
      </c>
      <c r="R1101" s="626">
        <v>2</v>
      </c>
      <c r="S1101" s="642">
        <v>1</v>
      </c>
      <c r="T1101" s="690">
        <v>1.5</v>
      </c>
      <c r="U1101" s="672">
        <v>1</v>
      </c>
    </row>
    <row r="1102" spans="1:21" ht="14.4" customHeight="1" x14ac:dyDescent="0.3">
      <c r="A1102" s="625">
        <v>21</v>
      </c>
      <c r="B1102" s="626" t="s">
        <v>551</v>
      </c>
      <c r="C1102" s="626">
        <v>89301212</v>
      </c>
      <c r="D1102" s="688" t="s">
        <v>4839</v>
      </c>
      <c r="E1102" s="689" t="s">
        <v>2824</v>
      </c>
      <c r="F1102" s="626" t="s">
        <v>2806</v>
      </c>
      <c r="G1102" s="626" t="s">
        <v>2869</v>
      </c>
      <c r="H1102" s="626" t="s">
        <v>550</v>
      </c>
      <c r="I1102" s="626" t="s">
        <v>3943</v>
      </c>
      <c r="J1102" s="626" t="s">
        <v>3944</v>
      </c>
      <c r="K1102" s="626" t="s">
        <v>881</v>
      </c>
      <c r="L1102" s="627">
        <v>190.48</v>
      </c>
      <c r="M1102" s="627">
        <v>380.96</v>
      </c>
      <c r="N1102" s="626">
        <v>2</v>
      </c>
      <c r="O1102" s="690">
        <v>1</v>
      </c>
      <c r="P1102" s="627"/>
      <c r="Q1102" s="642">
        <v>0</v>
      </c>
      <c r="R1102" s="626"/>
      <c r="S1102" s="642">
        <v>0</v>
      </c>
      <c r="T1102" s="690"/>
      <c r="U1102" s="672">
        <v>0</v>
      </c>
    </row>
    <row r="1103" spans="1:21" ht="14.4" customHeight="1" x14ac:dyDescent="0.3">
      <c r="A1103" s="625">
        <v>21</v>
      </c>
      <c r="B1103" s="626" t="s">
        <v>551</v>
      </c>
      <c r="C1103" s="626">
        <v>89301212</v>
      </c>
      <c r="D1103" s="688" t="s">
        <v>4839</v>
      </c>
      <c r="E1103" s="689" t="s">
        <v>2824</v>
      </c>
      <c r="F1103" s="626" t="s">
        <v>2806</v>
      </c>
      <c r="G1103" s="626" t="s">
        <v>2869</v>
      </c>
      <c r="H1103" s="626" t="s">
        <v>550</v>
      </c>
      <c r="I1103" s="626" t="s">
        <v>3945</v>
      </c>
      <c r="J1103" s="626" t="s">
        <v>3946</v>
      </c>
      <c r="K1103" s="626" t="s">
        <v>3947</v>
      </c>
      <c r="L1103" s="627">
        <v>589.09</v>
      </c>
      <c r="M1103" s="627">
        <v>589.09</v>
      </c>
      <c r="N1103" s="626">
        <v>1</v>
      </c>
      <c r="O1103" s="690">
        <v>1</v>
      </c>
      <c r="P1103" s="627">
        <v>589.09</v>
      </c>
      <c r="Q1103" s="642">
        <v>1</v>
      </c>
      <c r="R1103" s="626">
        <v>1</v>
      </c>
      <c r="S1103" s="642">
        <v>1</v>
      </c>
      <c r="T1103" s="690">
        <v>1</v>
      </c>
      <c r="U1103" s="672">
        <v>1</v>
      </c>
    </row>
    <row r="1104" spans="1:21" ht="14.4" customHeight="1" x14ac:dyDescent="0.3">
      <c r="A1104" s="625">
        <v>21</v>
      </c>
      <c r="B1104" s="626" t="s">
        <v>551</v>
      </c>
      <c r="C1104" s="626">
        <v>89301212</v>
      </c>
      <c r="D1104" s="688" t="s">
        <v>4839</v>
      </c>
      <c r="E1104" s="689" t="s">
        <v>2824</v>
      </c>
      <c r="F1104" s="626" t="s">
        <v>2806</v>
      </c>
      <c r="G1104" s="626" t="s">
        <v>2872</v>
      </c>
      <c r="H1104" s="626" t="s">
        <v>1264</v>
      </c>
      <c r="I1104" s="626" t="s">
        <v>2195</v>
      </c>
      <c r="J1104" s="626" t="s">
        <v>1271</v>
      </c>
      <c r="K1104" s="626" t="s">
        <v>1272</v>
      </c>
      <c r="L1104" s="627">
        <v>497.4</v>
      </c>
      <c r="M1104" s="627">
        <v>43273.800000000025</v>
      </c>
      <c r="N1104" s="626">
        <v>87</v>
      </c>
      <c r="O1104" s="690">
        <v>63</v>
      </c>
      <c r="P1104" s="627">
        <v>29844.000000000033</v>
      </c>
      <c r="Q1104" s="642">
        <v>0.68965517241379348</v>
      </c>
      <c r="R1104" s="626">
        <v>60</v>
      </c>
      <c r="S1104" s="642">
        <v>0.68965517241379315</v>
      </c>
      <c r="T1104" s="690">
        <v>41.5</v>
      </c>
      <c r="U1104" s="672">
        <v>0.65873015873015872</v>
      </c>
    </row>
    <row r="1105" spans="1:21" ht="14.4" customHeight="1" x14ac:dyDescent="0.3">
      <c r="A1105" s="625">
        <v>21</v>
      </c>
      <c r="B1105" s="626" t="s">
        <v>551</v>
      </c>
      <c r="C1105" s="626">
        <v>89301212</v>
      </c>
      <c r="D1105" s="688" t="s">
        <v>4839</v>
      </c>
      <c r="E1105" s="689" t="s">
        <v>2824</v>
      </c>
      <c r="F1105" s="626" t="s">
        <v>2806</v>
      </c>
      <c r="G1105" s="626" t="s">
        <v>2872</v>
      </c>
      <c r="H1105" s="626" t="s">
        <v>1264</v>
      </c>
      <c r="I1105" s="626" t="s">
        <v>2196</v>
      </c>
      <c r="J1105" s="626" t="s">
        <v>1418</v>
      </c>
      <c r="K1105" s="626" t="s">
        <v>2197</v>
      </c>
      <c r="L1105" s="627">
        <v>1347.28</v>
      </c>
      <c r="M1105" s="627">
        <v>82184.079999999987</v>
      </c>
      <c r="N1105" s="626">
        <v>61</v>
      </c>
      <c r="O1105" s="690">
        <v>24</v>
      </c>
      <c r="P1105" s="627">
        <v>55238.479999999981</v>
      </c>
      <c r="Q1105" s="642">
        <v>0.67213114754098346</v>
      </c>
      <c r="R1105" s="626">
        <v>41</v>
      </c>
      <c r="S1105" s="642">
        <v>0.67213114754098358</v>
      </c>
      <c r="T1105" s="690">
        <v>15.5</v>
      </c>
      <c r="U1105" s="672">
        <v>0.64583333333333337</v>
      </c>
    </row>
    <row r="1106" spans="1:21" ht="14.4" customHeight="1" x14ac:dyDescent="0.3">
      <c r="A1106" s="625">
        <v>21</v>
      </c>
      <c r="B1106" s="626" t="s">
        <v>551</v>
      </c>
      <c r="C1106" s="626">
        <v>89301212</v>
      </c>
      <c r="D1106" s="688" t="s">
        <v>4839</v>
      </c>
      <c r="E1106" s="689" t="s">
        <v>2824</v>
      </c>
      <c r="F1106" s="626" t="s">
        <v>2806</v>
      </c>
      <c r="G1106" s="626" t="s">
        <v>2872</v>
      </c>
      <c r="H1106" s="626" t="s">
        <v>1264</v>
      </c>
      <c r="I1106" s="626" t="s">
        <v>2196</v>
      </c>
      <c r="J1106" s="626" t="s">
        <v>1418</v>
      </c>
      <c r="K1106" s="626" t="s">
        <v>2197</v>
      </c>
      <c r="L1106" s="627">
        <v>1359.61</v>
      </c>
      <c r="M1106" s="627">
        <v>51665.180000000008</v>
      </c>
      <c r="N1106" s="626">
        <v>38</v>
      </c>
      <c r="O1106" s="690">
        <v>19.5</v>
      </c>
      <c r="P1106" s="627">
        <v>35349.860000000008</v>
      </c>
      <c r="Q1106" s="642">
        <v>0.68421052631578949</v>
      </c>
      <c r="R1106" s="626">
        <v>26</v>
      </c>
      <c r="S1106" s="642">
        <v>0.68421052631578949</v>
      </c>
      <c r="T1106" s="690">
        <v>15.5</v>
      </c>
      <c r="U1106" s="672">
        <v>0.79487179487179482</v>
      </c>
    </row>
    <row r="1107" spans="1:21" ht="14.4" customHeight="1" x14ac:dyDescent="0.3">
      <c r="A1107" s="625">
        <v>21</v>
      </c>
      <c r="B1107" s="626" t="s">
        <v>551</v>
      </c>
      <c r="C1107" s="626">
        <v>89301212</v>
      </c>
      <c r="D1107" s="688" t="s">
        <v>4839</v>
      </c>
      <c r="E1107" s="689" t="s">
        <v>2824</v>
      </c>
      <c r="F1107" s="626" t="s">
        <v>2806</v>
      </c>
      <c r="G1107" s="626" t="s">
        <v>3324</v>
      </c>
      <c r="H1107" s="626" t="s">
        <v>550</v>
      </c>
      <c r="I1107" s="626" t="s">
        <v>3948</v>
      </c>
      <c r="J1107" s="626" t="s">
        <v>792</v>
      </c>
      <c r="K1107" s="626" t="s">
        <v>3339</v>
      </c>
      <c r="L1107" s="627">
        <v>0</v>
      </c>
      <c r="M1107" s="627">
        <v>0</v>
      </c>
      <c r="N1107" s="626">
        <v>1</v>
      </c>
      <c r="O1107" s="690">
        <v>0.5</v>
      </c>
      <c r="P1107" s="627"/>
      <c r="Q1107" s="642"/>
      <c r="R1107" s="626"/>
      <c r="S1107" s="642">
        <v>0</v>
      </c>
      <c r="T1107" s="690"/>
      <c r="U1107" s="672">
        <v>0</v>
      </c>
    </row>
    <row r="1108" spans="1:21" ht="14.4" customHeight="1" x14ac:dyDescent="0.3">
      <c r="A1108" s="625">
        <v>21</v>
      </c>
      <c r="B1108" s="626" t="s">
        <v>551</v>
      </c>
      <c r="C1108" s="626">
        <v>89301212</v>
      </c>
      <c r="D1108" s="688" t="s">
        <v>4839</v>
      </c>
      <c r="E1108" s="689" t="s">
        <v>2824</v>
      </c>
      <c r="F1108" s="626" t="s">
        <v>2806</v>
      </c>
      <c r="G1108" s="626" t="s">
        <v>3949</v>
      </c>
      <c r="H1108" s="626" t="s">
        <v>550</v>
      </c>
      <c r="I1108" s="626" t="s">
        <v>3950</v>
      </c>
      <c r="J1108" s="626" t="s">
        <v>3951</v>
      </c>
      <c r="K1108" s="626" t="s">
        <v>3690</v>
      </c>
      <c r="L1108" s="627">
        <v>0</v>
      </c>
      <c r="M1108" s="627">
        <v>0</v>
      </c>
      <c r="N1108" s="626">
        <v>2</v>
      </c>
      <c r="O1108" s="690">
        <v>0.5</v>
      </c>
      <c r="P1108" s="627">
        <v>0</v>
      </c>
      <c r="Q1108" s="642"/>
      <c r="R1108" s="626">
        <v>2</v>
      </c>
      <c r="S1108" s="642">
        <v>1</v>
      </c>
      <c r="T1108" s="690">
        <v>0.5</v>
      </c>
      <c r="U1108" s="672">
        <v>1</v>
      </c>
    </row>
    <row r="1109" spans="1:21" ht="14.4" customHeight="1" x14ac:dyDescent="0.3">
      <c r="A1109" s="625">
        <v>21</v>
      </c>
      <c r="B1109" s="626" t="s">
        <v>551</v>
      </c>
      <c r="C1109" s="626">
        <v>89301212</v>
      </c>
      <c r="D1109" s="688" t="s">
        <v>4839</v>
      </c>
      <c r="E1109" s="689" t="s">
        <v>2824</v>
      </c>
      <c r="F1109" s="626" t="s">
        <v>2806</v>
      </c>
      <c r="G1109" s="626" t="s">
        <v>3949</v>
      </c>
      <c r="H1109" s="626" t="s">
        <v>550</v>
      </c>
      <c r="I1109" s="626" t="s">
        <v>3952</v>
      </c>
      <c r="J1109" s="626" t="s">
        <v>3953</v>
      </c>
      <c r="K1109" s="626" t="s">
        <v>1938</v>
      </c>
      <c r="L1109" s="627">
        <v>0</v>
      </c>
      <c r="M1109" s="627">
        <v>0</v>
      </c>
      <c r="N1109" s="626">
        <v>4</v>
      </c>
      <c r="O1109" s="690">
        <v>2.5</v>
      </c>
      <c r="P1109" s="627">
        <v>0</v>
      </c>
      <c r="Q1109" s="642"/>
      <c r="R1109" s="626">
        <v>1</v>
      </c>
      <c r="S1109" s="642">
        <v>0.25</v>
      </c>
      <c r="T1109" s="690">
        <v>0.5</v>
      </c>
      <c r="U1109" s="672">
        <v>0.2</v>
      </c>
    </row>
    <row r="1110" spans="1:21" ht="14.4" customHeight="1" x14ac:dyDescent="0.3">
      <c r="A1110" s="625">
        <v>21</v>
      </c>
      <c r="B1110" s="626" t="s">
        <v>551</v>
      </c>
      <c r="C1110" s="626">
        <v>89301212</v>
      </c>
      <c r="D1110" s="688" t="s">
        <v>4839</v>
      </c>
      <c r="E1110" s="689" t="s">
        <v>2824</v>
      </c>
      <c r="F1110" s="626" t="s">
        <v>2806</v>
      </c>
      <c r="G1110" s="626" t="s">
        <v>2845</v>
      </c>
      <c r="H1110" s="626" t="s">
        <v>550</v>
      </c>
      <c r="I1110" s="626" t="s">
        <v>3284</v>
      </c>
      <c r="J1110" s="626" t="s">
        <v>809</v>
      </c>
      <c r="K1110" s="626" t="s">
        <v>810</v>
      </c>
      <c r="L1110" s="627">
        <v>3040.6</v>
      </c>
      <c r="M1110" s="627">
        <v>9121.7999999999993</v>
      </c>
      <c r="N1110" s="626">
        <v>3</v>
      </c>
      <c r="O1110" s="690">
        <v>1</v>
      </c>
      <c r="P1110" s="627">
        <v>9121.7999999999993</v>
      </c>
      <c r="Q1110" s="642">
        <v>1</v>
      </c>
      <c r="R1110" s="626">
        <v>3</v>
      </c>
      <c r="S1110" s="642">
        <v>1</v>
      </c>
      <c r="T1110" s="690">
        <v>1</v>
      </c>
      <c r="U1110" s="672">
        <v>1</v>
      </c>
    </row>
    <row r="1111" spans="1:21" ht="14.4" customHeight="1" x14ac:dyDescent="0.3">
      <c r="A1111" s="625">
        <v>21</v>
      </c>
      <c r="B1111" s="626" t="s">
        <v>551</v>
      </c>
      <c r="C1111" s="626">
        <v>89301212</v>
      </c>
      <c r="D1111" s="688" t="s">
        <v>4839</v>
      </c>
      <c r="E1111" s="689" t="s">
        <v>2824</v>
      </c>
      <c r="F1111" s="626" t="s">
        <v>2806</v>
      </c>
      <c r="G1111" s="626" t="s">
        <v>2845</v>
      </c>
      <c r="H1111" s="626" t="s">
        <v>550</v>
      </c>
      <c r="I1111" s="626" t="s">
        <v>3954</v>
      </c>
      <c r="J1111" s="626" t="s">
        <v>811</v>
      </c>
      <c r="K1111" s="626" t="s">
        <v>812</v>
      </c>
      <c r="L1111" s="627">
        <v>569.97</v>
      </c>
      <c r="M1111" s="627">
        <v>14249.250000000004</v>
      </c>
      <c r="N1111" s="626">
        <v>25</v>
      </c>
      <c r="O1111" s="690">
        <v>10</v>
      </c>
      <c r="P1111" s="627">
        <v>11969.370000000003</v>
      </c>
      <c r="Q1111" s="642">
        <v>0.84</v>
      </c>
      <c r="R1111" s="626">
        <v>21</v>
      </c>
      <c r="S1111" s="642">
        <v>0.84</v>
      </c>
      <c r="T1111" s="690">
        <v>8.5</v>
      </c>
      <c r="U1111" s="672">
        <v>0.85</v>
      </c>
    </row>
    <row r="1112" spans="1:21" ht="14.4" customHeight="1" x14ac:dyDescent="0.3">
      <c r="A1112" s="625">
        <v>21</v>
      </c>
      <c r="B1112" s="626" t="s">
        <v>551</v>
      </c>
      <c r="C1112" s="626">
        <v>89301212</v>
      </c>
      <c r="D1112" s="688" t="s">
        <v>4839</v>
      </c>
      <c r="E1112" s="689" t="s">
        <v>2824</v>
      </c>
      <c r="F1112" s="626" t="s">
        <v>2806</v>
      </c>
      <c r="G1112" s="626" t="s">
        <v>2845</v>
      </c>
      <c r="H1112" s="626" t="s">
        <v>550</v>
      </c>
      <c r="I1112" s="626" t="s">
        <v>2846</v>
      </c>
      <c r="J1112" s="626" t="s">
        <v>811</v>
      </c>
      <c r="K1112" s="626" t="s">
        <v>2847</v>
      </c>
      <c r="L1112" s="627">
        <v>1139.93</v>
      </c>
      <c r="M1112" s="627">
        <v>11399.300000000001</v>
      </c>
      <c r="N1112" s="626">
        <v>10</v>
      </c>
      <c r="O1112" s="690">
        <v>5</v>
      </c>
      <c r="P1112" s="627">
        <v>10259.370000000001</v>
      </c>
      <c r="Q1112" s="642">
        <v>0.9</v>
      </c>
      <c r="R1112" s="626">
        <v>9</v>
      </c>
      <c r="S1112" s="642">
        <v>0.9</v>
      </c>
      <c r="T1112" s="690">
        <v>4.5</v>
      </c>
      <c r="U1112" s="672">
        <v>0.9</v>
      </c>
    </row>
    <row r="1113" spans="1:21" ht="14.4" customHeight="1" x14ac:dyDescent="0.3">
      <c r="A1113" s="625">
        <v>21</v>
      </c>
      <c r="B1113" s="626" t="s">
        <v>551</v>
      </c>
      <c r="C1113" s="626">
        <v>89301212</v>
      </c>
      <c r="D1113" s="688" t="s">
        <v>4839</v>
      </c>
      <c r="E1113" s="689" t="s">
        <v>2824</v>
      </c>
      <c r="F1113" s="626" t="s">
        <v>2806</v>
      </c>
      <c r="G1113" s="626" t="s">
        <v>2845</v>
      </c>
      <c r="H1113" s="626" t="s">
        <v>550</v>
      </c>
      <c r="I1113" s="626" t="s">
        <v>3362</v>
      </c>
      <c r="J1113" s="626" t="s">
        <v>813</v>
      </c>
      <c r="K1113" s="626" t="s">
        <v>814</v>
      </c>
      <c r="L1113" s="627">
        <v>427.79</v>
      </c>
      <c r="M1113" s="627">
        <v>8983.59</v>
      </c>
      <c r="N1113" s="626">
        <v>21</v>
      </c>
      <c r="O1113" s="690">
        <v>9.5</v>
      </c>
      <c r="P1113" s="627">
        <v>6844.64</v>
      </c>
      <c r="Q1113" s="642">
        <v>0.76190476190476197</v>
      </c>
      <c r="R1113" s="626">
        <v>16</v>
      </c>
      <c r="S1113" s="642">
        <v>0.76190476190476186</v>
      </c>
      <c r="T1113" s="690">
        <v>7</v>
      </c>
      <c r="U1113" s="672">
        <v>0.73684210526315785</v>
      </c>
    </row>
    <row r="1114" spans="1:21" ht="14.4" customHeight="1" x14ac:dyDescent="0.3">
      <c r="A1114" s="625">
        <v>21</v>
      </c>
      <c r="B1114" s="626" t="s">
        <v>551</v>
      </c>
      <c r="C1114" s="626">
        <v>89301212</v>
      </c>
      <c r="D1114" s="688" t="s">
        <v>4839</v>
      </c>
      <c r="E1114" s="689" t="s">
        <v>2824</v>
      </c>
      <c r="F1114" s="626" t="s">
        <v>2806</v>
      </c>
      <c r="G1114" s="626" t="s">
        <v>2845</v>
      </c>
      <c r="H1114" s="626" t="s">
        <v>550</v>
      </c>
      <c r="I1114" s="626" t="s">
        <v>3217</v>
      </c>
      <c r="J1114" s="626" t="s">
        <v>813</v>
      </c>
      <c r="K1114" s="626" t="s">
        <v>3218</v>
      </c>
      <c r="L1114" s="627">
        <v>855.56</v>
      </c>
      <c r="M1114" s="627">
        <v>5988.92</v>
      </c>
      <c r="N1114" s="626">
        <v>7</v>
      </c>
      <c r="O1114" s="690">
        <v>2.5</v>
      </c>
      <c r="P1114" s="627">
        <v>3422.24</v>
      </c>
      <c r="Q1114" s="642">
        <v>0.5714285714285714</v>
      </c>
      <c r="R1114" s="626">
        <v>4</v>
      </c>
      <c r="S1114" s="642">
        <v>0.5714285714285714</v>
      </c>
      <c r="T1114" s="690">
        <v>1</v>
      </c>
      <c r="U1114" s="672">
        <v>0.4</v>
      </c>
    </row>
    <row r="1115" spans="1:21" ht="14.4" customHeight="1" x14ac:dyDescent="0.3">
      <c r="A1115" s="625">
        <v>21</v>
      </c>
      <c r="B1115" s="626" t="s">
        <v>551</v>
      </c>
      <c r="C1115" s="626">
        <v>89301212</v>
      </c>
      <c r="D1115" s="688" t="s">
        <v>4839</v>
      </c>
      <c r="E1115" s="689" t="s">
        <v>2824</v>
      </c>
      <c r="F1115" s="626" t="s">
        <v>2806</v>
      </c>
      <c r="G1115" s="626" t="s">
        <v>2845</v>
      </c>
      <c r="H1115" s="626" t="s">
        <v>550</v>
      </c>
      <c r="I1115" s="626" t="s">
        <v>3026</v>
      </c>
      <c r="J1115" s="626" t="s">
        <v>815</v>
      </c>
      <c r="K1115" s="626" t="s">
        <v>816</v>
      </c>
      <c r="L1115" s="627">
        <v>760.15</v>
      </c>
      <c r="M1115" s="627">
        <v>3800.75</v>
      </c>
      <c r="N1115" s="626">
        <v>5</v>
      </c>
      <c r="O1115" s="690">
        <v>1.5</v>
      </c>
      <c r="P1115" s="627">
        <v>3800.75</v>
      </c>
      <c r="Q1115" s="642">
        <v>1</v>
      </c>
      <c r="R1115" s="626">
        <v>5</v>
      </c>
      <c r="S1115" s="642">
        <v>1</v>
      </c>
      <c r="T1115" s="690">
        <v>1.5</v>
      </c>
      <c r="U1115" s="672">
        <v>1</v>
      </c>
    </row>
    <row r="1116" spans="1:21" ht="14.4" customHeight="1" x14ac:dyDescent="0.3">
      <c r="A1116" s="625">
        <v>21</v>
      </c>
      <c r="B1116" s="626" t="s">
        <v>551</v>
      </c>
      <c r="C1116" s="626">
        <v>89301212</v>
      </c>
      <c r="D1116" s="688" t="s">
        <v>4839</v>
      </c>
      <c r="E1116" s="689" t="s">
        <v>2824</v>
      </c>
      <c r="F1116" s="626" t="s">
        <v>2806</v>
      </c>
      <c r="G1116" s="626" t="s">
        <v>2845</v>
      </c>
      <c r="H1116" s="626" t="s">
        <v>550</v>
      </c>
      <c r="I1116" s="626" t="s">
        <v>2848</v>
      </c>
      <c r="J1116" s="626" t="s">
        <v>815</v>
      </c>
      <c r="K1116" s="626" t="s">
        <v>2849</v>
      </c>
      <c r="L1116" s="627">
        <v>1520.3</v>
      </c>
      <c r="M1116" s="627">
        <v>15202.999999999998</v>
      </c>
      <c r="N1116" s="626">
        <v>10</v>
      </c>
      <c r="O1116" s="690">
        <v>3.5</v>
      </c>
      <c r="P1116" s="627">
        <v>15202.999999999998</v>
      </c>
      <c r="Q1116" s="642">
        <v>1</v>
      </c>
      <c r="R1116" s="626">
        <v>10</v>
      </c>
      <c r="S1116" s="642">
        <v>1</v>
      </c>
      <c r="T1116" s="690">
        <v>3.5</v>
      </c>
      <c r="U1116" s="672">
        <v>1</v>
      </c>
    </row>
    <row r="1117" spans="1:21" ht="14.4" customHeight="1" x14ac:dyDescent="0.3">
      <c r="A1117" s="625">
        <v>21</v>
      </c>
      <c r="B1117" s="626" t="s">
        <v>551</v>
      </c>
      <c r="C1117" s="626">
        <v>89301212</v>
      </c>
      <c r="D1117" s="688" t="s">
        <v>4839</v>
      </c>
      <c r="E1117" s="689" t="s">
        <v>2824</v>
      </c>
      <c r="F1117" s="626" t="s">
        <v>2806</v>
      </c>
      <c r="G1117" s="626" t="s">
        <v>3955</v>
      </c>
      <c r="H1117" s="626" t="s">
        <v>550</v>
      </c>
      <c r="I1117" s="626" t="s">
        <v>3956</v>
      </c>
      <c r="J1117" s="626" t="s">
        <v>3957</v>
      </c>
      <c r="K1117" s="626" t="s">
        <v>3958</v>
      </c>
      <c r="L1117" s="627">
        <v>499.07</v>
      </c>
      <c r="M1117" s="627">
        <v>998.14</v>
      </c>
      <c r="N1117" s="626">
        <v>2</v>
      </c>
      <c r="O1117" s="690">
        <v>0.5</v>
      </c>
      <c r="P1117" s="627"/>
      <c r="Q1117" s="642">
        <v>0</v>
      </c>
      <c r="R1117" s="626"/>
      <c r="S1117" s="642">
        <v>0</v>
      </c>
      <c r="T1117" s="690"/>
      <c r="U1117" s="672">
        <v>0</v>
      </c>
    </row>
    <row r="1118" spans="1:21" ht="14.4" customHeight="1" x14ac:dyDescent="0.3">
      <c r="A1118" s="625">
        <v>21</v>
      </c>
      <c r="B1118" s="626" t="s">
        <v>551</v>
      </c>
      <c r="C1118" s="626">
        <v>89301212</v>
      </c>
      <c r="D1118" s="688" t="s">
        <v>4839</v>
      </c>
      <c r="E1118" s="689" t="s">
        <v>2824</v>
      </c>
      <c r="F1118" s="626" t="s">
        <v>2806</v>
      </c>
      <c r="G1118" s="626" t="s">
        <v>3955</v>
      </c>
      <c r="H1118" s="626" t="s">
        <v>550</v>
      </c>
      <c r="I1118" s="626" t="s">
        <v>3959</v>
      </c>
      <c r="J1118" s="626" t="s">
        <v>3960</v>
      </c>
      <c r="K1118" s="626" t="s">
        <v>3961</v>
      </c>
      <c r="L1118" s="627">
        <v>895.47</v>
      </c>
      <c r="M1118" s="627">
        <v>2686.41</v>
      </c>
      <c r="N1118" s="626">
        <v>3</v>
      </c>
      <c r="O1118" s="690">
        <v>0.5</v>
      </c>
      <c r="P1118" s="627"/>
      <c r="Q1118" s="642">
        <v>0</v>
      </c>
      <c r="R1118" s="626"/>
      <c r="S1118" s="642">
        <v>0</v>
      </c>
      <c r="T1118" s="690"/>
      <c r="U1118" s="672">
        <v>0</v>
      </c>
    </row>
    <row r="1119" spans="1:21" ht="14.4" customHeight="1" x14ac:dyDescent="0.3">
      <c r="A1119" s="625">
        <v>21</v>
      </c>
      <c r="B1119" s="626" t="s">
        <v>551</v>
      </c>
      <c r="C1119" s="626">
        <v>89301212</v>
      </c>
      <c r="D1119" s="688" t="s">
        <v>4839</v>
      </c>
      <c r="E1119" s="689" t="s">
        <v>2824</v>
      </c>
      <c r="F1119" s="626" t="s">
        <v>2806</v>
      </c>
      <c r="G1119" s="626" t="s">
        <v>3219</v>
      </c>
      <c r="H1119" s="626" t="s">
        <v>550</v>
      </c>
      <c r="I1119" s="626" t="s">
        <v>3220</v>
      </c>
      <c r="J1119" s="626" t="s">
        <v>3221</v>
      </c>
      <c r="K1119" s="626" t="s">
        <v>3222</v>
      </c>
      <c r="L1119" s="627">
        <v>1044.3599999999999</v>
      </c>
      <c r="M1119" s="627">
        <v>11487.96</v>
      </c>
      <c r="N1119" s="626">
        <v>11</v>
      </c>
      <c r="O1119" s="690">
        <v>3.5</v>
      </c>
      <c r="P1119" s="627">
        <v>8354.8799999999992</v>
      </c>
      <c r="Q1119" s="642">
        <v>0.72727272727272729</v>
      </c>
      <c r="R1119" s="626">
        <v>8</v>
      </c>
      <c r="S1119" s="642">
        <v>0.72727272727272729</v>
      </c>
      <c r="T1119" s="690">
        <v>2.5</v>
      </c>
      <c r="U1119" s="672">
        <v>0.7142857142857143</v>
      </c>
    </row>
    <row r="1120" spans="1:21" ht="14.4" customHeight="1" x14ac:dyDescent="0.3">
      <c r="A1120" s="625">
        <v>21</v>
      </c>
      <c r="B1120" s="626" t="s">
        <v>551</v>
      </c>
      <c r="C1120" s="626">
        <v>89301212</v>
      </c>
      <c r="D1120" s="688" t="s">
        <v>4839</v>
      </c>
      <c r="E1120" s="689" t="s">
        <v>2824</v>
      </c>
      <c r="F1120" s="626" t="s">
        <v>2806</v>
      </c>
      <c r="G1120" s="626" t="s">
        <v>3027</v>
      </c>
      <c r="H1120" s="626" t="s">
        <v>550</v>
      </c>
      <c r="I1120" s="626" t="s">
        <v>3962</v>
      </c>
      <c r="J1120" s="626" t="s">
        <v>3963</v>
      </c>
      <c r="K1120" s="626" t="s">
        <v>3964</v>
      </c>
      <c r="L1120" s="627">
        <v>0</v>
      </c>
      <c r="M1120" s="627">
        <v>0</v>
      </c>
      <c r="N1120" s="626">
        <v>1</v>
      </c>
      <c r="O1120" s="690">
        <v>1</v>
      </c>
      <c r="P1120" s="627">
        <v>0</v>
      </c>
      <c r="Q1120" s="642"/>
      <c r="R1120" s="626">
        <v>1</v>
      </c>
      <c r="S1120" s="642">
        <v>1</v>
      </c>
      <c r="T1120" s="690">
        <v>1</v>
      </c>
      <c r="U1120" s="672">
        <v>1</v>
      </c>
    </row>
    <row r="1121" spans="1:21" ht="14.4" customHeight="1" x14ac:dyDescent="0.3">
      <c r="A1121" s="625">
        <v>21</v>
      </c>
      <c r="B1121" s="626" t="s">
        <v>551</v>
      </c>
      <c r="C1121" s="626">
        <v>89301212</v>
      </c>
      <c r="D1121" s="688" t="s">
        <v>4839</v>
      </c>
      <c r="E1121" s="689" t="s">
        <v>2824</v>
      </c>
      <c r="F1121" s="626" t="s">
        <v>2806</v>
      </c>
      <c r="G1121" s="626" t="s">
        <v>3027</v>
      </c>
      <c r="H1121" s="626" t="s">
        <v>550</v>
      </c>
      <c r="I1121" s="626" t="s">
        <v>3965</v>
      </c>
      <c r="J1121" s="626" t="s">
        <v>673</v>
      </c>
      <c r="K1121" s="626" t="s">
        <v>3966</v>
      </c>
      <c r="L1121" s="627">
        <v>494.84</v>
      </c>
      <c r="M1121" s="627">
        <v>494.84</v>
      </c>
      <c r="N1121" s="626">
        <v>1</v>
      </c>
      <c r="O1121" s="690">
        <v>1</v>
      </c>
      <c r="P1121" s="627">
        <v>494.84</v>
      </c>
      <c r="Q1121" s="642">
        <v>1</v>
      </c>
      <c r="R1121" s="626">
        <v>1</v>
      </c>
      <c r="S1121" s="642">
        <v>1</v>
      </c>
      <c r="T1121" s="690">
        <v>1</v>
      </c>
      <c r="U1121" s="672">
        <v>1</v>
      </c>
    </row>
    <row r="1122" spans="1:21" ht="14.4" customHeight="1" x14ac:dyDescent="0.3">
      <c r="A1122" s="625">
        <v>21</v>
      </c>
      <c r="B1122" s="626" t="s">
        <v>551</v>
      </c>
      <c r="C1122" s="626">
        <v>89301212</v>
      </c>
      <c r="D1122" s="688" t="s">
        <v>4839</v>
      </c>
      <c r="E1122" s="689" t="s">
        <v>2824</v>
      </c>
      <c r="F1122" s="626" t="s">
        <v>2806</v>
      </c>
      <c r="G1122" s="626" t="s">
        <v>3027</v>
      </c>
      <c r="H1122" s="626" t="s">
        <v>1264</v>
      </c>
      <c r="I1122" s="626" t="s">
        <v>3967</v>
      </c>
      <c r="J1122" s="626" t="s">
        <v>3550</v>
      </c>
      <c r="K1122" s="626" t="s">
        <v>3968</v>
      </c>
      <c r="L1122" s="627">
        <v>123.71</v>
      </c>
      <c r="M1122" s="627">
        <v>247.42</v>
      </c>
      <c r="N1122" s="626">
        <v>2</v>
      </c>
      <c r="O1122" s="690">
        <v>0.5</v>
      </c>
      <c r="P1122" s="627"/>
      <c r="Q1122" s="642">
        <v>0</v>
      </c>
      <c r="R1122" s="626"/>
      <c r="S1122" s="642">
        <v>0</v>
      </c>
      <c r="T1122" s="690"/>
      <c r="U1122" s="672">
        <v>0</v>
      </c>
    </row>
    <row r="1123" spans="1:21" ht="14.4" customHeight="1" x14ac:dyDescent="0.3">
      <c r="A1123" s="625">
        <v>21</v>
      </c>
      <c r="B1123" s="626" t="s">
        <v>551</v>
      </c>
      <c r="C1123" s="626">
        <v>89301212</v>
      </c>
      <c r="D1123" s="688" t="s">
        <v>4839</v>
      </c>
      <c r="E1123" s="689" t="s">
        <v>2824</v>
      </c>
      <c r="F1123" s="626" t="s">
        <v>2806</v>
      </c>
      <c r="G1123" s="626" t="s">
        <v>3029</v>
      </c>
      <c r="H1123" s="626" t="s">
        <v>1264</v>
      </c>
      <c r="I1123" s="626" t="s">
        <v>2295</v>
      </c>
      <c r="J1123" s="626" t="s">
        <v>1458</v>
      </c>
      <c r="K1123" s="626" t="s">
        <v>1459</v>
      </c>
      <c r="L1123" s="627">
        <v>101.16</v>
      </c>
      <c r="M1123" s="627">
        <v>303.48</v>
      </c>
      <c r="N1123" s="626">
        <v>3</v>
      </c>
      <c r="O1123" s="690">
        <v>1</v>
      </c>
      <c r="P1123" s="627"/>
      <c r="Q1123" s="642">
        <v>0</v>
      </c>
      <c r="R1123" s="626"/>
      <c r="S1123" s="642">
        <v>0</v>
      </c>
      <c r="T1123" s="690"/>
      <c r="U1123" s="672">
        <v>0</v>
      </c>
    </row>
    <row r="1124" spans="1:21" ht="14.4" customHeight="1" x14ac:dyDescent="0.3">
      <c r="A1124" s="625">
        <v>21</v>
      </c>
      <c r="B1124" s="626" t="s">
        <v>551</v>
      </c>
      <c r="C1124" s="626">
        <v>89301212</v>
      </c>
      <c r="D1124" s="688" t="s">
        <v>4839</v>
      </c>
      <c r="E1124" s="689" t="s">
        <v>2824</v>
      </c>
      <c r="F1124" s="626" t="s">
        <v>2806</v>
      </c>
      <c r="G1124" s="626" t="s">
        <v>3287</v>
      </c>
      <c r="H1124" s="626" t="s">
        <v>550</v>
      </c>
      <c r="I1124" s="626" t="s">
        <v>2657</v>
      </c>
      <c r="J1124" s="626" t="s">
        <v>1554</v>
      </c>
      <c r="K1124" s="626" t="s">
        <v>658</v>
      </c>
      <c r="L1124" s="627">
        <v>160.6</v>
      </c>
      <c r="M1124" s="627">
        <v>481.79999999999995</v>
      </c>
      <c r="N1124" s="626">
        <v>3</v>
      </c>
      <c r="O1124" s="690">
        <v>1</v>
      </c>
      <c r="P1124" s="627">
        <v>321.2</v>
      </c>
      <c r="Q1124" s="642">
        <v>0.66666666666666674</v>
      </c>
      <c r="R1124" s="626">
        <v>2</v>
      </c>
      <c r="S1124" s="642">
        <v>0.66666666666666663</v>
      </c>
      <c r="T1124" s="690">
        <v>0.5</v>
      </c>
      <c r="U1124" s="672">
        <v>0.5</v>
      </c>
    </row>
    <row r="1125" spans="1:21" ht="14.4" customHeight="1" x14ac:dyDescent="0.3">
      <c r="A1125" s="625">
        <v>21</v>
      </c>
      <c r="B1125" s="626" t="s">
        <v>551</v>
      </c>
      <c r="C1125" s="626">
        <v>89301212</v>
      </c>
      <c r="D1125" s="688" t="s">
        <v>4839</v>
      </c>
      <c r="E1125" s="689" t="s">
        <v>2824</v>
      </c>
      <c r="F1125" s="626" t="s">
        <v>2806</v>
      </c>
      <c r="G1125" s="626" t="s">
        <v>3030</v>
      </c>
      <c r="H1125" s="626" t="s">
        <v>550</v>
      </c>
      <c r="I1125" s="626" t="s">
        <v>3031</v>
      </c>
      <c r="J1125" s="626" t="s">
        <v>942</v>
      </c>
      <c r="K1125" s="626" t="s">
        <v>943</v>
      </c>
      <c r="L1125" s="627">
        <v>56.69</v>
      </c>
      <c r="M1125" s="627">
        <v>5442.2400000000016</v>
      </c>
      <c r="N1125" s="626">
        <v>96</v>
      </c>
      <c r="O1125" s="690">
        <v>34.5</v>
      </c>
      <c r="P1125" s="627">
        <v>2494.3600000000006</v>
      </c>
      <c r="Q1125" s="642">
        <v>0.45833333333333331</v>
      </c>
      <c r="R1125" s="626">
        <v>44</v>
      </c>
      <c r="S1125" s="642">
        <v>0.45833333333333331</v>
      </c>
      <c r="T1125" s="690">
        <v>14.5</v>
      </c>
      <c r="U1125" s="672">
        <v>0.42028985507246375</v>
      </c>
    </row>
    <row r="1126" spans="1:21" ht="14.4" customHeight="1" x14ac:dyDescent="0.3">
      <c r="A1126" s="625">
        <v>21</v>
      </c>
      <c r="B1126" s="626" t="s">
        <v>551</v>
      </c>
      <c r="C1126" s="626">
        <v>89301212</v>
      </c>
      <c r="D1126" s="688" t="s">
        <v>4839</v>
      </c>
      <c r="E1126" s="689" t="s">
        <v>2824</v>
      </c>
      <c r="F1126" s="626" t="s">
        <v>2806</v>
      </c>
      <c r="G1126" s="626" t="s">
        <v>3030</v>
      </c>
      <c r="H1126" s="626" t="s">
        <v>550</v>
      </c>
      <c r="I1126" s="626" t="s">
        <v>3033</v>
      </c>
      <c r="J1126" s="626" t="s">
        <v>3034</v>
      </c>
      <c r="K1126" s="626" t="s">
        <v>928</v>
      </c>
      <c r="L1126" s="627">
        <v>45.34</v>
      </c>
      <c r="M1126" s="627">
        <v>362.72</v>
      </c>
      <c r="N1126" s="626">
        <v>8</v>
      </c>
      <c r="O1126" s="690">
        <v>4</v>
      </c>
      <c r="P1126" s="627">
        <v>90.68</v>
      </c>
      <c r="Q1126" s="642">
        <v>0.25</v>
      </c>
      <c r="R1126" s="626">
        <v>2</v>
      </c>
      <c r="S1126" s="642">
        <v>0.25</v>
      </c>
      <c r="T1126" s="690">
        <v>1</v>
      </c>
      <c r="U1126" s="672">
        <v>0.25</v>
      </c>
    </row>
    <row r="1127" spans="1:21" ht="14.4" customHeight="1" x14ac:dyDescent="0.3">
      <c r="A1127" s="625">
        <v>21</v>
      </c>
      <c r="B1127" s="626" t="s">
        <v>551</v>
      </c>
      <c r="C1127" s="626">
        <v>89301212</v>
      </c>
      <c r="D1127" s="688" t="s">
        <v>4839</v>
      </c>
      <c r="E1127" s="689" t="s">
        <v>2824</v>
      </c>
      <c r="F1127" s="626" t="s">
        <v>2806</v>
      </c>
      <c r="G1127" s="626" t="s">
        <v>3289</v>
      </c>
      <c r="H1127" s="626" t="s">
        <v>550</v>
      </c>
      <c r="I1127" s="626" t="s">
        <v>3290</v>
      </c>
      <c r="J1127" s="626" t="s">
        <v>1615</v>
      </c>
      <c r="K1127" s="626" t="s">
        <v>1616</v>
      </c>
      <c r="L1127" s="627">
        <v>61.3</v>
      </c>
      <c r="M1127" s="627">
        <v>551.69999999999993</v>
      </c>
      <c r="N1127" s="626">
        <v>9</v>
      </c>
      <c r="O1127" s="690">
        <v>3</v>
      </c>
      <c r="P1127" s="627">
        <v>183.89999999999998</v>
      </c>
      <c r="Q1127" s="642">
        <v>0.33333333333333331</v>
      </c>
      <c r="R1127" s="626">
        <v>3</v>
      </c>
      <c r="S1127" s="642">
        <v>0.33333333333333331</v>
      </c>
      <c r="T1127" s="690">
        <v>1</v>
      </c>
      <c r="U1127" s="672">
        <v>0.33333333333333331</v>
      </c>
    </row>
    <row r="1128" spans="1:21" ht="14.4" customHeight="1" x14ac:dyDescent="0.3">
      <c r="A1128" s="625">
        <v>21</v>
      </c>
      <c r="B1128" s="626" t="s">
        <v>551</v>
      </c>
      <c r="C1128" s="626">
        <v>89301212</v>
      </c>
      <c r="D1128" s="688" t="s">
        <v>4839</v>
      </c>
      <c r="E1128" s="689" t="s">
        <v>2824</v>
      </c>
      <c r="F1128" s="626" t="s">
        <v>2806</v>
      </c>
      <c r="G1128" s="626" t="s">
        <v>2896</v>
      </c>
      <c r="H1128" s="626" t="s">
        <v>550</v>
      </c>
      <c r="I1128" s="626" t="s">
        <v>3109</v>
      </c>
      <c r="J1128" s="626" t="s">
        <v>705</v>
      </c>
      <c r="K1128" s="626" t="s">
        <v>3111</v>
      </c>
      <c r="L1128" s="627">
        <v>25.42</v>
      </c>
      <c r="M1128" s="627">
        <v>355.88</v>
      </c>
      <c r="N1128" s="626">
        <v>14</v>
      </c>
      <c r="O1128" s="690">
        <v>3.5</v>
      </c>
      <c r="P1128" s="627">
        <v>228.78</v>
      </c>
      <c r="Q1128" s="642">
        <v>0.6428571428571429</v>
      </c>
      <c r="R1128" s="626">
        <v>9</v>
      </c>
      <c r="S1128" s="642">
        <v>0.6428571428571429</v>
      </c>
      <c r="T1128" s="690">
        <v>2</v>
      </c>
      <c r="U1128" s="672">
        <v>0.5714285714285714</v>
      </c>
    </row>
    <row r="1129" spans="1:21" ht="14.4" customHeight="1" x14ac:dyDescent="0.3">
      <c r="A1129" s="625">
        <v>21</v>
      </c>
      <c r="B1129" s="626" t="s">
        <v>551</v>
      </c>
      <c r="C1129" s="626">
        <v>89301212</v>
      </c>
      <c r="D1129" s="688" t="s">
        <v>4839</v>
      </c>
      <c r="E1129" s="689" t="s">
        <v>2824</v>
      </c>
      <c r="F1129" s="626" t="s">
        <v>2806</v>
      </c>
      <c r="G1129" s="626" t="s">
        <v>2896</v>
      </c>
      <c r="H1129" s="626" t="s">
        <v>550</v>
      </c>
      <c r="I1129" s="626" t="s">
        <v>3109</v>
      </c>
      <c r="J1129" s="626" t="s">
        <v>3110</v>
      </c>
      <c r="K1129" s="626" t="s">
        <v>3111</v>
      </c>
      <c r="L1129" s="627">
        <v>22.88</v>
      </c>
      <c r="M1129" s="627">
        <v>434.72</v>
      </c>
      <c r="N1129" s="626">
        <v>19</v>
      </c>
      <c r="O1129" s="690">
        <v>5.5</v>
      </c>
      <c r="P1129" s="627">
        <v>228.8</v>
      </c>
      <c r="Q1129" s="642">
        <v>0.52631578947368418</v>
      </c>
      <c r="R1129" s="626">
        <v>10</v>
      </c>
      <c r="S1129" s="642">
        <v>0.52631578947368418</v>
      </c>
      <c r="T1129" s="690">
        <v>3</v>
      </c>
      <c r="U1129" s="672">
        <v>0.54545454545454541</v>
      </c>
    </row>
    <row r="1130" spans="1:21" ht="14.4" customHeight="1" x14ac:dyDescent="0.3">
      <c r="A1130" s="625">
        <v>21</v>
      </c>
      <c r="B1130" s="626" t="s">
        <v>551</v>
      </c>
      <c r="C1130" s="626">
        <v>89301212</v>
      </c>
      <c r="D1130" s="688" t="s">
        <v>4839</v>
      </c>
      <c r="E1130" s="689" t="s">
        <v>2824</v>
      </c>
      <c r="F1130" s="626" t="s">
        <v>2806</v>
      </c>
      <c r="G1130" s="626" t="s">
        <v>2896</v>
      </c>
      <c r="H1130" s="626" t="s">
        <v>550</v>
      </c>
      <c r="I1130" s="626" t="s">
        <v>3109</v>
      </c>
      <c r="J1130" s="626" t="s">
        <v>3110</v>
      </c>
      <c r="K1130" s="626" t="s">
        <v>3111</v>
      </c>
      <c r="L1130" s="627">
        <v>25.42</v>
      </c>
      <c r="M1130" s="627">
        <v>965.96</v>
      </c>
      <c r="N1130" s="626">
        <v>38</v>
      </c>
      <c r="O1130" s="690">
        <v>11</v>
      </c>
      <c r="P1130" s="627">
        <v>482.98</v>
      </c>
      <c r="Q1130" s="642">
        <v>0.5</v>
      </c>
      <c r="R1130" s="626">
        <v>19</v>
      </c>
      <c r="S1130" s="642">
        <v>0.5</v>
      </c>
      <c r="T1130" s="690">
        <v>4.5</v>
      </c>
      <c r="U1130" s="672">
        <v>0.40909090909090912</v>
      </c>
    </row>
    <row r="1131" spans="1:21" ht="14.4" customHeight="1" x14ac:dyDescent="0.3">
      <c r="A1131" s="625">
        <v>21</v>
      </c>
      <c r="B1131" s="626" t="s">
        <v>551</v>
      </c>
      <c r="C1131" s="626">
        <v>89301212</v>
      </c>
      <c r="D1131" s="688" t="s">
        <v>4839</v>
      </c>
      <c r="E1131" s="689" t="s">
        <v>2824</v>
      </c>
      <c r="F1131" s="626" t="s">
        <v>2806</v>
      </c>
      <c r="G1131" s="626" t="s">
        <v>2896</v>
      </c>
      <c r="H1131" s="626" t="s">
        <v>550</v>
      </c>
      <c r="I1131" s="626" t="s">
        <v>2897</v>
      </c>
      <c r="J1131" s="626" t="s">
        <v>777</v>
      </c>
      <c r="K1131" s="626" t="s">
        <v>870</v>
      </c>
      <c r="L1131" s="627">
        <v>101.69</v>
      </c>
      <c r="M1131" s="627">
        <v>203.38</v>
      </c>
      <c r="N1131" s="626">
        <v>2</v>
      </c>
      <c r="O1131" s="690">
        <v>1</v>
      </c>
      <c r="P1131" s="627">
        <v>203.38</v>
      </c>
      <c r="Q1131" s="642">
        <v>1</v>
      </c>
      <c r="R1131" s="626">
        <v>2</v>
      </c>
      <c r="S1131" s="642">
        <v>1</v>
      </c>
      <c r="T1131" s="690">
        <v>1</v>
      </c>
      <c r="U1131" s="672">
        <v>1</v>
      </c>
    </row>
    <row r="1132" spans="1:21" ht="14.4" customHeight="1" x14ac:dyDescent="0.3">
      <c r="A1132" s="625">
        <v>21</v>
      </c>
      <c r="B1132" s="626" t="s">
        <v>551</v>
      </c>
      <c r="C1132" s="626">
        <v>89301212</v>
      </c>
      <c r="D1132" s="688" t="s">
        <v>4839</v>
      </c>
      <c r="E1132" s="689" t="s">
        <v>2824</v>
      </c>
      <c r="F1132" s="626" t="s">
        <v>2806</v>
      </c>
      <c r="G1132" s="626" t="s">
        <v>2896</v>
      </c>
      <c r="H1132" s="626" t="s">
        <v>550</v>
      </c>
      <c r="I1132" s="626" t="s">
        <v>2897</v>
      </c>
      <c r="J1132" s="626" t="s">
        <v>2898</v>
      </c>
      <c r="K1132" s="626" t="s">
        <v>870</v>
      </c>
      <c r="L1132" s="627">
        <v>91.52</v>
      </c>
      <c r="M1132" s="627">
        <v>732.16</v>
      </c>
      <c r="N1132" s="626">
        <v>8</v>
      </c>
      <c r="O1132" s="690">
        <v>2.5</v>
      </c>
      <c r="P1132" s="627">
        <v>549.12</v>
      </c>
      <c r="Q1132" s="642">
        <v>0.75</v>
      </c>
      <c r="R1132" s="626">
        <v>6</v>
      </c>
      <c r="S1132" s="642">
        <v>0.75</v>
      </c>
      <c r="T1132" s="690">
        <v>2</v>
      </c>
      <c r="U1132" s="672">
        <v>0.8</v>
      </c>
    </row>
    <row r="1133" spans="1:21" ht="14.4" customHeight="1" x14ac:dyDescent="0.3">
      <c r="A1133" s="625">
        <v>21</v>
      </c>
      <c r="B1133" s="626" t="s">
        <v>551</v>
      </c>
      <c r="C1133" s="626">
        <v>89301212</v>
      </c>
      <c r="D1133" s="688" t="s">
        <v>4839</v>
      </c>
      <c r="E1133" s="689" t="s">
        <v>2824</v>
      </c>
      <c r="F1133" s="626" t="s">
        <v>2806</v>
      </c>
      <c r="G1133" s="626" t="s">
        <v>2896</v>
      </c>
      <c r="H1133" s="626" t="s">
        <v>550</v>
      </c>
      <c r="I1133" s="626" t="s">
        <v>2897</v>
      </c>
      <c r="J1133" s="626" t="s">
        <v>2898</v>
      </c>
      <c r="K1133" s="626" t="s">
        <v>870</v>
      </c>
      <c r="L1133" s="627">
        <v>101.69</v>
      </c>
      <c r="M1133" s="627">
        <v>406.76</v>
      </c>
      <c r="N1133" s="626">
        <v>4</v>
      </c>
      <c r="O1133" s="690">
        <v>1.5</v>
      </c>
      <c r="P1133" s="627">
        <v>305.07</v>
      </c>
      <c r="Q1133" s="642">
        <v>0.75</v>
      </c>
      <c r="R1133" s="626">
        <v>3</v>
      </c>
      <c r="S1133" s="642">
        <v>0.75</v>
      </c>
      <c r="T1133" s="690">
        <v>1</v>
      </c>
      <c r="U1133" s="672">
        <v>0.66666666666666663</v>
      </c>
    </row>
    <row r="1134" spans="1:21" ht="14.4" customHeight="1" x14ac:dyDescent="0.3">
      <c r="A1134" s="625">
        <v>21</v>
      </c>
      <c r="B1134" s="626" t="s">
        <v>551</v>
      </c>
      <c r="C1134" s="626">
        <v>89301212</v>
      </c>
      <c r="D1134" s="688" t="s">
        <v>4839</v>
      </c>
      <c r="E1134" s="689" t="s">
        <v>2824</v>
      </c>
      <c r="F1134" s="626" t="s">
        <v>2806</v>
      </c>
      <c r="G1134" s="626" t="s">
        <v>3230</v>
      </c>
      <c r="H1134" s="626" t="s">
        <v>1264</v>
      </c>
      <c r="I1134" s="626" t="s">
        <v>2727</v>
      </c>
      <c r="J1134" s="626" t="s">
        <v>1301</v>
      </c>
      <c r="K1134" s="626" t="s">
        <v>2728</v>
      </c>
      <c r="L1134" s="627">
        <v>1344.66</v>
      </c>
      <c r="M1134" s="627">
        <v>12101.940000000002</v>
      </c>
      <c r="N1134" s="626">
        <v>9</v>
      </c>
      <c r="O1134" s="690">
        <v>2</v>
      </c>
      <c r="P1134" s="627">
        <v>6723.3000000000011</v>
      </c>
      <c r="Q1134" s="642">
        <v>0.55555555555555558</v>
      </c>
      <c r="R1134" s="626">
        <v>5</v>
      </c>
      <c r="S1134" s="642">
        <v>0.55555555555555558</v>
      </c>
      <c r="T1134" s="690">
        <v>1</v>
      </c>
      <c r="U1134" s="672">
        <v>0.5</v>
      </c>
    </row>
    <row r="1135" spans="1:21" ht="14.4" customHeight="1" x14ac:dyDescent="0.3">
      <c r="A1135" s="625">
        <v>21</v>
      </c>
      <c r="B1135" s="626" t="s">
        <v>551</v>
      </c>
      <c r="C1135" s="626">
        <v>89301212</v>
      </c>
      <c r="D1135" s="688" t="s">
        <v>4839</v>
      </c>
      <c r="E1135" s="689" t="s">
        <v>2824</v>
      </c>
      <c r="F1135" s="626" t="s">
        <v>2806</v>
      </c>
      <c r="G1135" s="626" t="s">
        <v>3035</v>
      </c>
      <c r="H1135" s="626" t="s">
        <v>1264</v>
      </c>
      <c r="I1135" s="626" t="s">
        <v>3969</v>
      </c>
      <c r="J1135" s="626" t="s">
        <v>3970</v>
      </c>
      <c r="K1135" s="626" t="s">
        <v>3971</v>
      </c>
      <c r="L1135" s="627">
        <v>140.03</v>
      </c>
      <c r="M1135" s="627">
        <v>140.03</v>
      </c>
      <c r="N1135" s="626">
        <v>1</v>
      </c>
      <c r="O1135" s="690">
        <v>0.5</v>
      </c>
      <c r="P1135" s="627"/>
      <c r="Q1135" s="642">
        <v>0</v>
      </c>
      <c r="R1135" s="626"/>
      <c r="S1135" s="642">
        <v>0</v>
      </c>
      <c r="T1135" s="690"/>
      <c r="U1135" s="672">
        <v>0</v>
      </c>
    </row>
    <row r="1136" spans="1:21" ht="14.4" customHeight="1" x14ac:dyDescent="0.3">
      <c r="A1136" s="625">
        <v>21</v>
      </c>
      <c r="B1136" s="626" t="s">
        <v>551</v>
      </c>
      <c r="C1136" s="626">
        <v>89301212</v>
      </c>
      <c r="D1136" s="688" t="s">
        <v>4839</v>
      </c>
      <c r="E1136" s="689" t="s">
        <v>2824</v>
      </c>
      <c r="F1136" s="626" t="s">
        <v>2806</v>
      </c>
      <c r="G1136" s="626" t="s">
        <v>3035</v>
      </c>
      <c r="H1136" s="626" t="s">
        <v>1264</v>
      </c>
      <c r="I1136" s="626" t="s">
        <v>3969</v>
      </c>
      <c r="J1136" s="626" t="s">
        <v>3037</v>
      </c>
      <c r="K1136" s="626" t="s">
        <v>3971</v>
      </c>
      <c r="L1136" s="627">
        <v>140.03</v>
      </c>
      <c r="M1136" s="627">
        <v>280.06</v>
      </c>
      <c r="N1136" s="626">
        <v>2</v>
      </c>
      <c r="O1136" s="690">
        <v>1.5</v>
      </c>
      <c r="P1136" s="627"/>
      <c r="Q1136" s="642">
        <v>0</v>
      </c>
      <c r="R1136" s="626"/>
      <c r="S1136" s="642">
        <v>0</v>
      </c>
      <c r="T1136" s="690"/>
      <c r="U1136" s="672">
        <v>0</v>
      </c>
    </row>
    <row r="1137" spans="1:21" ht="14.4" customHeight="1" x14ac:dyDescent="0.3">
      <c r="A1137" s="625">
        <v>21</v>
      </c>
      <c r="B1137" s="626" t="s">
        <v>551</v>
      </c>
      <c r="C1137" s="626">
        <v>89301212</v>
      </c>
      <c r="D1137" s="688" t="s">
        <v>4839</v>
      </c>
      <c r="E1137" s="689" t="s">
        <v>2824</v>
      </c>
      <c r="F1137" s="626" t="s">
        <v>2806</v>
      </c>
      <c r="G1137" s="626" t="s">
        <v>3035</v>
      </c>
      <c r="H1137" s="626" t="s">
        <v>550</v>
      </c>
      <c r="I1137" s="626" t="s">
        <v>3972</v>
      </c>
      <c r="J1137" s="626" t="s">
        <v>3973</v>
      </c>
      <c r="K1137" s="626" t="s">
        <v>3974</v>
      </c>
      <c r="L1137" s="627">
        <v>140.03</v>
      </c>
      <c r="M1137" s="627">
        <v>700.15</v>
      </c>
      <c r="N1137" s="626">
        <v>5</v>
      </c>
      <c r="O1137" s="690">
        <v>3</v>
      </c>
      <c r="P1137" s="627">
        <v>560.12</v>
      </c>
      <c r="Q1137" s="642">
        <v>0.8</v>
      </c>
      <c r="R1137" s="626">
        <v>4</v>
      </c>
      <c r="S1137" s="642">
        <v>0.8</v>
      </c>
      <c r="T1137" s="690">
        <v>2.5</v>
      </c>
      <c r="U1137" s="672">
        <v>0.83333333333333337</v>
      </c>
    </row>
    <row r="1138" spans="1:21" ht="14.4" customHeight="1" x14ac:dyDescent="0.3">
      <c r="A1138" s="625">
        <v>21</v>
      </c>
      <c r="B1138" s="626" t="s">
        <v>551</v>
      </c>
      <c r="C1138" s="626">
        <v>89301212</v>
      </c>
      <c r="D1138" s="688" t="s">
        <v>4839</v>
      </c>
      <c r="E1138" s="689" t="s">
        <v>2824</v>
      </c>
      <c r="F1138" s="626" t="s">
        <v>2806</v>
      </c>
      <c r="G1138" s="626" t="s">
        <v>3975</v>
      </c>
      <c r="H1138" s="626" t="s">
        <v>550</v>
      </c>
      <c r="I1138" s="626" t="s">
        <v>3976</v>
      </c>
      <c r="J1138" s="626" t="s">
        <v>3977</v>
      </c>
      <c r="K1138" s="626" t="s">
        <v>1215</v>
      </c>
      <c r="L1138" s="627">
        <v>0</v>
      </c>
      <c r="M1138" s="627">
        <v>0</v>
      </c>
      <c r="N1138" s="626">
        <v>1</v>
      </c>
      <c r="O1138" s="690">
        <v>0.5</v>
      </c>
      <c r="P1138" s="627"/>
      <c r="Q1138" s="642"/>
      <c r="R1138" s="626"/>
      <c r="S1138" s="642">
        <v>0</v>
      </c>
      <c r="T1138" s="690"/>
      <c r="U1138" s="672">
        <v>0</v>
      </c>
    </row>
    <row r="1139" spans="1:21" ht="14.4" customHeight="1" x14ac:dyDescent="0.3">
      <c r="A1139" s="625">
        <v>21</v>
      </c>
      <c r="B1139" s="626" t="s">
        <v>551</v>
      </c>
      <c r="C1139" s="626">
        <v>89301212</v>
      </c>
      <c r="D1139" s="688" t="s">
        <v>4839</v>
      </c>
      <c r="E1139" s="689" t="s">
        <v>2824</v>
      </c>
      <c r="F1139" s="626" t="s">
        <v>2806</v>
      </c>
      <c r="G1139" s="626" t="s">
        <v>3039</v>
      </c>
      <c r="H1139" s="626" t="s">
        <v>550</v>
      </c>
      <c r="I1139" s="626" t="s">
        <v>3978</v>
      </c>
      <c r="J1139" s="626" t="s">
        <v>3979</v>
      </c>
      <c r="K1139" s="626" t="s">
        <v>1199</v>
      </c>
      <c r="L1139" s="627">
        <v>0</v>
      </c>
      <c r="M1139" s="627">
        <v>0</v>
      </c>
      <c r="N1139" s="626">
        <v>1</v>
      </c>
      <c r="O1139" s="690">
        <v>1</v>
      </c>
      <c r="P1139" s="627"/>
      <c r="Q1139" s="642"/>
      <c r="R1139" s="626"/>
      <c r="S1139" s="642">
        <v>0</v>
      </c>
      <c r="T1139" s="690"/>
      <c r="U1139" s="672">
        <v>0</v>
      </c>
    </row>
    <row r="1140" spans="1:21" ht="14.4" customHeight="1" x14ac:dyDescent="0.3">
      <c r="A1140" s="625">
        <v>21</v>
      </c>
      <c r="B1140" s="626" t="s">
        <v>551</v>
      </c>
      <c r="C1140" s="626">
        <v>89301212</v>
      </c>
      <c r="D1140" s="688" t="s">
        <v>4839</v>
      </c>
      <c r="E1140" s="689" t="s">
        <v>2824</v>
      </c>
      <c r="F1140" s="626" t="s">
        <v>2806</v>
      </c>
      <c r="G1140" s="626" t="s">
        <v>3040</v>
      </c>
      <c r="H1140" s="626" t="s">
        <v>550</v>
      </c>
      <c r="I1140" s="626" t="s">
        <v>3980</v>
      </c>
      <c r="J1140" s="626" t="s">
        <v>2173</v>
      </c>
      <c r="K1140" s="626" t="s">
        <v>3885</v>
      </c>
      <c r="L1140" s="627">
        <v>65.25</v>
      </c>
      <c r="M1140" s="627">
        <v>130.5</v>
      </c>
      <c r="N1140" s="626">
        <v>2</v>
      </c>
      <c r="O1140" s="690">
        <v>1</v>
      </c>
      <c r="P1140" s="627"/>
      <c r="Q1140" s="642">
        <v>0</v>
      </c>
      <c r="R1140" s="626"/>
      <c r="S1140" s="642">
        <v>0</v>
      </c>
      <c r="T1140" s="690"/>
      <c r="U1140" s="672">
        <v>0</v>
      </c>
    </row>
    <row r="1141" spans="1:21" ht="14.4" customHeight="1" x14ac:dyDescent="0.3">
      <c r="A1141" s="625">
        <v>21</v>
      </c>
      <c r="B1141" s="626" t="s">
        <v>551</v>
      </c>
      <c r="C1141" s="626">
        <v>89301212</v>
      </c>
      <c r="D1141" s="688" t="s">
        <v>4839</v>
      </c>
      <c r="E1141" s="689" t="s">
        <v>2824</v>
      </c>
      <c r="F1141" s="626" t="s">
        <v>2806</v>
      </c>
      <c r="G1141" s="626" t="s">
        <v>3040</v>
      </c>
      <c r="H1141" s="626" t="s">
        <v>1264</v>
      </c>
      <c r="I1141" s="626" t="s">
        <v>2603</v>
      </c>
      <c r="J1141" s="626" t="s">
        <v>2604</v>
      </c>
      <c r="K1141" s="626" t="s">
        <v>2174</v>
      </c>
      <c r="L1141" s="627">
        <v>32.630000000000003</v>
      </c>
      <c r="M1141" s="627">
        <v>65.260000000000005</v>
      </c>
      <c r="N1141" s="626">
        <v>2</v>
      </c>
      <c r="O1141" s="690">
        <v>0.5</v>
      </c>
      <c r="P1141" s="627">
        <v>65.260000000000005</v>
      </c>
      <c r="Q1141" s="642">
        <v>1</v>
      </c>
      <c r="R1141" s="626">
        <v>2</v>
      </c>
      <c r="S1141" s="642">
        <v>1</v>
      </c>
      <c r="T1141" s="690">
        <v>0.5</v>
      </c>
      <c r="U1141" s="672">
        <v>1</v>
      </c>
    </row>
    <row r="1142" spans="1:21" ht="14.4" customHeight="1" x14ac:dyDescent="0.3">
      <c r="A1142" s="625">
        <v>21</v>
      </c>
      <c r="B1142" s="626" t="s">
        <v>551</v>
      </c>
      <c r="C1142" s="626">
        <v>89301212</v>
      </c>
      <c r="D1142" s="688" t="s">
        <v>4839</v>
      </c>
      <c r="E1142" s="689" t="s">
        <v>2824</v>
      </c>
      <c r="F1142" s="626" t="s">
        <v>2806</v>
      </c>
      <c r="G1142" s="626" t="s">
        <v>3981</v>
      </c>
      <c r="H1142" s="626" t="s">
        <v>1264</v>
      </c>
      <c r="I1142" s="626" t="s">
        <v>2666</v>
      </c>
      <c r="J1142" s="626" t="s">
        <v>1879</v>
      </c>
      <c r="K1142" s="626" t="s">
        <v>678</v>
      </c>
      <c r="L1142" s="627">
        <v>367.41</v>
      </c>
      <c r="M1142" s="627">
        <v>1102.23</v>
      </c>
      <c r="N1142" s="626">
        <v>3</v>
      </c>
      <c r="O1142" s="690">
        <v>0.5</v>
      </c>
      <c r="P1142" s="627"/>
      <c r="Q1142" s="642">
        <v>0</v>
      </c>
      <c r="R1142" s="626"/>
      <c r="S1142" s="642">
        <v>0</v>
      </c>
      <c r="T1142" s="690"/>
      <c r="U1142" s="672">
        <v>0</v>
      </c>
    </row>
    <row r="1143" spans="1:21" ht="14.4" customHeight="1" x14ac:dyDescent="0.3">
      <c r="A1143" s="625">
        <v>21</v>
      </c>
      <c r="B1143" s="626" t="s">
        <v>551</v>
      </c>
      <c r="C1143" s="626">
        <v>89301212</v>
      </c>
      <c r="D1143" s="688" t="s">
        <v>4839</v>
      </c>
      <c r="E1143" s="689" t="s">
        <v>2824</v>
      </c>
      <c r="F1143" s="626" t="s">
        <v>2806</v>
      </c>
      <c r="G1143" s="626" t="s">
        <v>2876</v>
      </c>
      <c r="H1143" s="626" t="s">
        <v>550</v>
      </c>
      <c r="I1143" s="626" t="s">
        <v>3982</v>
      </c>
      <c r="J1143" s="626" t="s">
        <v>2559</v>
      </c>
      <c r="K1143" s="626" t="s">
        <v>1424</v>
      </c>
      <c r="L1143" s="627">
        <v>0</v>
      </c>
      <c r="M1143" s="627">
        <v>0</v>
      </c>
      <c r="N1143" s="626">
        <v>1</v>
      </c>
      <c r="O1143" s="690">
        <v>0.5</v>
      </c>
      <c r="P1143" s="627"/>
      <c r="Q1143" s="642"/>
      <c r="R1143" s="626"/>
      <c r="S1143" s="642">
        <v>0</v>
      </c>
      <c r="T1143" s="690"/>
      <c r="U1143" s="672">
        <v>0</v>
      </c>
    </row>
    <row r="1144" spans="1:21" ht="14.4" customHeight="1" x14ac:dyDescent="0.3">
      <c r="A1144" s="625">
        <v>21</v>
      </c>
      <c r="B1144" s="626" t="s">
        <v>551</v>
      </c>
      <c r="C1144" s="626">
        <v>89301212</v>
      </c>
      <c r="D1144" s="688" t="s">
        <v>4839</v>
      </c>
      <c r="E1144" s="689" t="s">
        <v>2824</v>
      </c>
      <c r="F1144" s="626" t="s">
        <v>2806</v>
      </c>
      <c r="G1144" s="626" t="s">
        <v>3116</v>
      </c>
      <c r="H1144" s="626" t="s">
        <v>550</v>
      </c>
      <c r="I1144" s="626" t="s">
        <v>3983</v>
      </c>
      <c r="J1144" s="626" t="s">
        <v>823</v>
      </c>
      <c r="K1144" s="626" t="s">
        <v>3984</v>
      </c>
      <c r="L1144" s="627">
        <v>637.5</v>
      </c>
      <c r="M1144" s="627">
        <v>1275</v>
      </c>
      <c r="N1144" s="626">
        <v>2</v>
      </c>
      <c r="O1144" s="690">
        <v>1.5</v>
      </c>
      <c r="P1144" s="627">
        <v>637.5</v>
      </c>
      <c r="Q1144" s="642">
        <v>0.5</v>
      </c>
      <c r="R1144" s="626">
        <v>1</v>
      </c>
      <c r="S1144" s="642">
        <v>0.5</v>
      </c>
      <c r="T1144" s="690">
        <v>0.5</v>
      </c>
      <c r="U1144" s="672">
        <v>0.33333333333333331</v>
      </c>
    </row>
    <row r="1145" spans="1:21" ht="14.4" customHeight="1" x14ac:dyDescent="0.3">
      <c r="A1145" s="625">
        <v>21</v>
      </c>
      <c r="B1145" s="626" t="s">
        <v>551</v>
      </c>
      <c r="C1145" s="626">
        <v>89301212</v>
      </c>
      <c r="D1145" s="688" t="s">
        <v>4839</v>
      </c>
      <c r="E1145" s="689" t="s">
        <v>2824</v>
      </c>
      <c r="F1145" s="626" t="s">
        <v>2806</v>
      </c>
      <c r="G1145" s="626" t="s">
        <v>2850</v>
      </c>
      <c r="H1145" s="626" t="s">
        <v>550</v>
      </c>
      <c r="I1145" s="626" t="s">
        <v>2851</v>
      </c>
      <c r="J1145" s="626" t="s">
        <v>2852</v>
      </c>
      <c r="K1145" s="626" t="s">
        <v>2853</v>
      </c>
      <c r="L1145" s="627">
        <v>0</v>
      </c>
      <c r="M1145" s="627">
        <v>0</v>
      </c>
      <c r="N1145" s="626">
        <v>31</v>
      </c>
      <c r="O1145" s="690">
        <v>8</v>
      </c>
      <c r="P1145" s="627">
        <v>0</v>
      </c>
      <c r="Q1145" s="642"/>
      <c r="R1145" s="626">
        <v>28</v>
      </c>
      <c r="S1145" s="642">
        <v>0.90322580645161288</v>
      </c>
      <c r="T1145" s="690">
        <v>7</v>
      </c>
      <c r="U1145" s="672">
        <v>0.875</v>
      </c>
    </row>
    <row r="1146" spans="1:21" ht="14.4" customHeight="1" x14ac:dyDescent="0.3">
      <c r="A1146" s="625">
        <v>21</v>
      </c>
      <c r="B1146" s="626" t="s">
        <v>551</v>
      </c>
      <c r="C1146" s="626">
        <v>89301212</v>
      </c>
      <c r="D1146" s="688" t="s">
        <v>4839</v>
      </c>
      <c r="E1146" s="689" t="s">
        <v>2824</v>
      </c>
      <c r="F1146" s="626" t="s">
        <v>2806</v>
      </c>
      <c r="G1146" s="626" t="s">
        <v>3041</v>
      </c>
      <c r="H1146" s="626" t="s">
        <v>550</v>
      </c>
      <c r="I1146" s="626" t="s">
        <v>3044</v>
      </c>
      <c r="J1146" s="626" t="s">
        <v>781</v>
      </c>
      <c r="K1146" s="626" t="s">
        <v>3045</v>
      </c>
      <c r="L1146" s="627">
        <v>43.99</v>
      </c>
      <c r="M1146" s="627">
        <v>175.96</v>
      </c>
      <c r="N1146" s="626">
        <v>4</v>
      </c>
      <c r="O1146" s="690">
        <v>1</v>
      </c>
      <c r="P1146" s="627">
        <v>175.96</v>
      </c>
      <c r="Q1146" s="642">
        <v>1</v>
      </c>
      <c r="R1146" s="626">
        <v>4</v>
      </c>
      <c r="S1146" s="642">
        <v>1</v>
      </c>
      <c r="T1146" s="690">
        <v>1</v>
      </c>
      <c r="U1146" s="672">
        <v>1</v>
      </c>
    </row>
    <row r="1147" spans="1:21" ht="14.4" customHeight="1" x14ac:dyDescent="0.3">
      <c r="A1147" s="625">
        <v>21</v>
      </c>
      <c r="B1147" s="626" t="s">
        <v>551</v>
      </c>
      <c r="C1147" s="626">
        <v>89301212</v>
      </c>
      <c r="D1147" s="688" t="s">
        <v>4839</v>
      </c>
      <c r="E1147" s="689" t="s">
        <v>2824</v>
      </c>
      <c r="F1147" s="626" t="s">
        <v>2806</v>
      </c>
      <c r="G1147" s="626" t="s">
        <v>2899</v>
      </c>
      <c r="H1147" s="626" t="s">
        <v>550</v>
      </c>
      <c r="I1147" s="626" t="s">
        <v>2900</v>
      </c>
      <c r="J1147" s="626" t="s">
        <v>2901</v>
      </c>
      <c r="K1147" s="626" t="s">
        <v>2902</v>
      </c>
      <c r="L1147" s="627">
        <v>38.99</v>
      </c>
      <c r="M1147" s="627">
        <v>467.88</v>
      </c>
      <c r="N1147" s="626">
        <v>12</v>
      </c>
      <c r="O1147" s="690">
        <v>6</v>
      </c>
      <c r="P1147" s="627">
        <v>272.93</v>
      </c>
      <c r="Q1147" s="642">
        <v>0.58333333333333337</v>
      </c>
      <c r="R1147" s="626">
        <v>7</v>
      </c>
      <c r="S1147" s="642">
        <v>0.58333333333333337</v>
      </c>
      <c r="T1147" s="690">
        <v>3</v>
      </c>
      <c r="U1147" s="672">
        <v>0.5</v>
      </c>
    </row>
    <row r="1148" spans="1:21" ht="14.4" customHeight="1" x14ac:dyDescent="0.3">
      <c r="A1148" s="625">
        <v>21</v>
      </c>
      <c r="B1148" s="626" t="s">
        <v>551</v>
      </c>
      <c r="C1148" s="626">
        <v>89301212</v>
      </c>
      <c r="D1148" s="688" t="s">
        <v>4839</v>
      </c>
      <c r="E1148" s="689" t="s">
        <v>2824</v>
      </c>
      <c r="F1148" s="626" t="s">
        <v>2806</v>
      </c>
      <c r="G1148" s="626" t="s">
        <v>2899</v>
      </c>
      <c r="H1148" s="626" t="s">
        <v>550</v>
      </c>
      <c r="I1148" s="626" t="s">
        <v>3985</v>
      </c>
      <c r="J1148" s="626" t="s">
        <v>3986</v>
      </c>
      <c r="K1148" s="626" t="s">
        <v>3987</v>
      </c>
      <c r="L1148" s="627">
        <v>51.98</v>
      </c>
      <c r="M1148" s="627">
        <v>51.98</v>
      </c>
      <c r="N1148" s="626">
        <v>1</v>
      </c>
      <c r="O1148" s="690">
        <v>1</v>
      </c>
      <c r="P1148" s="627"/>
      <c r="Q1148" s="642">
        <v>0</v>
      </c>
      <c r="R1148" s="626"/>
      <c r="S1148" s="642">
        <v>0</v>
      </c>
      <c r="T1148" s="690"/>
      <c r="U1148" s="672">
        <v>0</v>
      </c>
    </row>
    <row r="1149" spans="1:21" ht="14.4" customHeight="1" x14ac:dyDescent="0.3">
      <c r="A1149" s="625">
        <v>21</v>
      </c>
      <c r="B1149" s="626" t="s">
        <v>551</v>
      </c>
      <c r="C1149" s="626">
        <v>89301212</v>
      </c>
      <c r="D1149" s="688" t="s">
        <v>4839</v>
      </c>
      <c r="E1149" s="689" t="s">
        <v>2824</v>
      </c>
      <c r="F1149" s="626" t="s">
        <v>2806</v>
      </c>
      <c r="G1149" s="626" t="s">
        <v>3119</v>
      </c>
      <c r="H1149" s="626" t="s">
        <v>550</v>
      </c>
      <c r="I1149" s="626" t="s">
        <v>3988</v>
      </c>
      <c r="J1149" s="626" t="s">
        <v>3123</v>
      </c>
      <c r="K1149" s="626" t="s">
        <v>3989</v>
      </c>
      <c r="L1149" s="627">
        <v>0</v>
      </c>
      <c r="M1149" s="627">
        <v>0</v>
      </c>
      <c r="N1149" s="626">
        <v>3</v>
      </c>
      <c r="O1149" s="690">
        <v>1</v>
      </c>
      <c r="P1149" s="627">
        <v>0</v>
      </c>
      <c r="Q1149" s="642"/>
      <c r="R1149" s="626">
        <v>3</v>
      </c>
      <c r="S1149" s="642">
        <v>1</v>
      </c>
      <c r="T1149" s="690">
        <v>1</v>
      </c>
      <c r="U1149" s="672">
        <v>1</v>
      </c>
    </row>
    <row r="1150" spans="1:21" ht="14.4" customHeight="1" x14ac:dyDescent="0.3">
      <c r="A1150" s="625">
        <v>21</v>
      </c>
      <c r="B1150" s="626" t="s">
        <v>551</v>
      </c>
      <c r="C1150" s="626">
        <v>89301212</v>
      </c>
      <c r="D1150" s="688" t="s">
        <v>4839</v>
      </c>
      <c r="E1150" s="689" t="s">
        <v>2824</v>
      </c>
      <c r="F1150" s="626" t="s">
        <v>2806</v>
      </c>
      <c r="G1150" s="626" t="s">
        <v>3119</v>
      </c>
      <c r="H1150" s="626" t="s">
        <v>1264</v>
      </c>
      <c r="I1150" s="626" t="s">
        <v>3122</v>
      </c>
      <c r="J1150" s="626" t="s">
        <v>3123</v>
      </c>
      <c r="K1150" s="626" t="s">
        <v>618</v>
      </c>
      <c r="L1150" s="627">
        <v>90.72</v>
      </c>
      <c r="M1150" s="627">
        <v>635.04</v>
      </c>
      <c r="N1150" s="626">
        <v>7</v>
      </c>
      <c r="O1150" s="690">
        <v>4.5</v>
      </c>
      <c r="P1150" s="627">
        <v>544.31999999999994</v>
      </c>
      <c r="Q1150" s="642">
        <v>0.8571428571428571</v>
      </c>
      <c r="R1150" s="626">
        <v>6</v>
      </c>
      <c r="S1150" s="642">
        <v>0.8571428571428571</v>
      </c>
      <c r="T1150" s="690">
        <v>3.5</v>
      </c>
      <c r="U1150" s="672">
        <v>0.77777777777777779</v>
      </c>
    </row>
    <row r="1151" spans="1:21" ht="14.4" customHeight="1" x14ac:dyDescent="0.3">
      <c r="A1151" s="625">
        <v>21</v>
      </c>
      <c r="B1151" s="626" t="s">
        <v>551</v>
      </c>
      <c r="C1151" s="626">
        <v>89301212</v>
      </c>
      <c r="D1151" s="688" t="s">
        <v>4839</v>
      </c>
      <c r="E1151" s="689" t="s">
        <v>2824</v>
      </c>
      <c r="F1151" s="626" t="s">
        <v>2806</v>
      </c>
      <c r="G1151" s="626" t="s">
        <v>3119</v>
      </c>
      <c r="H1151" s="626" t="s">
        <v>1264</v>
      </c>
      <c r="I1151" s="626" t="s">
        <v>3615</v>
      </c>
      <c r="J1151" s="626" t="s">
        <v>3123</v>
      </c>
      <c r="K1151" s="626" t="s">
        <v>3616</v>
      </c>
      <c r="L1151" s="627">
        <v>302.39</v>
      </c>
      <c r="M1151" s="627">
        <v>302.39</v>
      </c>
      <c r="N1151" s="626">
        <v>1</v>
      </c>
      <c r="O1151" s="690">
        <v>1</v>
      </c>
      <c r="P1151" s="627">
        <v>302.39</v>
      </c>
      <c r="Q1151" s="642">
        <v>1</v>
      </c>
      <c r="R1151" s="626">
        <v>1</v>
      </c>
      <c r="S1151" s="642">
        <v>1</v>
      </c>
      <c r="T1151" s="690">
        <v>1</v>
      </c>
      <c r="U1151" s="672">
        <v>1</v>
      </c>
    </row>
    <row r="1152" spans="1:21" ht="14.4" customHeight="1" x14ac:dyDescent="0.3">
      <c r="A1152" s="625">
        <v>21</v>
      </c>
      <c r="B1152" s="626" t="s">
        <v>551</v>
      </c>
      <c r="C1152" s="626">
        <v>89301212</v>
      </c>
      <c r="D1152" s="688" t="s">
        <v>4839</v>
      </c>
      <c r="E1152" s="689" t="s">
        <v>2824</v>
      </c>
      <c r="F1152" s="626" t="s">
        <v>2806</v>
      </c>
      <c r="G1152" s="626" t="s">
        <v>3731</v>
      </c>
      <c r="H1152" s="626" t="s">
        <v>550</v>
      </c>
      <c r="I1152" s="626" t="s">
        <v>3990</v>
      </c>
      <c r="J1152" s="626" t="s">
        <v>3991</v>
      </c>
      <c r="K1152" s="626" t="s">
        <v>3992</v>
      </c>
      <c r="L1152" s="627">
        <v>0</v>
      </c>
      <c r="M1152" s="627">
        <v>0</v>
      </c>
      <c r="N1152" s="626">
        <v>1</v>
      </c>
      <c r="O1152" s="690">
        <v>0.5</v>
      </c>
      <c r="P1152" s="627"/>
      <c r="Q1152" s="642"/>
      <c r="R1152" s="626"/>
      <c r="S1152" s="642">
        <v>0</v>
      </c>
      <c r="T1152" s="690"/>
      <c r="U1152" s="672">
        <v>0</v>
      </c>
    </row>
    <row r="1153" spans="1:21" ht="14.4" customHeight="1" x14ac:dyDescent="0.3">
      <c r="A1153" s="625">
        <v>21</v>
      </c>
      <c r="B1153" s="626" t="s">
        <v>551</v>
      </c>
      <c r="C1153" s="626">
        <v>89301212</v>
      </c>
      <c r="D1153" s="688" t="s">
        <v>4839</v>
      </c>
      <c r="E1153" s="689" t="s">
        <v>2824</v>
      </c>
      <c r="F1153" s="626" t="s">
        <v>2806</v>
      </c>
      <c r="G1153" s="626" t="s">
        <v>3993</v>
      </c>
      <c r="H1153" s="626" t="s">
        <v>550</v>
      </c>
      <c r="I1153" s="626" t="s">
        <v>3994</v>
      </c>
      <c r="J1153" s="626" t="s">
        <v>3995</v>
      </c>
      <c r="K1153" s="626" t="s">
        <v>3996</v>
      </c>
      <c r="L1153" s="627">
        <v>107.81</v>
      </c>
      <c r="M1153" s="627">
        <v>107.81</v>
      </c>
      <c r="N1153" s="626">
        <v>1</v>
      </c>
      <c r="O1153" s="690">
        <v>0.5</v>
      </c>
      <c r="P1153" s="627"/>
      <c r="Q1153" s="642">
        <v>0</v>
      </c>
      <c r="R1153" s="626"/>
      <c r="S1153" s="642">
        <v>0</v>
      </c>
      <c r="T1153" s="690"/>
      <c r="U1153" s="672">
        <v>0</v>
      </c>
    </row>
    <row r="1154" spans="1:21" ht="14.4" customHeight="1" x14ac:dyDescent="0.3">
      <c r="A1154" s="625">
        <v>21</v>
      </c>
      <c r="B1154" s="626" t="s">
        <v>551</v>
      </c>
      <c r="C1154" s="626">
        <v>89301212</v>
      </c>
      <c r="D1154" s="688" t="s">
        <v>4839</v>
      </c>
      <c r="E1154" s="689" t="s">
        <v>2824</v>
      </c>
      <c r="F1154" s="626" t="s">
        <v>2806</v>
      </c>
      <c r="G1154" s="626" t="s">
        <v>3993</v>
      </c>
      <c r="H1154" s="626" t="s">
        <v>550</v>
      </c>
      <c r="I1154" s="626" t="s">
        <v>3997</v>
      </c>
      <c r="J1154" s="626" t="s">
        <v>3998</v>
      </c>
      <c r="K1154" s="626" t="s">
        <v>613</v>
      </c>
      <c r="L1154" s="627">
        <v>134.13</v>
      </c>
      <c r="M1154" s="627">
        <v>134.13</v>
      </c>
      <c r="N1154" s="626">
        <v>1</v>
      </c>
      <c r="O1154" s="690">
        <v>0.5</v>
      </c>
      <c r="P1154" s="627"/>
      <c r="Q1154" s="642">
        <v>0</v>
      </c>
      <c r="R1154" s="626"/>
      <c r="S1154" s="642">
        <v>0</v>
      </c>
      <c r="T1154" s="690"/>
      <c r="U1154" s="672">
        <v>0</v>
      </c>
    </row>
    <row r="1155" spans="1:21" ht="14.4" customHeight="1" x14ac:dyDescent="0.3">
      <c r="A1155" s="625">
        <v>21</v>
      </c>
      <c r="B1155" s="626" t="s">
        <v>551</v>
      </c>
      <c r="C1155" s="626">
        <v>89301212</v>
      </c>
      <c r="D1155" s="688" t="s">
        <v>4839</v>
      </c>
      <c r="E1155" s="689" t="s">
        <v>2824</v>
      </c>
      <c r="F1155" s="626" t="s">
        <v>2806</v>
      </c>
      <c r="G1155" s="626" t="s">
        <v>3049</v>
      </c>
      <c r="H1155" s="626" t="s">
        <v>550</v>
      </c>
      <c r="I1155" s="626" t="s">
        <v>3050</v>
      </c>
      <c r="J1155" s="626" t="s">
        <v>794</v>
      </c>
      <c r="K1155" s="626" t="s">
        <v>3051</v>
      </c>
      <c r="L1155" s="627">
        <v>96.72</v>
      </c>
      <c r="M1155" s="627">
        <v>290.15999999999997</v>
      </c>
      <c r="N1155" s="626">
        <v>3</v>
      </c>
      <c r="O1155" s="690">
        <v>1</v>
      </c>
      <c r="P1155" s="627"/>
      <c r="Q1155" s="642">
        <v>0</v>
      </c>
      <c r="R1155" s="626"/>
      <c r="S1155" s="642">
        <v>0</v>
      </c>
      <c r="T1155" s="690"/>
      <c r="U1155" s="672">
        <v>0</v>
      </c>
    </row>
    <row r="1156" spans="1:21" ht="14.4" customHeight="1" x14ac:dyDescent="0.3">
      <c r="A1156" s="625">
        <v>21</v>
      </c>
      <c r="B1156" s="626" t="s">
        <v>551</v>
      </c>
      <c r="C1156" s="626">
        <v>89301212</v>
      </c>
      <c r="D1156" s="688" t="s">
        <v>4839</v>
      </c>
      <c r="E1156" s="689" t="s">
        <v>2824</v>
      </c>
      <c r="F1156" s="626" t="s">
        <v>2806</v>
      </c>
      <c r="G1156" s="626" t="s">
        <v>3049</v>
      </c>
      <c r="H1156" s="626" t="s">
        <v>550</v>
      </c>
      <c r="I1156" s="626" t="s">
        <v>3124</v>
      </c>
      <c r="J1156" s="626" t="s">
        <v>794</v>
      </c>
      <c r="K1156" s="626" t="s">
        <v>3125</v>
      </c>
      <c r="L1156" s="627">
        <v>57.85</v>
      </c>
      <c r="M1156" s="627">
        <v>1157</v>
      </c>
      <c r="N1156" s="626">
        <v>20</v>
      </c>
      <c r="O1156" s="690">
        <v>9.5</v>
      </c>
      <c r="P1156" s="627">
        <v>462.80000000000007</v>
      </c>
      <c r="Q1156" s="642">
        <v>0.40000000000000008</v>
      </c>
      <c r="R1156" s="626">
        <v>8</v>
      </c>
      <c r="S1156" s="642">
        <v>0.4</v>
      </c>
      <c r="T1156" s="690">
        <v>6</v>
      </c>
      <c r="U1156" s="672">
        <v>0.63157894736842102</v>
      </c>
    </row>
    <row r="1157" spans="1:21" ht="14.4" customHeight="1" x14ac:dyDescent="0.3">
      <c r="A1157" s="625">
        <v>21</v>
      </c>
      <c r="B1157" s="626" t="s">
        <v>551</v>
      </c>
      <c r="C1157" s="626">
        <v>89301212</v>
      </c>
      <c r="D1157" s="688" t="s">
        <v>4839</v>
      </c>
      <c r="E1157" s="689" t="s">
        <v>2824</v>
      </c>
      <c r="F1157" s="626" t="s">
        <v>2806</v>
      </c>
      <c r="G1157" s="626" t="s">
        <v>3052</v>
      </c>
      <c r="H1157" s="626" t="s">
        <v>1264</v>
      </c>
      <c r="I1157" s="626" t="s">
        <v>2719</v>
      </c>
      <c r="J1157" s="626" t="s">
        <v>1846</v>
      </c>
      <c r="K1157" s="626" t="s">
        <v>2720</v>
      </c>
      <c r="L1157" s="627">
        <v>147.36000000000001</v>
      </c>
      <c r="M1157" s="627">
        <v>1178.8800000000001</v>
      </c>
      <c r="N1157" s="626">
        <v>8</v>
      </c>
      <c r="O1157" s="690">
        <v>4</v>
      </c>
      <c r="P1157" s="627">
        <v>294.72000000000003</v>
      </c>
      <c r="Q1157" s="642">
        <v>0.25</v>
      </c>
      <c r="R1157" s="626">
        <v>2</v>
      </c>
      <c r="S1157" s="642">
        <v>0.25</v>
      </c>
      <c r="T1157" s="690">
        <v>1</v>
      </c>
      <c r="U1157" s="672">
        <v>0.25</v>
      </c>
    </row>
    <row r="1158" spans="1:21" ht="14.4" customHeight="1" x14ac:dyDescent="0.3">
      <c r="A1158" s="625">
        <v>21</v>
      </c>
      <c r="B1158" s="626" t="s">
        <v>551</v>
      </c>
      <c r="C1158" s="626">
        <v>89301212</v>
      </c>
      <c r="D1158" s="688" t="s">
        <v>4839</v>
      </c>
      <c r="E1158" s="689" t="s">
        <v>2824</v>
      </c>
      <c r="F1158" s="626" t="s">
        <v>2806</v>
      </c>
      <c r="G1158" s="626" t="s">
        <v>3052</v>
      </c>
      <c r="H1158" s="626" t="s">
        <v>550</v>
      </c>
      <c r="I1158" s="626" t="s">
        <v>3999</v>
      </c>
      <c r="J1158" s="626" t="s">
        <v>1846</v>
      </c>
      <c r="K1158" s="626" t="s">
        <v>4000</v>
      </c>
      <c r="L1158" s="627">
        <v>0</v>
      </c>
      <c r="M1158" s="627">
        <v>0</v>
      </c>
      <c r="N1158" s="626">
        <v>1</v>
      </c>
      <c r="O1158" s="690">
        <v>0.5</v>
      </c>
      <c r="P1158" s="627"/>
      <c r="Q1158" s="642"/>
      <c r="R1158" s="626"/>
      <c r="S1158" s="642">
        <v>0</v>
      </c>
      <c r="T1158" s="690"/>
      <c r="U1158" s="672">
        <v>0</v>
      </c>
    </row>
    <row r="1159" spans="1:21" ht="14.4" customHeight="1" x14ac:dyDescent="0.3">
      <c r="A1159" s="625">
        <v>21</v>
      </c>
      <c r="B1159" s="626" t="s">
        <v>551</v>
      </c>
      <c r="C1159" s="626">
        <v>89301212</v>
      </c>
      <c r="D1159" s="688" t="s">
        <v>4839</v>
      </c>
      <c r="E1159" s="689" t="s">
        <v>2824</v>
      </c>
      <c r="F1159" s="626" t="s">
        <v>2806</v>
      </c>
      <c r="G1159" s="626" t="s">
        <v>3052</v>
      </c>
      <c r="H1159" s="626" t="s">
        <v>1264</v>
      </c>
      <c r="I1159" s="626" t="s">
        <v>2518</v>
      </c>
      <c r="J1159" s="626" t="s">
        <v>1351</v>
      </c>
      <c r="K1159" s="626" t="s">
        <v>2519</v>
      </c>
      <c r="L1159" s="627">
        <v>124.51</v>
      </c>
      <c r="M1159" s="627">
        <v>871.57</v>
      </c>
      <c r="N1159" s="626">
        <v>7</v>
      </c>
      <c r="O1159" s="690">
        <v>2</v>
      </c>
      <c r="P1159" s="627">
        <v>622.55000000000007</v>
      </c>
      <c r="Q1159" s="642">
        <v>0.7142857142857143</v>
      </c>
      <c r="R1159" s="626">
        <v>5</v>
      </c>
      <c r="S1159" s="642">
        <v>0.7142857142857143</v>
      </c>
      <c r="T1159" s="690">
        <v>1.5</v>
      </c>
      <c r="U1159" s="672">
        <v>0.75</v>
      </c>
    </row>
    <row r="1160" spans="1:21" ht="14.4" customHeight="1" x14ac:dyDescent="0.3">
      <c r="A1160" s="625">
        <v>21</v>
      </c>
      <c r="B1160" s="626" t="s">
        <v>551</v>
      </c>
      <c r="C1160" s="626">
        <v>89301212</v>
      </c>
      <c r="D1160" s="688" t="s">
        <v>4839</v>
      </c>
      <c r="E1160" s="689" t="s">
        <v>2824</v>
      </c>
      <c r="F1160" s="626" t="s">
        <v>2806</v>
      </c>
      <c r="G1160" s="626" t="s">
        <v>3052</v>
      </c>
      <c r="H1160" s="626" t="s">
        <v>1264</v>
      </c>
      <c r="I1160" s="626" t="s">
        <v>2522</v>
      </c>
      <c r="J1160" s="626" t="s">
        <v>1317</v>
      </c>
      <c r="K1160" s="626" t="s">
        <v>1397</v>
      </c>
      <c r="L1160" s="627">
        <v>314.35000000000002</v>
      </c>
      <c r="M1160" s="627">
        <v>314.35000000000002</v>
      </c>
      <c r="N1160" s="626">
        <v>1</v>
      </c>
      <c r="O1160" s="690">
        <v>0.5</v>
      </c>
      <c r="P1160" s="627">
        <v>314.35000000000002</v>
      </c>
      <c r="Q1160" s="642">
        <v>1</v>
      </c>
      <c r="R1160" s="626">
        <v>1</v>
      </c>
      <c r="S1160" s="642">
        <v>1</v>
      </c>
      <c r="T1160" s="690">
        <v>0.5</v>
      </c>
      <c r="U1160" s="672">
        <v>1</v>
      </c>
    </row>
    <row r="1161" spans="1:21" ht="14.4" customHeight="1" x14ac:dyDescent="0.3">
      <c r="A1161" s="625">
        <v>21</v>
      </c>
      <c r="B1161" s="626" t="s">
        <v>551</v>
      </c>
      <c r="C1161" s="626">
        <v>89301212</v>
      </c>
      <c r="D1161" s="688" t="s">
        <v>4839</v>
      </c>
      <c r="E1161" s="689" t="s">
        <v>2824</v>
      </c>
      <c r="F1161" s="626" t="s">
        <v>2806</v>
      </c>
      <c r="G1161" s="626" t="s">
        <v>3052</v>
      </c>
      <c r="H1161" s="626" t="s">
        <v>550</v>
      </c>
      <c r="I1161" s="626" t="s">
        <v>4001</v>
      </c>
      <c r="J1161" s="626" t="s">
        <v>4002</v>
      </c>
      <c r="K1161" s="626" t="s">
        <v>4003</v>
      </c>
      <c r="L1161" s="627">
        <v>163.72999999999999</v>
      </c>
      <c r="M1161" s="627">
        <v>327.45999999999998</v>
      </c>
      <c r="N1161" s="626">
        <v>2</v>
      </c>
      <c r="O1161" s="690">
        <v>1</v>
      </c>
      <c r="P1161" s="627"/>
      <c r="Q1161" s="642">
        <v>0</v>
      </c>
      <c r="R1161" s="626"/>
      <c r="S1161" s="642">
        <v>0</v>
      </c>
      <c r="T1161" s="690"/>
      <c r="U1161" s="672">
        <v>0</v>
      </c>
    </row>
    <row r="1162" spans="1:21" ht="14.4" customHeight="1" x14ac:dyDescent="0.3">
      <c r="A1162" s="625">
        <v>21</v>
      </c>
      <c r="B1162" s="626" t="s">
        <v>551</v>
      </c>
      <c r="C1162" s="626">
        <v>89301212</v>
      </c>
      <c r="D1162" s="688" t="s">
        <v>4839</v>
      </c>
      <c r="E1162" s="689" t="s">
        <v>2824</v>
      </c>
      <c r="F1162" s="626" t="s">
        <v>2806</v>
      </c>
      <c r="G1162" s="626" t="s">
        <v>3053</v>
      </c>
      <c r="H1162" s="626" t="s">
        <v>550</v>
      </c>
      <c r="I1162" s="626" t="s">
        <v>3237</v>
      </c>
      <c r="J1162" s="626" t="s">
        <v>3159</v>
      </c>
      <c r="K1162" s="626" t="s">
        <v>680</v>
      </c>
      <c r="L1162" s="627">
        <v>154.33000000000001</v>
      </c>
      <c r="M1162" s="627">
        <v>20834.549999999992</v>
      </c>
      <c r="N1162" s="626">
        <v>135</v>
      </c>
      <c r="O1162" s="690">
        <v>49</v>
      </c>
      <c r="P1162" s="627">
        <v>13581.039999999995</v>
      </c>
      <c r="Q1162" s="642">
        <v>0.6518518518518519</v>
      </c>
      <c r="R1162" s="626">
        <v>88</v>
      </c>
      <c r="S1162" s="642">
        <v>0.6518518518518519</v>
      </c>
      <c r="T1162" s="690">
        <v>29</v>
      </c>
      <c r="U1162" s="672">
        <v>0.59183673469387754</v>
      </c>
    </row>
    <row r="1163" spans="1:21" ht="14.4" customHeight="1" x14ac:dyDescent="0.3">
      <c r="A1163" s="625">
        <v>21</v>
      </c>
      <c r="B1163" s="626" t="s">
        <v>551</v>
      </c>
      <c r="C1163" s="626">
        <v>89301212</v>
      </c>
      <c r="D1163" s="688" t="s">
        <v>4839</v>
      </c>
      <c r="E1163" s="689" t="s">
        <v>2824</v>
      </c>
      <c r="F1163" s="626" t="s">
        <v>2806</v>
      </c>
      <c r="G1163" s="626" t="s">
        <v>3053</v>
      </c>
      <c r="H1163" s="626" t="s">
        <v>550</v>
      </c>
      <c r="I1163" s="626" t="s">
        <v>4004</v>
      </c>
      <c r="J1163" s="626" t="s">
        <v>4005</v>
      </c>
      <c r="K1163" s="626" t="s">
        <v>680</v>
      </c>
      <c r="L1163" s="627">
        <v>60.97</v>
      </c>
      <c r="M1163" s="627">
        <v>60.97</v>
      </c>
      <c r="N1163" s="626">
        <v>1</v>
      </c>
      <c r="O1163" s="690">
        <v>0.5</v>
      </c>
      <c r="P1163" s="627"/>
      <c r="Q1163" s="642">
        <v>0</v>
      </c>
      <c r="R1163" s="626"/>
      <c r="S1163" s="642">
        <v>0</v>
      </c>
      <c r="T1163" s="690"/>
      <c r="U1163" s="672">
        <v>0</v>
      </c>
    </row>
    <row r="1164" spans="1:21" ht="14.4" customHeight="1" x14ac:dyDescent="0.3">
      <c r="A1164" s="625">
        <v>21</v>
      </c>
      <c r="B1164" s="626" t="s">
        <v>551</v>
      </c>
      <c r="C1164" s="626">
        <v>89301212</v>
      </c>
      <c r="D1164" s="688" t="s">
        <v>4839</v>
      </c>
      <c r="E1164" s="689" t="s">
        <v>2824</v>
      </c>
      <c r="F1164" s="626" t="s">
        <v>2806</v>
      </c>
      <c r="G1164" s="626" t="s">
        <v>3053</v>
      </c>
      <c r="H1164" s="626" t="s">
        <v>550</v>
      </c>
      <c r="I1164" s="626" t="s">
        <v>4006</v>
      </c>
      <c r="J1164" s="626" t="s">
        <v>4007</v>
      </c>
      <c r="K1164" s="626" t="s">
        <v>680</v>
      </c>
      <c r="L1164" s="627">
        <v>60.97</v>
      </c>
      <c r="M1164" s="627">
        <v>182.91</v>
      </c>
      <c r="N1164" s="626">
        <v>3</v>
      </c>
      <c r="O1164" s="690">
        <v>1</v>
      </c>
      <c r="P1164" s="627"/>
      <c r="Q1164" s="642">
        <v>0</v>
      </c>
      <c r="R1164" s="626"/>
      <c r="S1164" s="642">
        <v>0</v>
      </c>
      <c r="T1164" s="690"/>
      <c r="U1164" s="672">
        <v>0</v>
      </c>
    </row>
    <row r="1165" spans="1:21" ht="14.4" customHeight="1" x14ac:dyDescent="0.3">
      <c r="A1165" s="625">
        <v>21</v>
      </c>
      <c r="B1165" s="626" t="s">
        <v>551</v>
      </c>
      <c r="C1165" s="626">
        <v>89301212</v>
      </c>
      <c r="D1165" s="688" t="s">
        <v>4839</v>
      </c>
      <c r="E1165" s="689" t="s">
        <v>2824</v>
      </c>
      <c r="F1165" s="626" t="s">
        <v>2806</v>
      </c>
      <c r="G1165" s="626" t="s">
        <v>4008</v>
      </c>
      <c r="H1165" s="626" t="s">
        <v>550</v>
      </c>
      <c r="I1165" s="626" t="s">
        <v>4009</v>
      </c>
      <c r="J1165" s="626" t="s">
        <v>1619</v>
      </c>
      <c r="K1165" s="626" t="s">
        <v>1620</v>
      </c>
      <c r="L1165" s="627">
        <v>146.84</v>
      </c>
      <c r="M1165" s="627">
        <v>1321.56</v>
      </c>
      <c r="N1165" s="626">
        <v>9</v>
      </c>
      <c r="O1165" s="690">
        <v>3</v>
      </c>
      <c r="P1165" s="627">
        <v>1321.56</v>
      </c>
      <c r="Q1165" s="642">
        <v>1</v>
      </c>
      <c r="R1165" s="626">
        <v>9</v>
      </c>
      <c r="S1165" s="642">
        <v>1</v>
      </c>
      <c r="T1165" s="690">
        <v>3</v>
      </c>
      <c r="U1165" s="672">
        <v>1</v>
      </c>
    </row>
    <row r="1166" spans="1:21" ht="14.4" customHeight="1" x14ac:dyDescent="0.3">
      <c r="A1166" s="625">
        <v>21</v>
      </c>
      <c r="B1166" s="626" t="s">
        <v>551</v>
      </c>
      <c r="C1166" s="626">
        <v>89301212</v>
      </c>
      <c r="D1166" s="688" t="s">
        <v>4839</v>
      </c>
      <c r="E1166" s="689" t="s">
        <v>2824</v>
      </c>
      <c r="F1166" s="626" t="s">
        <v>2806</v>
      </c>
      <c r="G1166" s="626" t="s">
        <v>4010</v>
      </c>
      <c r="H1166" s="626" t="s">
        <v>550</v>
      </c>
      <c r="I1166" s="626" t="s">
        <v>4011</v>
      </c>
      <c r="J1166" s="626" t="s">
        <v>852</v>
      </c>
      <c r="K1166" s="626" t="s">
        <v>853</v>
      </c>
      <c r="L1166" s="627">
        <v>82.67</v>
      </c>
      <c r="M1166" s="627">
        <v>744.03</v>
      </c>
      <c r="N1166" s="626">
        <v>9</v>
      </c>
      <c r="O1166" s="690">
        <v>7</v>
      </c>
      <c r="P1166" s="627">
        <v>82.67</v>
      </c>
      <c r="Q1166" s="642">
        <v>0.11111111111111112</v>
      </c>
      <c r="R1166" s="626">
        <v>1</v>
      </c>
      <c r="S1166" s="642">
        <v>0.1111111111111111</v>
      </c>
      <c r="T1166" s="690">
        <v>0.5</v>
      </c>
      <c r="U1166" s="672">
        <v>7.1428571428571425E-2</v>
      </c>
    </row>
    <row r="1167" spans="1:21" ht="14.4" customHeight="1" x14ac:dyDescent="0.3">
      <c r="A1167" s="625">
        <v>21</v>
      </c>
      <c r="B1167" s="626" t="s">
        <v>551</v>
      </c>
      <c r="C1167" s="626">
        <v>89301212</v>
      </c>
      <c r="D1167" s="688" t="s">
        <v>4839</v>
      </c>
      <c r="E1167" s="689" t="s">
        <v>2824</v>
      </c>
      <c r="F1167" s="626" t="s">
        <v>2806</v>
      </c>
      <c r="G1167" s="626" t="s">
        <v>3242</v>
      </c>
      <c r="H1167" s="626" t="s">
        <v>550</v>
      </c>
      <c r="I1167" s="626" t="s">
        <v>4012</v>
      </c>
      <c r="J1167" s="626" t="s">
        <v>3742</v>
      </c>
      <c r="K1167" s="626" t="s">
        <v>4013</v>
      </c>
      <c r="L1167" s="627">
        <v>0</v>
      </c>
      <c r="M1167" s="627">
        <v>0</v>
      </c>
      <c r="N1167" s="626">
        <v>1</v>
      </c>
      <c r="O1167" s="690">
        <v>1</v>
      </c>
      <c r="P1167" s="627"/>
      <c r="Q1167" s="642"/>
      <c r="R1167" s="626"/>
      <c r="S1167" s="642">
        <v>0</v>
      </c>
      <c r="T1167" s="690"/>
      <c r="U1167" s="672">
        <v>0</v>
      </c>
    </row>
    <row r="1168" spans="1:21" ht="14.4" customHeight="1" x14ac:dyDescent="0.3">
      <c r="A1168" s="625">
        <v>21</v>
      </c>
      <c r="B1168" s="626" t="s">
        <v>551</v>
      </c>
      <c r="C1168" s="626">
        <v>89301212</v>
      </c>
      <c r="D1168" s="688" t="s">
        <v>4839</v>
      </c>
      <c r="E1168" s="689" t="s">
        <v>2824</v>
      </c>
      <c r="F1168" s="626" t="s">
        <v>2806</v>
      </c>
      <c r="G1168" s="626" t="s">
        <v>3242</v>
      </c>
      <c r="H1168" s="626" t="s">
        <v>550</v>
      </c>
      <c r="I1168" s="626" t="s">
        <v>3741</v>
      </c>
      <c r="J1168" s="626" t="s">
        <v>3742</v>
      </c>
      <c r="K1168" s="626" t="s">
        <v>3743</v>
      </c>
      <c r="L1168" s="627">
        <v>167.42</v>
      </c>
      <c r="M1168" s="627">
        <v>3683.24</v>
      </c>
      <c r="N1168" s="626">
        <v>22</v>
      </c>
      <c r="O1168" s="690">
        <v>9.5</v>
      </c>
      <c r="P1168" s="627">
        <v>2176.46</v>
      </c>
      <c r="Q1168" s="642">
        <v>0.59090909090909094</v>
      </c>
      <c r="R1168" s="626">
        <v>13</v>
      </c>
      <c r="S1168" s="642">
        <v>0.59090909090909094</v>
      </c>
      <c r="T1168" s="690">
        <v>6</v>
      </c>
      <c r="U1168" s="672">
        <v>0.63157894736842102</v>
      </c>
    </row>
    <row r="1169" spans="1:21" ht="14.4" customHeight="1" x14ac:dyDescent="0.3">
      <c r="A1169" s="625">
        <v>21</v>
      </c>
      <c r="B1169" s="626" t="s">
        <v>551</v>
      </c>
      <c r="C1169" s="626">
        <v>89301212</v>
      </c>
      <c r="D1169" s="688" t="s">
        <v>4839</v>
      </c>
      <c r="E1169" s="689" t="s">
        <v>2824</v>
      </c>
      <c r="F1169" s="626" t="s">
        <v>2806</v>
      </c>
      <c r="G1169" s="626" t="s">
        <v>3242</v>
      </c>
      <c r="H1169" s="626" t="s">
        <v>550</v>
      </c>
      <c r="I1169" s="626" t="s">
        <v>4014</v>
      </c>
      <c r="J1169" s="626" t="s">
        <v>4015</v>
      </c>
      <c r="K1169" s="626" t="s">
        <v>3743</v>
      </c>
      <c r="L1169" s="627">
        <v>0</v>
      </c>
      <c r="M1169" s="627">
        <v>0</v>
      </c>
      <c r="N1169" s="626">
        <v>11</v>
      </c>
      <c r="O1169" s="690">
        <v>2.5</v>
      </c>
      <c r="P1169" s="627">
        <v>0</v>
      </c>
      <c r="Q1169" s="642"/>
      <c r="R1169" s="626">
        <v>9</v>
      </c>
      <c r="S1169" s="642">
        <v>0.81818181818181823</v>
      </c>
      <c r="T1169" s="690">
        <v>2</v>
      </c>
      <c r="U1169" s="672">
        <v>0.8</v>
      </c>
    </row>
    <row r="1170" spans="1:21" ht="14.4" customHeight="1" x14ac:dyDescent="0.3">
      <c r="A1170" s="625">
        <v>21</v>
      </c>
      <c r="B1170" s="626" t="s">
        <v>551</v>
      </c>
      <c r="C1170" s="626">
        <v>89301212</v>
      </c>
      <c r="D1170" s="688" t="s">
        <v>4839</v>
      </c>
      <c r="E1170" s="689" t="s">
        <v>2824</v>
      </c>
      <c r="F1170" s="626" t="s">
        <v>2806</v>
      </c>
      <c r="G1170" s="626" t="s">
        <v>3242</v>
      </c>
      <c r="H1170" s="626" t="s">
        <v>550</v>
      </c>
      <c r="I1170" s="626" t="s">
        <v>4016</v>
      </c>
      <c r="J1170" s="626" t="s">
        <v>4015</v>
      </c>
      <c r="K1170" s="626" t="s">
        <v>4017</v>
      </c>
      <c r="L1170" s="627">
        <v>0</v>
      </c>
      <c r="M1170" s="627">
        <v>0</v>
      </c>
      <c r="N1170" s="626">
        <v>1</v>
      </c>
      <c r="O1170" s="690">
        <v>0.5</v>
      </c>
      <c r="P1170" s="627">
        <v>0</v>
      </c>
      <c r="Q1170" s="642"/>
      <c r="R1170" s="626">
        <v>1</v>
      </c>
      <c r="S1170" s="642">
        <v>1</v>
      </c>
      <c r="T1170" s="690">
        <v>0.5</v>
      </c>
      <c r="U1170" s="672">
        <v>1</v>
      </c>
    </row>
    <row r="1171" spans="1:21" ht="14.4" customHeight="1" x14ac:dyDescent="0.3">
      <c r="A1171" s="625">
        <v>21</v>
      </c>
      <c r="B1171" s="626" t="s">
        <v>551</v>
      </c>
      <c r="C1171" s="626">
        <v>89301212</v>
      </c>
      <c r="D1171" s="688" t="s">
        <v>4839</v>
      </c>
      <c r="E1171" s="689" t="s">
        <v>2824</v>
      </c>
      <c r="F1171" s="626" t="s">
        <v>2806</v>
      </c>
      <c r="G1171" s="626" t="s">
        <v>2903</v>
      </c>
      <c r="H1171" s="626" t="s">
        <v>550</v>
      </c>
      <c r="I1171" s="626" t="s">
        <v>3131</v>
      </c>
      <c r="J1171" s="626" t="s">
        <v>2905</v>
      </c>
      <c r="K1171" s="626" t="s">
        <v>1104</v>
      </c>
      <c r="L1171" s="627">
        <v>0</v>
      </c>
      <c r="M1171" s="627">
        <v>0</v>
      </c>
      <c r="N1171" s="626">
        <v>22</v>
      </c>
      <c r="O1171" s="690">
        <v>15</v>
      </c>
      <c r="P1171" s="627">
        <v>0</v>
      </c>
      <c r="Q1171" s="642"/>
      <c r="R1171" s="626">
        <v>13</v>
      </c>
      <c r="S1171" s="642">
        <v>0.59090909090909094</v>
      </c>
      <c r="T1171" s="690">
        <v>8.5</v>
      </c>
      <c r="U1171" s="672">
        <v>0.56666666666666665</v>
      </c>
    </row>
    <row r="1172" spans="1:21" ht="14.4" customHeight="1" x14ac:dyDescent="0.3">
      <c r="A1172" s="625">
        <v>21</v>
      </c>
      <c r="B1172" s="626" t="s">
        <v>551</v>
      </c>
      <c r="C1172" s="626">
        <v>89301212</v>
      </c>
      <c r="D1172" s="688" t="s">
        <v>4839</v>
      </c>
      <c r="E1172" s="689" t="s">
        <v>2824</v>
      </c>
      <c r="F1172" s="626" t="s">
        <v>2806</v>
      </c>
      <c r="G1172" s="626" t="s">
        <v>2903</v>
      </c>
      <c r="H1172" s="626" t="s">
        <v>550</v>
      </c>
      <c r="I1172" s="626" t="s">
        <v>4018</v>
      </c>
      <c r="J1172" s="626" t="s">
        <v>2905</v>
      </c>
      <c r="K1172" s="626" t="s">
        <v>628</v>
      </c>
      <c r="L1172" s="627">
        <v>0</v>
      </c>
      <c r="M1172" s="627">
        <v>0</v>
      </c>
      <c r="N1172" s="626">
        <v>2</v>
      </c>
      <c r="O1172" s="690">
        <v>1</v>
      </c>
      <c r="P1172" s="627"/>
      <c r="Q1172" s="642"/>
      <c r="R1172" s="626"/>
      <c r="S1172" s="642">
        <v>0</v>
      </c>
      <c r="T1172" s="690"/>
      <c r="U1172" s="672">
        <v>0</v>
      </c>
    </row>
    <row r="1173" spans="1:21" ht="14.4" customHeight="1" x14ac:dyDescent="0.3">
      <c r="A1173" s="625">
        <v>21</v>
      </c>
      <c r="B1173" s="626" t="s">
        <v>551</v>
      </c>
      <c r="C1173" s="626">
        <v>89301212</v>
      </c>
      <c r="D1173" s="688" t="s">
        <v>4839</v>
      </c>
      <c r="E1173" s="689" t="s">
        <v>2824</v>
      </c>
      <c r="F1173" s="626" t="s">
        <v>2806</v>
      </c>
      <c r="G1173" s="626" t="s">
        <v>2903</v>
      </c>
      <c r="H1173" s="626" t="s">
        <v>550</v>
      </c>
      <c r="I1173" s="626" t="s">
        <v>3332</v>
      </c>
      <c r="J1173" s="626" t="s">
        <v>3333</v>
      </c>
      <c r="K1173" s="626" t="s">
        <v>1104</v>
      </c>
      <c r="L1173" s="627">
        <v>0</v>
      </c>
      <c r="M1173" s="627">
        <v>0</v>
      </c>
      <c r="N1173" s="626">
        <v>4</v>
      </c>
      <c r="O1173" s="690">
        <v>2.5</v>
      </c>
      <c r="P1173" s="627">
        <v>0</v>
      </c>
      <c r="Q1173" s="642"/>
      <c r="R1173" s="626">
        <v>3</v>
      </c>
      <c r="S1173" s="642">
        <v>0.75</v>
      </c>
      <c r="T1173" s="690">
        <v>1.5</v>
      </c>
      <c r="U1173" s="672">
        <v>0.6</v>
      </c>
    </row>
    <row r="1174" spans="1:21" ht="14.4" customHeight="1" x14ac:dyDescent="0.3">
      <c r="A1174" s="625">
        <v>21</v>
      </c>
      <c r="B1174" s="626" t="s">
        <v>551</v>
      </c>
      <c r="C1174" s="626">
        <v>89301212</v>
      </c>
      <c r="D1174" s="688" t="s">
        <v>4839</v>
      </c>
      <c r="E1174" s="689" t="s">
        <v>2824</v>
      </c>
      <c r="F1174" s="626" t="s">
        <v>2806</v>
      </c>
      <c r="G1174" s="626" t="s">
        <v>2903</v>
      </c>
      <c r="H1174" s="626" t="s">
        <v>550</v>
      </c>
      <c r="I1174" s="626" t="s">
        <v>4019</v>
      </c>
      <c r="J1174" s="626" t="s">
        <v>3637</v>
      </c>
      <c r="K1174" s="626" t="s">
        <v>1104</v>
      </c>
      <c r="L1174" s="627">
        <v>0</v>
      </c>
      <c r="M1174" s="627">
        <v>0</v>
      </c>
      <c r="N1174" s="626">
        <v>2</v>
      </c>
      <c r="O1174" s="690">
        <v>0.5</v>
      </c>
      <c r="P1174" s="627">
        <v>0</v>
      </c>
      <c r="Q1174" s="642"/>
      <c r="R1174" s="626">
        <v>2</v>
      </c>
      <c r="S1174" s="642">
        <v>1</v>
      </c>
      <c r="T1174" s="690">
        <v>0.5</v>
      </c>
      <c r="U1174" s="672">
        <v>1</v>
      </c>
    </row>
    <row r="1175" spans="1:21" ht="14.4" customHeight="1" x14ac:dyDescent="0.3">
      <c r="A1175" s="625">
        <v>21</v>
      </c>
      <c r="B1175" s="626" t="s">
        <v>551</v>
      </c>
      <c r="C1175" s="626">
        <v>89301212</v>
      </c>
      <c r="D1175" s="688" t="s">
        <v>4839</v>
      </c>
      <c r="E1175" s="689" t="s">
        <v>2824</v>
      </c>
      <c r="F1175" s="626" t="s">
        <v>2806</v>
      </c>
      <c r="G1175" s="626" t="s">
        <v>2903</v>
      </c>
      <c r="H1175" s="626" t="s">
        <v>550</v>
      </c>
      <c r="I1175" s="626" t="s">
        <v>4020</v>
      </c>
      <c r="J1175" s="626" t="s">
        <v>3637</v>
      </c>
      <c r="K1175" s="626" t="s">
        <v>3640</v>
      </c>
      <c r="L1175" s="627">
        <v>0</v>
      </c>
      <c r="M1175" s="627">
        <v>0</v>
      </c>
      <c r="N1175" s="626">
        <v>8</v>
      </c>
      <c r="O1175" s="690">
        <v>4</v>
      </c>
      <c r="P1175" s="627">
        <v>0</v>
      </c>
      <c r="Q1175" s="642"/>
      <c r="R1175" s="626">
        <v>3</v>
      </c>
      <c r="S1175" s="642">
        <v>0.375</v>
      </c>
      <c r="T1175" s="690">
        <v>1</v>
      </c>
      <c r="U1175" s="672">
        <v>0.25</v>
      </c>
    </row>
    <row r="1176" spans="1:21" ht="14.4" customHeight="1" x14ac:dyDescent="0.3">
      <c r="A1176" s="625">
        <v>21</v>
      </c>
      <c r="B1176" s="626" t="s">
        <v>551</v>
      </c>
      <c r="C1176" s="626">
        <v>89301212</v>
      </c>
      <c r="D1176" s="688" t="s">
        <v>4839</v>
      </c>
      <c r="E1176" s="689" t="s">
        <v>2824</v>
      </c>
      <c r="F1176" s="626" t="s">
        <v>2806</v>
      </c>
      <c r="G1176" s="626" t="s">
        <v>2903</v>
      </c>
      <c r="H1176" s="626" t="s">
        <v>550</v>
      </c>
      <c r="I1176" s="626" t="s">
        <v>3639</v>
      </c>
      <c r="J1176" s="626" t="s">
        <v>3637</v>
      </c>
      <c r="K1176" s="626" t="s">
        <v>3640</v>
      </c>
      <c r="L1176" s="627">
        <v>0</v>
      </c>
      <c r="M1176" s="627">
        <v>0</v>
      </c>
      <c r="N1176" s="626">
        <v>1</v>
      </c>
      <c r="O1176" s="690">
        <v>0.5</v>
      </c>
      <c r="P1176" s="627"/>
      <c r="Q1176" s="642"/>
      <c r="R1176" s="626"/>
      <c r="S1176" s="642">
        <v>0</v>
      </c>
      <c r="T1176" s="690"/>
      <c r="U1176" s="672">
        <v>0</v>
      </c>
    </row>
    <row r="1177" spans="1:21" ht="14.4" customHeight="1" x14ac:dyDescent="0.3">
      <c r="A1177" s="625">
        <v>21</v>
      </c>
      <c r="B1177" s="626" t="s">
        <v>551</v>
      </c>
      <c r="C1177" s="626">
        <v>89301212</v>
      </c>
      <c r="D1177" s="688" t="s">
        <v>4839</v>
      </c>
      <c r="E1177" s="689" t="s">
        <v>2824</v>
      </c>
      <c r="F1177" s="626" t="s">
        <v>2806</v>
      </c>
      <c r="G1177" s="626" t="s">
        <v>2903</v>
      </c>
      <c r="H1177" s="626" t="s">
        <v>550</v>
      </c>
      <c r="I1177" s="626" t="s">
        <v>4021</v>
      </c>
      <c r="J1177" s="626" t="s">
        <v>3637</v>
      </c>
      <c r="K1177" s="626" t="s">
        <v>1104</v>
      </c>
      <c r="L1177" s="627">
        <v>0</v>
      </c>
      <c r="M1177" s="627">
        <v>0</v>
      </c>
      <c r="N1177" s="626">
        <v>3</v>
      </c>
      <c r="O1177" s="690">
        <v>2</v>
      </c>
      <c r="P1177" s="627"/>
      <c r="Q1177" s="642"/>
      <c r="R1177" s="626"/>
      <c r="S1177" s="642">
        <v>0</v>
      </c>
      <c r="T1177" s="690"/>
      <c r="U1177" s="672">
        <v>0</v>
      </c>
    </row>
    <row r="1178" spans="1:21" ht="14.4" customHeight="1" x14ac:dyDescent="0.3">
      <c r="A1178" s="625">
        <v>21</v>
      </c>
      <c r="B1178" s="626" t="s">
        <v>551</v>
      </c>
      <c r="C1178" s="626">
        <v>89301212</v>
      </c>
      <c r="D1178" s="688" t="s">
        <v>4839</v>
      </c>
      <c r="E1178" s="689" t="s">
        <v>2824</v>
      </c>
      <c r="F1178" s="626" t="s">
        <v>2806</v>
      </c>
      <c r="G1178" s="626" t="s">
        <v>2903</v>
      </c>
      <c r="H1178" s="626" t="s">
        <v>550</v>
      </c>
      <c r="I1178" s="626" t="s">
        <v>3062</v>
      </c>
      <c r="J1178" s="626" t="s">
        <v>1102</v>
      </c>
      <c r="K1178" s="626" t="s">
        <v>1104</v>
      </c>
      <c r="L1178" s="627">
        <v>0</v>
      </c>
      <c r="M1178" s="627">
        <v>0</v>
      </c>
      <c r="N1178" s="626">
        <v>4</v>
      </c>
      <c r="O1178" s="690">
        <v>2</v>
      </c>
      <c r="P1178" s="627">
        <v>0</v>
      </c>
      <c r="Q1178" s="642"/>
      <c r="R1178" s="626">
        <v>4</v>
      </c>
      <c r="S1178" s="642">
        <v>1</v>
      </c>
      <c r="T1178" s="690">
        <v>2</v>
      </c>
      <c r="U1178" s="672">
        <v>1</v>
      </c>
    </row>
    <row r="1179" spans="1:21" ht="14.4" customHeight="1" x14ac:dyDescent="0.3">
      <c r="A1179" s="625">
        <v>21</v>
      </c>
      <c r="B1179" s="626" t="s">
        <v>551</v>
      </c>
      <c r="C1179" s="626">
        <v>89301212</v>
      </c>
      <c r="D1179" s="688" t="s">
        <v>4839</v>
      </c>
      <c r="E1179" s="689" t="s">
        <v>2824</v>
      </c>
      <c r="F1179" s="626" t="s">
        <v>2806</v>
      </c>
      <c r="G1179" s="626" t="s">
        <v>2903</v>
      </c>
      <c r="H1179" s="626" t="s">
        <v>550</v>
      </c>
      <c r="I1179" s="626" t="s">
        <v>4022</v>
      </c>
      <c r="J1179" s="626" t="s">
        <v>3642</v>
      </c>
      <c r="K1179" s="626" t="s">
        <v>1104</v>
      </c>
      <c r="L1179" s="627">
        <v>0</v>
      </c>
      <c r="M1179" s="627">
        <v>0</v>
      </c>
      <c r="N1179" s="626">
        <v>3</v>
      </c>
      <c r="O1179" s="690">
        <v>2</v>
      </c>
      <c r="P1179" s="627">
        <v>0</v>
      </c>
      <c r="Q1179" s="642"/>
      <c r="R1179" s="626">
        <v>1</v>
      </c>
      <c r="S1179" s="642">
        <v>0.33333333333333331</v>
      </c>
      <c r="T1179" s="690">
        <v>0.5</v>
      </c>
      <c r="U1179" s="672">
        <v>0.25</v>
      </c>
    </row>
    <row r="1180" spans="1:21" ht="14.4" customHeight="1" x14ac:dyDescent="0.3">
      <c r="A1180" s="625">
        <v>21</v>
      </c>
      <c r="B1180" s="626" t="s">
        <v>551</v>
      </c>
      <c r="C1180" s="626">
        <v>89301212</v>
      </c>
      <c r="D1180" s="688" t="s">
        <v>4839</v>
      </c>
      <c r="E1180" s="689" t="s">
        <v>2824</v>
      </c>
      <c r="F1180" s="626" t="s">
        <v>2806</v>
      </c>
      <c r="G1180" s="626" t="s">
        <v>2903</v>
      </c>
      <c r="H1180" s="626" t="s">
        <v>550</v>
      </c>
      <c r="I1180" s="626" t="s">
        <v>4023</v>
      </c>
      <c r="J1180" s="626" t="s">
        <v>3642</v>
      </c>
      <c r="K1180" s="626" t="s">
        <v>628</v>
      </c>
      <c r="L1180" s="627">
        <v>0</v>
      </c>
      <c r="M1180" s="627">
        <v>0</v>
      </c>
      <c r="N1180" s="626">
        <v>1</v>
      </c>
      <c r="O1180" s="690">
        <v>0.5</v>
      </c>
      <c r="P1180" s="627"/>
      <c r="Q1180" s="642"/>
      <c r="R1180" s="626"/>
      <c r="S1180" s="642">
        <v>0</v>
      </c>
      <c r="T1180" s="690"/>
      <c r="U1180" s="672">
        <v>0</v>
      </c>
    </row>
    <row r="1181" spans="1:21" ht="14.4" customHeight="1" x14ac:dyDescent="0.3">
      <c r="A1181" s="625">
        <v>21</v>
      </c>
      <c r="B1181" s="626" t="s">
        <v>551</v>
      </c>
      <c r="C1181" s="626">
        <v>89301212</v>
      </c>
      <c r="D1181" s="688" t="s">
        <v>4839</v>
      </c>
      <c r="E1181" s="689" t="s">
        <v>2824</v>
      </c>
      <c r="F1181" s="626" t="s">
        <v>2806</v>
      </c>
      <c r="G1181" s="626" t="s">
        <v>2903</v>
      </c>
      <c r="H1181" s="626" t="s">
        <v>550</v>
      </c>
      <c r="I1181" s="626" t="s">
        <v>4024</v>
      </c>
      <c r="J1181" s="626" t="s">
        <v>2905</v>
      </c>
      <c r="K1181" s="626" t="s">
        <v>628</v>
      </c>
      <c r="L1181" s="627">
        <v>0</v>
      </c>
      <c r="M1181" s="627">
        <v>0</v>
      </c>
      <c r="N1181" s="626">
        <v>1</v>
      </c>
      <c r="O1181" s="690">
        <v>0.5</v>
      </c>
      <c r="P1181" s="627"/>
      <c r="Q1181" s="642"/>
      <c r="R1181" s="626"/>
      <c r="S1181" s="642">
        <v>0</v>
      </c>
      <c r="T1181" s="690"/>
      <c r="U1181" s="672">
        <v>0</v>
      </c>
    </row>
    <row r="1182" spans="1:21" ht="14.4" customHeight="1" x14ac:dyDescent="0.3">
      <c r="A1182" s="625">
        <v>21</v>
      </c>
      <c r="B1182" s="626" t="s">
        <v>551</v>
      </c>
      <c r="C1182" s="626">
        <v>89301212</v>
      </c>
      <c r="D1182" s="688" t="s">
        <v>4839</v>
      </c>
      <c r="E1182" s="689" t="s">
        <v>2824</v>
      </c>
      <c r="F1182" s="626" t="s">
        <v>2807</v>
      </c>
      <c r="G1182" s="626" t="s">
        <v>3298</v>
      </c>
      <c r="H1182" s="626" t="s">
        <v>550</v>
      </c>
      <c r="I1182" s="626" t="s">
        <v>4025</v>
      </c>
      <c r="J1182" s="626" t="s">
        <v>2823</v>
      </c>
      <c r="K1182" s="626"/>
      <c r="L1182" s="627">
        <v>0</v>
      </c>
      <c r="M1182" s="627">
        <v>0</v>
      </c>
      <c r="N1182" s="626">
        <v>1</v>
      </c>
      <c r="O1182" s="690">
        <v>1</v>
      </c>
      <c r="P1182" s="627"/>
      <c r="Q1182" s="642"/>
      <c r="R1182" s="626"/>
      <c r="S1182" s="642">
        <v>0</v>
      </c>
      <c r="T1182" s="690"/>
      <c r="U1182" s="672">
        <v>0</v>
      </c>
    </row>
    <row r="1183" spans="1:21" ht="14.4" customHeight="1" x14ac:dyDescent="0.3">
      <c r="A1183" s="625">
        <v>21</v>
      </c>
      <c r="B1183" s="626" t="s">
        <v>551</v>
      </c>
      <c r="C1183" s="626">
        <v>89301212</v>
      </c>
      <c r="D1183" s="688" t="s">
        <v>4839</v>
      </c>
      <c r="E1183" s="689" t="s">
        <v>2824</v>
      </c>
      <c r="F1183" s="626" t="s">
        <v>2807</v>
      </c>
      <c r="G1183" s="626" t="s">
        <v>3298</v>
      </c>
      <c r="H1183" s="626" t="s">
        <v>550</v>
      </c>
      <c r="I1183" s="626" t="s">
        <v>4026</v>
      </c>
      <c r="J1183" s="626" t="s">
        <v>2823</v>
      </c>
      <c r="K1183" s="626"/>
      <c r="L1183" s="627">
        <v>0</v>
      </c>
      <c r="M1183" s="627">
        <v>0</v>
      </c>
      <c r="N1183" s="626">
        <v>1</v>
      </c>
      <c r="O1183" s="690">
        <v>1</v>
      </c>
      <c r="P1183" s="627">
        <v>0</v>
      </c>
      <c r="Q1183" s="642"/>
      <c r="R1183" s="626">
        <v>1</v>
      </c>
      <c r="S1183" s="642">
        <v>1</v>
      </c>
      <c r="T1183" s="690">
        <v>1</v>
      </c>
      <c r="U1183" s="672">
        <v>1</v>
      </c>
    </row>
    <row r="1184" spans="1:21" ht="14.4" customHeight="1" x14ac:dyDescent="0.3">
      <c r="A1184" s="625">
        <v>21</v>
      </c>
      <c r="B1184" s="626" t="s">
        <v>551</v>
      </c>
      <c r="C1184" s="626">
        <v>89301212</v>
      </c>
      <c r="D1184" s="688" t="s">
        <v>4839</v>
      </c>
      <c r="E1184" s="689" t="s">
        <v>2824</v>
      </c>
      <c r="F1184" s="626" t="s">
        <v>2807</v>
      </c>
      <c r="G1184" s="626" t="s">
        <v>3298</v>
      </c>
      <c r="H1184" s="626" t="s">
        <v>550</v>
      </c>
      <c r="I1184" s="626" t="s">
        <v>4027</v>
      </c>
      <c r="J1184" s="626" t="s">
        <v>2823</v>
      </c>
      <c r="K1184" s="626"/>
      <c r="L1184" s="627">
        <v>0</v>
      </c>
      <c r="M1184" s="627">
        <v>0</v>
      </c>
      <c r="N1184" s="626">
        <v>1</v>
      </c>
      <c r="O1184" s="690">
        <v>1</v>
      </c>
      <c r="P1184" s="627"/>
      <c r="Q1184" s="642"/>
      <c r="R1184" s="626"/>
      <c r="S1184" s="642">
        <v>0</v>
      </c>
      <c r="T1184" s="690"/>
      <c r="U1184" s="672">
        <v>0</v>
      </c>
    </row>
    <row r="1185" spans="1:21" ht="14.4" customHeight="1" x14ac:dyDescent="0.3">
      <c r="A1185" s="625">
        <v>21</v>
      </c>
      <c r="B1185" s="626" t="s">
        <v>551</v>
      </c>
      <c r="C1185" s="626">
        <v>89301212</v>
      </c>
      <c r="D1185" s="688" t="s">
        <v>4839</v>
      </c>
      <c r="E1185" s="689" t="s">
        <v>2824</v>
      </c>
      <c r="F1185" s="626" t="s">
        <v>2808</v>
      </c>
      <c r="G1185" s="626" t="s">
        <v>3245</v>
      </c>
      <c r="H1185" s="626" t="s">
        <v>550</v>
      </c>
      <c r="I1185" s="626" t="s">
        <v>3246</v>
      </c>
      <c r="J1185" s="626" t="s">
        <v>3247</v>
      </c>
      <c r="K1185" s="626" t="s">
        <v>3248</v>
      </c>
      <c r="L1185" s="627">
        <v>1267.1199999999999</v>
      </c>
      <c r="M1185" s="627">
        <v>1267.1199999999999</v>
      </c>
      <c r="N1185" s="626">
        <v>1</v>
      </c>
      <c r="O1185" s="690">
        <v>1</v>
      </c>
      <c r="P1185" s="627">
        <v>1267.1199999999999</v>
      </c>
      <c r="Q1185" s="642">
        <v>1</v>
      </c>
      <c r="R1185" s="626">
        <v>1</v>
      </c>
      <c r="S1185" s="642">
        <v>1</v>
      </c>
      <c r="T1185" s="690">
        <v>1</v>
      </c>
      <c r="U1185" s="672">
        <v>1</v>
      </c>
    </row>
    <row r="1186" spans="1:21" ht="14.4" customHeight="1" x14ac:dyDescent="0.3">
      <c r="A1186" s="625">
        <v>21</v>
      </c>
      <c r="B1186" s="626" t="s">
        <v>551</v>
      </c>
      <c r="C1186" s="626">
        <v>89301212</v>
      </c>
      <c r="D1186" s="688" t="s">
        <v>4839</v>
      </c>
      <c r="E1186" s="689" t="s">
        <v>2824</v>
      </c>
      <c r="F1186" s="626" t="s">
        <v>2808</v>
      </c>
      <c r="G1186" s="626" t="s">
        <v>3245</v>
      </c>
      <c r="H1186" s="626" t="s">
        <v>550</v>
      </c>
      <c r="I1186" s="626" t="s">
        <v>3334</v>
      </c>
      <c r="J1186" s="626" t="s">
        <v>3335</v>
      </c>
      <c r="K1186" s="626" t="s">
        <v>3336</v>
      </c>
      <c r="L1186" s="627">
        <v>1000</v>
      </c>
      <c r="M1186" s="627">
        <v>6000</v>
      </c>
      <c r="N1186" s="626">
        <v>6</v>
      </c>
      <c r="O1186" s="690">
        <v>6</v>
      </c>
      <c r="P1186" s="627">
        <v>1000</v>
      </c>
      <c r="Q1186" s="642">
        <v>0.16666666666666666</v>
      </c>
      <c r="R1186" s="626">
        <v>1</v>
      </c>
      <c r="S1186" s="642">
        <v>0.16666666666666666</v>
      </c>
      <c r="T1186" s="690">
        <v>1</v>
      </c>
      <c r="U1186" s="672">
        <v>0.16666666666666666</v>
      </c>
    </row>
    <row r="1187" spans="1:21" ht="14.4" customHeight="1" x14ac:dyDescent="0.3">
      <c r="A1187" s="625">
        <v>21</v>
      </c>
      <c r="B1187" s="626" t="s">
        <v>551</v>
      </c>
      <c r="C1187" s="626">
        <v>89301212</v>
      </c>
      <c r="D1187" s="688" t="s">
        <v>4839</v>
      </c>
      <c r="E1187" s="689" t="s">
        <v>2824</v>
      </c>
      <c r="F1187" s="626" t="s">
        <v>2808</v>
      </c>
      <c r="G1187" s="626" t="s">
        <v>3245</v>
      </c>
      <c r="H1187" s="626" t="s">
        <v>550</v>
      </c>
      <c r="I1187" s="626" t="s">
        <v>4028</v>
      </c>
      <c r="J1187" s="626" t="s">
        <v>4029</v>
      </c>
      <c r="K1187" s="626" t="s">
        <v>4030</v>
      </c>
      <c r="L1187" s="627">
        <v>1324.45</v>
      </c>
      <c r="M1187" s="627">
        <v>7946.7</v>
      </c>
      <c r="N1187" s="626">
        <v>6</v>
      </c>
      <c r="O1187" s="690">
        <v>6</v>
      </c>
      <c r="P1187" s="627">
        <v>7946.7</v>
      </c>
      <c r="Q1187" s="642">
        <v>1</v>
      </c>
      <c r="R1187" s="626">
        <v>6</v>
      </c>
      <c r="S1187" s="642">
        <v>1</v>
      </c>
      <c r="T1187" s="690">
        <v>6</v>
      </c>
      <c r="U1187" s="672">
        <v>1</v>
      </c>
    </row>
    <row r="1188" spans="1:21" ht="14.4" customHeight="1" x14ac:dyDescent="0.3">
      <c r="A1188" s="625">
        <v>21</v>
      </c>
      <c r="B1188" s="626" t="s">
        <v>551</v>
      </c>
      <c r="C1188" s="626">
        <v>89301212</v>
      </c>
      <c r="D1188" s="688" t="s">
        <v>4839</v>
      </c>
      <c r="E1188" s="689" t="s">
        <v>2824</v>
      </c>
      <c r="F1188" s="626" t="s">
        <v>2808</v>
      </c>
      <c r="G1188" s="626" t="s">
        <v>3644</v>
      </c>
      <c r="H1188" s="626" t="s">
        <v>550</v>
      </c>
      <c r="I1188" s="626" t="s">
        <v>4031</v>
      </c>
      <c r="J1188" s="626" t="s">
        <v>4032</v>
      </c>
      <c r="K1188" s="626" t="s">
        <v>4033</v>
      </c>
      <c r="L1188" s="627">
        <v>1800</v>
      </c>
      <c r="M1188" s="627">
        <v>1800</v>
      </c>
      <c r="N1188" s="626">
        <v>1</v>
      </c>
      <c r="O1188" s="690">
        <v>1</v>
      </c>
      <c r="P1188" s="627"/>
      <c r="Q1188" s="642">
        <v>0</v>
      </c>
      <c r="R1188" s="626"/>
      <c r="S1188" s="642">
        <v>0</v>
      </c>
      <c r="T1188" s="690"/>
      <c r="U1188" s="672">
        <v>0</v>
      </c>
    </row>
    <row r="1189" spans="1:21" ht="14.4" customHeight="1" x14ac:dyDescent="0.3">
      <c r="A1189" s="625">
        <v>21</v>
      </c>
      <c r="B1189" s="626" t="s">
        <v>551</v>
      </c>
      <c r="C1189" s="626">
        <v>89301212</v>
      </c>
      <c r="D1189" s="688" t="s">
        <v>4839</v>
      </c>
      <c r="E1189" s="689" t="s">
        <v>2826</v>
      </c>
      <c r="F1189" s="626" t="s">
        <v>2806</v>
      </c>
      <c r="G1189" s="626" t="s">
        <v>4034</v>
      </c>
      <c r="H1189" s="626" t="s">
        <v>550</v>
      </c>
      <c r="I1189" s="626" t="s">
        <v>4035</v>
      </c>
      <c r="J1189" s="626" t="s">
        <v>1599</v>
      </c>
      <c r="K1189" s="626" t="s">
        <v>4036</v>
      </c>
      <c r="L1189" s="627">
        <v>1354.54</v>
      </c>
      <c r="M1189" s="627">
        <v>1354.54</v>
      </c>
      <c r="N1189" s="626">
        <v>1</v>
      </c>
      <c r="O1189" s="690">
        <v>0.5</v>
      </c>
      <c r="P1189" s="627">
        <v>1354.54</v>
      </c>
      <c r="Q1189" s="642">
        <v>1</v>
      </c>
      <c r="R1189" s="626">
        <v>1</v>
      </c>
      <c r="S1189" s="642">
        <v>1</v>
      </c>
      <c r="T1189" s="690">
        <v>0.5</v>
      </c>
      <c r="U1189" s="672">
        <v>1</v>
      </c>
    </row>
    <row r="1190" spans="1:21" ht="14.4" customHeight="1" x14ac:dyDescent="0.3">
      <c r="A1190" s="625">
        <v>21</v>
      </c>
      <c r="B1190" s="626" t="s">
        <v>551</v>
      </c>
      <c r="C1190" s="626">
        <v>89301212</v>
      </c>
      <c r="D1190" s="688" t="s">
        <v>4839</v>
      </c>
      <c r="E1190" s="689" t="s">
        <v>2826</v>
      </c>
      <c r="F1190" s="626" t="s">
        <v>2806</v>
      </c>
      <c r="G1190" s="626" t="s">
        <v>4034</v>
      </c>
      <c r="H1190" s="626" t="s">
        <v>550</v>
      </c>
      <c r="I1190" s="626" t="s">
        <v>4037</v>
      </c>
      <c r="J1190" s="626" t="s">
        <v>4038</v>
      </c>
      <c r="K1190" s="626" t="s">
        <v>4039</v>
      </c>
      <c r="L1190" s="627">
        <v>209.34</v>
      </c>
      <c r="M1190" s="627">
        <v>209.34</v>
      </c>
      <c r="N1190" s="626">
        <v>1</v>
      </c>
      <c r="O1190" s="690">
        <v>0.5</v>
      </c>
      <c r="P1190" s="627">
        <v>209.34</v>
      </c>
      <c r="Q1190" s="642">
        <v>1</v>
      </c>
      <c r="R1190" s="626">
        <v>1</v>
      </c>
      <c r="S1190" s="642">
        <v>1</v>
      </c>
      <c r="T1190" s="690">
        <v>0.5</v>
      </c>
      <c r="U1190" s="672">
        <v>1</v>
      </c>
    </row>
    <row r="1191" spans="1:21" ht="14.4" customHeight="1" x14ac:dyDescent="0.3">
      <c r="A1191" s="625">
        <v>21</v>
      </c>
      <c r="B1191" s="626" t="s">
        <v>551</v>
      </c>
      <c r="C1191" s="626">
        <v>89301212</v>
      </c>
      <c r="D1191" s="688" t="s">
        <v>4839</v>
      </c>
      <c r="E1191" s="689" t="s">
        <v>2826</v>
      </c>
      <c r="F1191" s="626" t="s">
        <v>2806</v>
      </c>
      <c r="G1191" s="626" t="s">
        <v>2854</v>
      </c>
      <c r="H1191" s="626" t="s">
        <v>1264</v>
      </c>
      <c r="I1191" s="626" t="s">
        <v>2486</v>
      </c>
      <c r="J1191" s="626" t="s">
        <v>1429</v>
      </c>
      <c r="K1191" s="626" t="s">
        <v>1430</v>
      </c>
      <c r="L1191" s="627">
        <v>89.6</v>
      </c>
      <c r="M1191" s="627">
        <v>179.2</v>
      </c>
      <c r="N1191" s="626">
        <v>2</v>
      </c>
      <c r="O1191" s="690">
        <v>2</v>
      </c>
      <c r="P1191" s="627">
        <v>89.6</v>
      </c>
      <c r="Q1191" s="642">
        <v>0.5</v>
      </c>
      <c r="R1191" s="626">
        <v>1</v>
      </c>
      <c r="S1191" s="642">
        <v>0.5</v>
      </c>
      <c r="T1191" s="690">
        <v>1</v>
      </c>
      <c r="U1191" s="672">
        <v>0.5</v>
      </c>
    </row>
    <row r="1192" spans="1:21" ht="14.4" customHeight="1" x14ac:dyDescent="0.3">
      <c r="A1192" s="625">
        <v>21</v>
      </c>
      <c r="B1192" s="626" t="s">
        <v>551</v>
      </c>
      <c r="C1192" s="626">
        <v>89301212</v>
      </c>
      <c r="D1192" s="688" t="s">
        <v>4839</v>
      </c>
      <c r="E1192" s="689" t="s">
        <v>2826</v>
      </c>
      <c r="F1192" s="626" t="s">
        <v>2806</v>
      </c>
      <c r="G1192" s="626" t="s">
        <v>2854</v>
      </c>
      <c r="H1192" s="626" t="s">
        <v>1264</v>
      </c>
      <c r="I1192" s="626" t="s">
        <v>2486</v>
      </c>
      <c r="J1192" s="626" t="s">
        <v>1429</v>
      </c>
      <c r="K1192" s="626" t="s">
        <v>1430</v>
      </c>
      <c r="L1192" s="627">
        <v>95.25</v>
      </c>
      <c r="M1192" s="627">
        <v>95.25</v>
      </c>
      <c r="N1192" s="626">
        <v>1</v>
      </c>
      <c r="O1192" s="690">
        <v>1</v>
      </c>
      <c r="P1192" s="627"/>
      <c r="Q1192" s="642">
        <v>0</v>
      </c>
      <c r="R1192" s="626"/>
      <c r="S1192" s="642">
        <v>0</v>
      </c>
      <c r="T1192" s="690"/>
      <c r="U1192" s="672">
        <v>0</v>
      </c>
    </row>
    <row r="1193" spans="1:21" ht="14.4" customHeight="1" x14ac:dyDescent="0.3">
      <c r="A1193" s="625">
        <v>21</v>
      </c>
      <c r="B1193" s="626" t="s">
        <v>551</v>
      </c>
      <c r="C1193" s="626">
        <v>89301212</v>
      </c>
      <c r="D1193" s="688" t="s">
        <v>4839</v>
      </c>
      <c r="E1193" s="689" t="s">
        <v>2826</v>
      </c>
      <c r="F1193" s="626" t="s">
        <v>2806</v>
      </c>
      <c r="G1193" s="626" t="s">
        <v>2855</v>
      </c>
      <c r="H1193" s="626" t="s">
        <v>1264</v>
      </c>
      <c r="I1193" s="626" t="s">
        <v>2916</v>
      </c>
      <c r="J1193" s="626" t="s">
        <v>2917</v>
      </c>
      <c r="K1193" s="626" t="s">
        <v>2918</v>
      </c>
      <c r="L1193" s="627">
        <v>16.27</v>
      </c>
      <c r="M1193" s="627">
        <v>32.54</v>
      </c>
      <c r="N1193" s="626">
        <v>2</v>
      </c>
      <c r="O1193" s="690">
        <v>2</v>
      </c>
      <c r="P1193" s="627">
        <v>16.27</v>
      </c>
      <c r="Q1193" s="642">
        <v>0.5</v>
      </c>
      <c r="R1193" s="626">
        <v>1</v>
      </c>
      <c r="S1193" s="642">
        <v>0.5</v>
      </c>
      <c r="T1193" s="690">
        <v>1</v>
      </c>
      <c r="U1193" s="672">
        <v>0.5</v>
      </c>
    </row>
    <row r="1194" spans="1:21" ht="14.4" customHeight="1" x14ac:dyDescent="0.3">
      <c r="A1194" s="625">
        <v>21</v>
      </c>
      <c r="B1194" s="626" t="s">
        <v>551</v>
      </c>
      <c r="C1194" s="626">
        <v>89301212</v>
      </c>
      <c r="D1194" s="688" t="s">
        <v>4839</v>
      </c>
      <c r="E1194" s="689" t="s">
        <v>2826</v>
      </c>
      <c r="F1194" s="626" t="s">
        <v>2806</v>
      </c>
      <c r="G1194" s="626" t="s">
        <v>2855</v>
      </c>
      <c r="H1194" s="626" t="s">
        <v>1264</v>
      </c>
      <c r="I1194" s="626" t="s">
        <v>2919</v>
      </c>
      <c r="J1194" s="626" t="s">
        <v>2920</v>
      </c>
      <c r="K1194" s="626" t="s">
        <v>2921</v>
      </c>
      <c r="L1194" s="627">
        <v>25.03</v>
      </c>
      <c r="M1194" s="627">
        <v>50.06</v>
      </c>
      <c r="N1194" s="626">
        <v>2</v>
      </c>
      <c r="O1194" s="690">
        <v>1</v>
      </c>
      <c r="P1194" s="627"/>
      <c r="Q1194" s="642">
        <v>0</v>
      </c>
      <c r="R1194" s="626"/>
      <c r="S1194" s="642">
        <v>0</v>
      </c>
      <c r="T1194" s="690"/>
      <c r="U1194" s="672">
        <v>0</v>
      </c>
    </row>
    <row r="1195" spans="1:21" ht="14.4" customHeight="1" x14ac:dyDescent="0.3">
      <c r="A1195" s="625">
        <v>21</v>
      </c>
      <c r="B1195" s="626" t="s">
        <v>551</v>
      </c>
      <c r="C1195" s="626">
        <v>89301212</v>
      </c>
      <c r="D1195" s="688" t="s">
        <v>4839</v>
      </c>
      <c r="E1195" s="689" t="s">
        <v>2826</v>
      </c>
      <c r="F1195" s="626" t="s">
        <v>2806</v>
      </c>
      <c r="G1195" s="626" t="s">
        <v>2855</v>
      </c>
      <c r="H1195" s="626" t="s">
        <v>1264</v>
      </c>
      <c r="I1195" s="626" t="s">
        <v>2731</v>
      </c>
      <c r="J1195" s="626" t="s">
        <v>2732</v>
      </c>
      <c r="K1195" s="626" t="s">
        <v>1593</v>
      </c>
      <c r="L1195" s="627">
        <v>17.690000000000001</v>
      </c>
      <c r="M1195" s="627">
        <v>88.45</v>
      </c>
      <c r="N1195" s="626">
        <v>5</v>
      </c>
      <c r="O1195" s="690">
        <v>3</v>
      </c>
      <c r="P1195" s="627">
        <v>70.760000000000005</v>
      </c>
      <c r="Q1195" s="642">
        <v>0.8</v>
      </c>
      <c r="R1195" s="626">
        <v>4</v>
      </c>
      <c r="S1195" s="642">
        <v>0.8</v>
      </c>
      <c r="T1195" s="690">
        <v>2</v>
      </c>
      <c r="U1195" s="672">
        <v>0.66666666666666663</v>
      </c>
    </row>
    <row r="1196" spans="1:21" ht="14.4" customHeight="1" x14ac:dyDescent="0.3">
      <c r="A1196" s="625">
        <v>21</v>
      </c>
      <c r="B1196" s="626" t="s">
        <v>551</v>
      </c>
      <c r="C1196" s="626">
        <v>89301212</v>
      </c>
      <c r="D1196" s="688" t="s">
        <v>4839</v>
      </c>
      <c r="E1196" s="689" t="s">
        <v>2826</v>
      </c>
      <c r="F1196" s="626" t="s">
        <v>2806</v>
      </c>
      <c r="G1196" s="626" t="s">
        <v>2877</v>
      </c>
      <c r="H1196" s="626" t="s">
        <v>1264</v>
      </c>
      <c r="I1196" s="626" t="s">
        <v>2362</v>
      </c>
      <c r="J1196" s="626" t="s">
        <v>2363</v>
      </c>
      <c r="K1196" s="626" t="s">
        <v>2364</v>
      </c>
      <c r="L1196" s="627">
        <v>333.31</v>
      </c>
      <c r="M1196" s="627">
        <v>999.93000000000006</v>
      </c>
      <c r="N1196" s="626">
        <v>3</v>
      </c>
      <c r="O1196" s="690">
        <v>2.5</v>
      </c>
      <c r="P1196" s="627">
        <v>666.62</v>
      </c>
      <c r="Q1196" s="642">
        <v>0.66666666666666663</v>
      </c>
      <c r="R1196" s="626">
        <v>2</v>
      </c>
      <c r="S1196" s="642">
        <v>0.66666666666666663</v>
      </c>
      <c r="T1196" s="690">
        <v>2</v>
      </c>
      <c r="U1196" s="672">
        <v>0.8</v>
      </c>
    </row>
    <row r="1197" spans="1:21" ht="14.4" customHeight="1" x14ac:dyDescent="0.3">
      <c r="A1197" s="625">
        <v>21</v>
      </c>
      <c r="B1197" s="626" t="s">
        <v>551</v>
      </c>
      <c r="C1197" s="626">
        <v>89301212</v>
      </c>
      <c r="D1197" s="688" t="s">
        <v>4839</v>
      </c>
      <c r="E1197" s="689" t="s">
        <v>2826</v>
      </c>
      <c r="F1197" s="626" t="s">
        <v>2806</v>
      </c>
      <c r="G1197" s="626" t="s">
        <v>2877</v>
      </c>
      <c r="H1197" s="626" t="s">
        <v>1264</v>
      </c>
      <c r="I1197" s="626" t="s">
        <v>2679</v>
      </c>
      <c r="J1197" s="626" t="s">
        <v>2680</v>
      </c>
      <c r="K1197" s="626" t="s">
        <v>2681</v>
      </c>
      <c r="L1197" s="627">
        <v>333.31</v>
      </c>
      <c r="M1197" s="627">
        <v>333.31</v>
      </c>
      <c r="N1197" s="626">
        <v>1</v>
      </c>
      <c r="O1197" s="690">
        <v>0.5</v>
      </c>
      <c r="P1197" s="627"/>
      <c r="Q1197" s="642">
        <v>0</v>
      </c>
      <c r="R1197" s="626"/>
      <c r="S1197" s="642">
        <v>0</v>
      </c>
      <c r="T1197" s="690"/>
      <c r="U1197" s="672">
        <v>0</v>
      </c>
    </row>
    <row r="1198" spans="1:21" ht="14.4" customHeight="1" x14ac:dyDescent="0.3">
      <c r="A1198" s="625">
        <v>21</v>
      </c>
      <c r="B1198" s="626" t="s">
        <v>551</v>
      </c>
      <c r="C1198" s="626">
        <v>89301212</v>
      </c>
      <c r="D1198" s="688" t="s">
        <v>4839</v>
      </c>
      <c r="E1198" s="689" t="s">
        <v>2826</v>
      </c>
      <c r="F1198" s="626" t="s">
        <v>2806</v>
      </c>
      <c r="G1198" s="626" t="s">
        <v>3421</v>
      </c>
      <c r="H1198" s="626" t="s">
        <v>1264</v>
      </c>
      <c r="I1198" s="626" t="s">
        <v>3425</v>
      </c>
      <c r="J1198" s="626" t="s">
        <v>3423</v>
      </c>
      <c r="K1198" s="626" t="s">
        <v>3424</v>
      </c>
      <c r="L1198" s="627">
        <v>2279.48</v>
      </c>
      <c r="M1198" s="627">
        <v>6838.4400000000005</v>
      </c>
      <c r="N1198" s="626">
        <v>3</v>
      </c>
      <c r="O1198" s="690">
        <v>1</v>
      </c>
      <c r="P1198" s="627"/>
      <c r="Q1198" s="642">
        <v>0</v>
      </c>
      <c r="R1198" s="626"/>
      <c r="S1198" s="642">
        <v>0</v>
      </c>
      <c r="T1198" s="690"/>
      <c r="U1198" s="672">
        <v>0</v>
      </c>
    </row>
    <row r="1199" spans="1:21" ht="14.4" customHeight="1" x14ac:dyDescent="0.3">
      <c r="A1199" s="625">
        <v>21</v>
      </c>
      <c r="B1199" s="626" t="s">
        <v>551</v>
      </c>
      <c r="C1199" s="626">
        <v>89301212</v>
      </c>
      <c r="D1199" s="688" t="s">
        <v>4839</v>
      </c>
      <c r="E1199" s="689" t="s">
        <v>2826</v>
      </c>
      <c r="F1199" s="626" t="s">
        <v>2806</v>
      </c>
      <c r="G1199" s="626" t="s">
        <v>3421</v>
      </c>
      <c r="H1199" s="626" t="s">
        <v>1264</v>
      </c>
      <c r="I1199" s="626" t="s">
        <v>4040</v>
      </c>
      <c r="J1199" s="626" t="s">
        <v>3423</v>
      </c>
      <c r="K1199" s="626" t="s">
        <v>4041</v>
      </c>
      <c r="L1199" s="627">
        <v>7598.27</v>
      </c>
      <c r="M1199" s="627">
        <v>68384.430000000008</v>
      </c>
      <c r="N1199" s="626">
        <v>9</v>
      </c>
      <c r="O1199" s="690">
        <v>9</v>
      </c>
      <c r="P1199" s="627">
        <v>45589.62000000001</v>
      </c>
      <c r="Q1199" s="642">
        <v>0.66666666666666674</v>
      </c>
      <c r="R1199" s="626">
        <v>6</v>
      </c>
      <c r="S1199" s="642">
        <v>0.66666666666666663</v>
      </c>
      <c r="T1199" s="690">
        <v>6</v>
      </c>
      <c r="U1199" s="672">
        <v>0.66666666666666663</v>
      </c>
    </row>
    <row r="1200" spans="1:21" ht="14.4" customHeight="1" x14ac:dyDescent="0.3">
      <c r="A1200" s="625">
        <v>21</v>
      </c>
      <c r="B1200" s="626" t="s">
        <v>551</v>
      </c>
      <c r="C1200" s="626">
        <v>89301212</v>
      </c>
      <c r="D1200" s="688" t="s">
        <v>4839</v>
      </c>
      <c r="E1200" s="689" t="s">
        <v>2826</v>
      </c>
      <c r="F1200" s="626" t="s">
        <v>2806</v>
      </c>
      <c r="G1200" s="626" t="s">
        <v>3421</v>
      </c>
      <c r="H1200" s="626" t="s">
        <v>550</v>
      </c>
      <c r="I1200" s="626" t="s">
        <v>3426</v>
      </c>
      <c r="J1200" s="626" t="s">
        <v>619</v>
      </c>
      <c r="K1200" s="626" t="s">
        <v>620</v>
      </c>
      <c r="L1200" s="627">
        <v>2127.52</v>
      </c>
      <c r="M1200" s="627">
        <v>557410.23999999987</v>
      </c>
      <c r="N1200" s="626">
        <v>262</v>
      </c>
      <c r="O1200" s="690">
        <v>89.5</v>
      </c>
      <c r="P1200" s="627">
        <v>304235.35999999993</v>
      </c>
      <c r="Q1200" s="642">
        <v>0.54580152671755722</v>
      </c>
      <c r="R1200" s="626">
        <v>143</v>
      </c>
      <c r="S1200" s="642">
        <v>0.54580152671755722</v>
      </c>
      <c r="T1200" s="690">
        <v>49</v>
      </c>
      <c r="U1200" s="672">
        <v>0.54748603351955305</v>
      </c>
    </row>
    <row r="1201" spans="1:21" ht="14.4" customHeight="1" x14ac:dyDescent="0.3">
      <c r="A1201" s="625">
        <v>21</v>
      </c>
      <c r="B1201" s="626" t="s">
        <v>551</v>
      </c>
      <c r="C1201" s="626">
        <v>89301212</v>
      </c>
      <c r="D1201" s="688" t="s">
        <v>4839</v>
      </c>
      <c r="E1201" s="689" t="s">
        <v>2826</v>
      </c>
      <c r="F1201" s="626" t="s">
        <v>2806</v>
      </c>
      <c r="G1201" s="626" t="s">
        <v>2933</v>
      </c>
      <c r="H1201" s="626" t="s">
        <v>550</v>
      </c>
      <c r="I1201" s="626" t="s">
        <v>2934</v>
      </c>
      <c r="J1201" s="626" t="s">
        <v>2935</v>
      </c>
      <c r="K1201" s="626" t="s">
        <v>2936</v>
      </c>
      <c r="L1201" s="627">
        <v>1789.73</v>
      </c>
      <c r="M1201" s="627">
        <v>182552.46000000002</v>
      </c>
      <c r="N1201" s="626">
        <v>102</v>
      </c>
      <c r="O1201" s="690">
        <v>14.5</v>
      </c>
      <c r="P1201" s="627">
        <v>170024.35000000003</v>
      </c>
      <c r="Q1201" s="642">
        <v>0.93137254901960798</v>
      </c>
      <c r="R1201" s="626">
        <v>95</v>
      </c>
      <c r="S1201" s="642">
        <v>0.93137254901960786</v>
      </c>
      <c r="T1201" s="690">
        <v>13.5</v>
      </c>
      <c r="U1201" s="672">
        <v>0.93103448275862066</v>
      </c>
    </row>
    <row r="1202" spans="1:21" ht="14.4" customHeight="1" x14ac:dyDescent="0.3">
      <c r="A1202" s="625">
        <v>21</v>
      </c>
      <c r="B1202" s="626" t="s">
        <v>551</v>
      </c>
      <c r="C1202" s="626">
        <v>89301212</v>
      </c>
      <c r="D1202" s="688" t="s">
        <v>4839</v>
      </c>
      <c r="E1202" s="689" t="s">
        <v>2826</v>
      </c>
      <c r="F1202" s="626" t="s">
        <v>2806</v>
      </c>
      <c r="G1202" s="626" t="s">
        <v>3367</v>
      </c>
      <c r="H1202" s="626" t="s">
        <v>1264</v>
      </c>
      <c r="I1202" s="626" t="s">
        <v>3663</v>
      </c>
      <c r="J1202" s="626" t="s">
        <v>2321</v>
      </c>
      <c r="K1202" s="626" t="s">
        <v>1694</v>
      </c>
      <c r="L1202" s="627">
        <v>398.02</v>
      </c>
      <c r="M1202" s="627">
        <v>398.02</v>
      </c>
      <c r="N1202" s="626">
        <v>1</v>
      </c>
      <c r="O1202" s="690">
        <v>0.5</v>
      </c>
      <c r="P1202" s="627">
        <v>398.02</v>
      </c>
      <c r="Q1202" s="642">
        <v>1</v>
      </c>
      <c r="R1202" s="626">
        <v>1</v>
      </c>
      <c r="S1202" s="642">
        <v>1</v>
      </c>
      <c r="T1202" s="690">
        <v>0.5</v>
      </c>
      <c r="U1202" s="672">
        <v>1</v>
      </c>
    </row>
    <row r="1203" spans="1:21" ht="14.4" customHeight="1" x14ac:dyDescent="0.3">
      <c r="A1203" s="625">
        <v>21</v>
      </c>
      <c r="B1203" s="626" t="s">
        <v>551</v>
      </c>
      <c r="C1203" s="626">
        <v>89301212</v>
      </c>
      <c r="D1203" s="688" t="s">
        <v>4839</v>
      </c>
      <c r="E1203" s="689" t="s">
        <v>2826</v>
      </c>
      <c r="F1203" s="626" t="s">
        <v>2806</v>
      </c>
      <c r="G1203" s="626" t="s">
        <v>3367</v>
      </c>
      <c r="H1203" s="626" t="s">
        <v>1264</v>
      </c>
      <c r="I1203" s="626" t="s">
        <v>3663</v>
      </c>
      <c r="J1203" s="626" t="s">
        <v>2321</v>
      </c>
      <c r="K1203" s="626" t="s">
        <v>1694</v>
      </c>
      <c r="L1203" s="627">
        <v>655.86</v>
      </c>
      <c r="M1203" s="627">
        <v>1311.72</v>
      </c>
      <c r="N1203" s="626">
        <v>2</v>
      </c>
      <c r="O1203" s="690">
        <v>1</v>
      </c>
      <c r="P1203" s="627">
        <v>1311.72</v>
      </c>
      <c r="Q1203" s="642">
        <v>1</v>
      </c>
      <c r="R1203" s="626">
        <v>2</v>
      </c>
      <c r="S1203" s="642">
        <v>1</v>
      </c>
      <c r="T1203" s="690">
        <v>1</v>
      </c>
      <c r="U1203" s="672">
        <v>1</v>
      </c>
    </row>
    <row r="1204" spans="1:21" ht="14.4" customHeight="1" x14ac:dyDescent="0.3">
      <c r="A1204" s="625">
        <v>21</v>
      </c>
      <c r="B1204" s="626" t="s">
        <v>551</v>
      </c>
      <c r="C1204" s="626">
        <v>89301212</v>
      </c>
      <c r="D1204" s="688" t="s">
        <v>4839</v>
      </c>
      <c r="E1204" s="689" t="s">
        <v>2826</v>
      </c>
      <c r="F1204" s="626" t="s">
        <v>2806</v>
      </c>
      <c r="G1204" s="626" t="s">
        <v>3305</v>
      </c>
      <c r="H1204" s="626" t="s">
        <v>1264</v>
      </c>
      <c r="I1204" s="626" t="s">
        <v>2689</v>
      </c>
      <c r="J1204" s="626" t="s">
        <v>1924</v>
      </c>
      <c r="K1204" s="626" t="s">
        <v>1925</v>
      </c>
      <c r="L1204" s="627">
        <v>222.25</v>
      </c>
      <c r="M1204" s="627">
        <v>444.5</v>
      </c>
      <c r="N1204" s="626">
        <v>2</v>
      </c>
      <c r="O1204" s="690">
        <v>1.5</v>
      </c>
      <c r="P1204" s="627">
        <v>222.25</v>
      </c>
      <c r="Q1204" s="642">
        <v>0.5</v>
      </c>
      <c r="R1204" s="626">
        <v>1</v>
      </c>
      <c r="S1204" s="642">
        <v>0.5</v>
      </c>
      <c r="T1204" s="690">
        <v>0.5</v>
      </c>
      <c r="U1204" s="672">
        <v>0.33333333333333331</v>
      </c>
    </row>
    <row r="1205" spans="1:21" ht="14.4" customHeight="1" x14ac:dyDescent="0.3">
      <c r="A1205" s="625">
        <v>21</v>
      </c>
      <c r="B1205" s="626" t="s">
        <v>551</v>
      </c>
      <c r="C1205" s="626">
        <v>89301212</v>
      </c>
      <c r="D1205" s="688" t="s">
        <v>4839</v>
      </c>
      <c r="E1205" s="689" t="s">
        <v>2826</v>
      </c>
      <c r="F1205" s="626" t="s">
        <v>2806</v>
      </c>
      <c r="G1205" s="626" t="s">
        <v>3166</v>
      </c>
      <c r="H1205" s="626" t="s">
        <v>550</v>
      </c>
      <c r="I1205" s="626" t="s">
        <v>3773</v>
      </c>
      <c r="J1205" s="626" t="s">
        <v>867</v>
      </c>
      <c r="K1205" s="626" t="s">
        <v>3774</v>
      </c>
      <c r="L1205" s="627">
        <v>68.3</v>
      </c>
      <c r="M1205" s="627">
        <v>341.5</v>
      </c>
      <c r="N1205" s="626">
        <v>5</v>
      </c>
      <c r="O1205" s="690">
        <v>5</v>
      </c>
      <c r="P1205" s="627">
        <v>68.3</v>
      </c>
      <c r="Q1205" s="642">
        <v>0.19999999999999998</v>
      </c>
      <c r="R1205" s="626">
        <v>1</v>
      </c>
      <c r="S1205" s="642">
        <v>0.2</v>
      </c>
      <c r="T1205" s="690">
        <v>1</v>
      </c>
      <c r="U1205" s="672">
        <v>0.2</v>
      </c>
    </row>
    <row r="1206" spans="1:21" ht="14.4" customHeight="1" x14ac:dyDescent="0.3">
      <c r="A1206" s="625">
        <v>21</v>
      </c>
      <c r="B1206" s="626" t="s">
        <v>551</v>
      </c>
      <c r="C1206" s="626">
        <v>89301212</v>
      </c>
      <c r="D1206" s="688" t="s">
        <v>4839</v>
      </c>
      <c r="E1206" s="689" t="s">
        <v>2826</v>
      </c>
      <c r="F1206" s="626" t="s">
        <v>2806</v>
      </c>
      <c r="G1206" s="626" t="s">
        <v>2856</v>
      </c>
      <c r="H1206" s="626" t="s">
        <v>550</v>
      </c>
      <c r="I1206" s="626" t="s">
        <v>2857</v>
      </c>
      <c r="J1206" s="626" t="s">
        <v>2858</v>
      </c>
      <c r="K1206" s="626" t="s">
        <v>2859</v>
      </c>
      <c r="L1206" s="627">
        <v>0</v>
      </c>
      <c r="M1206" s="627">
        <v>0</v>
      </c>
      <c r="N1206" s="626">
        <v>30</v>
      </c>
      <c r="O1206" s="690">
        <v>19</v>
      </c>
      <c r="P1206" s="627">
        <v>0</v>
      </c>
      <c r="Q1206" s="642"/>
      <c r="R1206" s="626">
        <v>22</v>
      </c>
      <c r="S1206" s="642">
        <v>0.73333333333333328</v>
      </c>
      <c r="T1206" s="690">
        <v>13.5</v>
      </c>
      <c r="U1206" s="672">
        <v>0.71052631578947367</v>
      </c>
    </row>
    <row r="1207" spans="1:21" ht="14.4" customHeight="1" x14ac:dyDescent="0.3">
      <c r="A1207" s="625">
        <v>21</v>
      </c>
      <c r="B1207" s="626" t="s">
        <v>551</v>
      </c>
      <c r="C1207" s="626">
        <v>89301212</v>
      </c>
      <c r="D1207" s="688" t="s">
        <v>4839</v>
      </c>
      <c r="E1207" s="689" t="s">
        <v>2826</v>
      </c>
      <c r="F1207" s="626" t="s">
        <v>2806</v>
      </c>
      <c r="G1207" s="626" t="s">
        <v>3170</v>
      </c>
      <c r="H1207" s="626" t="s">
        <v>1264</v>
      </c>
      <c r="I1207" s="626" t="s">
        <v>3171</v>
      </c>
      <c r="J1207" s="626" t="s">
        <v>3172</v>
      </c>
      <c r="K1207" s="626" t="s">
        <v>3173</v>
      </c>
      <c r="L1207" s="627">
        <v>1027.5999999999999</v>
      </c>
      <c r="M1207" s="627">
        <v>16441.599999999999</v>
      </c>
      <c r="N1207" s="626">
        <v>16</v>
      </c>
      <c r="O1207" s="690">
        <v>6</v>
      </c>
      <c r="P1207" s="627">
        <v>16441.599999999999</v>
      </c>
      <c r="Q1207" s="642">
        <v>1</v>
      </c>
      <c r="R1207" s="626">
        <v>16</v>
      </c>
      <c r="S1207" s="642">
        <v>1</v>
      </c>
      <c r="T1207" s="690">
        <v>6</v>
      </c>
      <c r="U1207" s="672">
        <v>1</v>
      </c>
    </row>
    <row r="1208" spans="1:21" ht="14.4" customHeight="1" x14ac:dyDescent="0.3">
      <c r="A1208" s="625">
        <v>21</v>
      </c>
      <c r="B1208" s="626" t="s">
        <v>551</v>
      </c>
      <c r="C1208" s="626">
        <v>89301212</v>
      </c>
      <c r="D1208" s="688" t="s">
        <v>4839</v>
      </c>
      <c r="E1208" s="689" t="s">
        <v>2826</v>
      </c>
      <c r="F1208" s="626" t="s">
        <v>2806</v>
      </c>
      <c r="G1208" s="626" t="s">
        <v>3170</v>
      </c>
      <c r="H1208" s="626" t="s">
        <v>1264</v>
      </c>
      <c r="I1208" s="626" t="s">
        <v>3781</v>
      </c>
      <c r="J1208" s="626" t="s">
        <v>3782</v>
      </c>
      <c r="K1208" s="626" t="s">
        <v>3783</v>
      </c>
      <c r="L1208" s="627">
        <v>1896.14</v>
      </c>
      <c r="M1208" s="627">
        <v>15169.12</v>
      </c>
      <c r="N1208" s="626">
        <v>8</v>
      </c>
      <c r="O1208" s="690">
        <v>3</v>
      </c>
      <c r="P1208" s="627">
        <v>15169.12</v>
      </c>
      <c r="Q1208" s="642">
        <v>1</v>
      </c>
      <c r="R1208" s="626">
        <v>8</v>
      </c>
      <c r="S1208" s="642">
        <v>1</v>
      </c>
      <c r="T1208" s="690">
        <v>3</v>
      </c>
      <c r="U1208" s="672">
        <v>1</v>
      </c>
    </row>
    <row r="1209" spans="1:21" ht="14.4" customHeight="1" x14ac:dyDescent="0.3">
      <c r="A1209" s="625">
        <v>21</v>
      </c>
      <c r="B1209" s="626" t="s">
        <v>551</v>
      </c>
      <c r="C1209" s="626">
        <v>89301212</v>
      </c>
      <c r="D1209" s="688" t="s">
        <v>4839</v>
      </c>
      <c r="E1209" s="689" t="s">
        <v>2826</v>
      </c>
      <c r="F1209" s="626" t="s">
        <v>2806</v>
      </c>
      <c r="G1209" s="626" t="s">
        <v>2860</v>
      </c>
      <c r="H1209" s="626" t="s">
        <v>1264</v>
      </c>
      <c r="I1209" s="626" t="s">
        <v>3175</v>
      </c>
      <c r="J1209" s="626" t="s">
        <v>1293</v>
      </c>
      <c r="K1209" s="626" t="s">
        <v>3176</v>
      </c>
      <c r="L1209" s="627">
        <v>432.32</v>
      </c>
      <c r="M1209" s="627">
        <v>432.32</v>
      </c>
      <c r="N1209" s="626">
        <v>1</v>
      </c>
      <c r="O1209" s="690">
        <v>0.5</v>
      </c>
      <c r="P1209" s="627"/>
      <c r="Q1209" s="642">
        <v>0</v>
      </c>
      <c r="R1209" s="626"/>
      <c r="S1209" s="642">
        <v>0</v>
      </c>
      <c r="T1209" s="690"/>
      <c r="U1209" s="672">
        <v>0</v>
      </c>
    </row>
    <row r="1210" spans="1:21" ht="14.4" customHeight="1" x14ac:dyDescent="0.3">
      <c r="A1210" s="625">
        <v>21</v>
      </c>
      <c r="B1210" s="626" t="s">
        <v>551</v>
      </c>
      <c r="C1210" s="626">
        <v>89301212</v>
      </c>
      <c r="D1210" s="688" t="s">
        <v>4839</v>
      </c>
      <c r="E1210" s="689" t="s">
        <v>2826</v>
      </c>
      <c r="F1210" s="626" t="s">
        <v>2806</v>
      </c>
      <c r="G1210" s="626" t="s">
        <v>2949</v>
      </c>
      <c r="H1210" s="626" t="s">
        <v>550</v>
      </c>
      <c r="I1210" s="626" t="s">
        <v>4042</v>
      </c>
      <c r="J1210" s="626" t="s">
        <v>888</v>
      </c>
      <c r="K1210" s="626" t="s">
        <v>4043</v>
      </c>
      <c r="L1210" s="627">
        <v>45.91</v>
      </c>
      <c r="M1210" s="627">
        <v>45.91</v>
      </c>
      <c r="N1210" s="626">
        <v>1</v>
      </c>
      <c r="O1210" s="690">
        <v>1</v>
      </c>
      <c r="P1210" s="627">
        <v>45.91</v>
      </c>
      <c r="Q1210" s="642">
        <v>1</v>
      </c>
      <c r="R1210" s="626">
        <v>1</v>
      </c>
      <c r="S1210" s="642">
        <v>1</v>
      </c>
      <c r="T1210" s="690">
        <v>1</v>
      </c>
      <c r="U1210" s="672">
        <v>1</v>
      </c>
    </row>
    <row r="1211" spans="1:21" ht="14.4" customHeight="1" x14ac:dyDescent="0.3">
      <c r="A1211" s="625">
        <v>21</v>
      </c>
      <c r="B1211" s="626" t="s">
        <v>551</v>
      </c>
      <c r="C1211" s="626">
        <v>89301212</v>
      </c>
      <c r="D1211" s="688" t="s">
        <v>4839</v>
      </c>
      <c r="E1211" s="689" t="s">
        <v>2826</v>
      </c>
      <c r="F1211" s="626" t="s">
        <v>2806</v>
      </c>
      <c r="G1211" s="626" t="s">
        <v>2949</v>
      </c>
      <c r="H1211" s="626" t="s">
        <v>550</v>
      </c>
      <c r="I1211" s="626" t="s">
        <v>2952</v>
      </c>
      <c r="J1211" s="626" t="s">
        <v>888</v>
      </c>
      <c r="K1211" s="626" t="s">
        <v>593</v>
      </c>
      <c r="L1211" s="627">
        <v>137.74</v>
      </c>
      <c r="M1211" s="627">
        <v>3443.5</v>
      </c>
      <c r="N1211" s="626">
        <v>25</v>
      </c>
      <c r="O1211" s="690">
        <v>16.5</v>
      </c>
      <c r="P1211" s="627">
        <v>1652.88</v>
      </c>
      <c r="Q1211" s="642">
        <v>0.48000000000000004</v>
      </c>
      <c r="R1211" s="626">
        <v>12</v>
      </c>
      <c r="S1211" s="642">
        <v>0.48</v>
      </c>
      <c r="T1211" s="690">
        <v>7.5</v>
      </c>
      <c r="U1211" s="672">
        <v>0.45454545454545453</v>
      </c>
    </row>
    <row r="1212" spans="1:21" ht="14.4" customHeight="1" x14ac:dyDescent="0.3">
      <c r="A1212" s="625">
        <v>21</v>
      </c>
      <c r="B1212" s="626" t="s">
        <v>551</v>
      </c>
      <c r="C1212" s="626">
        <v>89301212</v>
      </c>
      <c r="D1212" s="688" t="s">
        <v>4839</v>
      </c>
      <c r="E1212" s="689" t="s">
        <v>2826</v>
      </c>
      <c r="F1212" s="626" t="s">
        <v>2806</v>
      </c>
      <c r="G1212" s="626" t="s">
        <v>2949</v>
      </c>
      <c r="H1212" s="626" t="s">
        <v>550</v>
      </c>
      <c r="I1212" s="626" t="s">
        <v>4044</v>
      </c>
      <c r="J1212" s="626" t="s">
        <v>888</v>
      </c>
      <c r="K1212" s="626" t="s">
        <v>1622</v>
      </c>
      <c r="L1212" s="627">
        <v>0</v>
      </c>
      <c r="M1212" s="627">
        <v>0</v>
      </c>
      <c r="N1212" s="626">
        <v>1</v>
      </c>
      <c r="O1212" s="690">
        <v>1</v>
      </c>
      <c r="P1212" s="627">
        <v>0</v>
      </c>
      <c r="Q1212" s="642"/>
      <c r="R1212" s="626">
        <v>1</v>
      </c>
      <c r="S1212" s="642">
        <v>1</v>
      </c>
      <c r="T1212" s="690">
        <v>1</v>
      </c>
      <c r="U1212" s="672">
        <v>1</v>
      </c>
    </row>
    <row r="1213" spans="1:21" ht="14.4" customHeight="1" x14ac:dyDescent="0.3">
      <c r="A1213" s="625">
        <v>21</v>
      </c>
      <c r="B1213" s="626" t="s">
        <v>551</v>
      </c>
      <c r="C1213" s="626">
        <v>89301212</v>
      </c>
      <c r="D1213" s="688" t="s">
        <v>4839</v>
      </c>
      <c r="E1213" s="689" t="s">
        <v>2826</v>
      </c>
      <c r="F1213" s="626" t="s">
        <v>2806</v>
      </c>
      <c r="G1213" s="626" t="s">
        <v>2949</v>
      </c>
      <c r="H1213" s="626" t="s">
        <v>550</v>
      </c>
      <c r="I1213" s="626" t="s">
        <v>3445</v>
      </c>
      <c r="J1213" s="626" t="s">
        <v>888</v>
      </c>
      <c r="K1213" s="626" t="s">
        <v>1640</v>
      </c>
      <c r="L1213" s="627">
        <v>413.22</v>
      </c>
      <c r="M1213" s="627">
        <v>1239.6600000000001</v>
      </c>
      <c r="N1213" s="626">
        <v>3</v>
      </c>
      <c r="O1213" s="690">
        <v>2.5</v>
      </c>
      <c r="P1213" s="627">
        <v>826.44</v>
      </c>
      <c r="Q1213" s="642">
        <v>0.66666666666666663</v>
      </c>
      <c r="R1213" s="626">
        <v>2</v>
      </c>
      <c r="S1213" s="642">
        <v>0.66666666666666663</v>
      </c>
      <c r="T1213" s="690">
        <v>2</v>
      </c>
      <c r="U1213" s="672">
        <v>0.8</v>
      </c>
    </row>
    <row r="1214" spans="1:21" ht="14.4" customHeight="1" x14ac:dyDescent="0.3">
      <c r="A1214" s="625">
        <v>21</v>
      </c>
      <c r="B1214" s="626" t="s">
        <v>551</v>
      </c>
      <c r="C1214" s="626">
        <v>89301212</v>
      </c>
      <c r="D1214" s="688" t="s">
        <v>4839</v>
      </c>
      <c r="E1214" s="689" t="s">
        <v>2826</v>
      </c>
      <c r="F1214" s="626" t="s">
        <v>2806</v>
      </c>
      <c r="G1214" s="626" t="s">
        <v>2953</v>
      </c>
      <c r="H1214" s="626" t="s">
        <v>550</v>
      </c>
      <c r="I1214" s="626" t="s">
        <v>2954</v>
      </c>
      <c r="J1214" s="626" t="s">
        <v>950</v>
      </c>
      <c r="K1214" s="626" t="s">
        <v>951</v>
      </c>
      <c r="L1214" s="627">
        <v>400.21</v>
      </c>
      <c r="M1214" s="627">
        <v>6803.57</v>
      </c>
      <c r="N1214" s="626">
        <v>17</v>
      </c>
      <c r="O1214" s="690">
        <v>5</v>
      </c>
      <c r="P1214" s="627">
        <v>4002.1</v>
      </c>
      <c r="Q1214" s="642">
        <v>0.58823529411764708</v>
      </c>
      <c r="R1214" s="626">
        <v>10</v>
      </c>
      <c r="S1214" s="642">
        <v>0.58823529411764708</v>
      </c>
      <c r="T1214" s="690">
        <v>3</v>
      </c>
      <c r="U1214" s="672">
        <v>0.6</v>
      </c>
    </row>
    <row r="1215" spans="1:21" ht="14.4" customHeight="1" x14ac:dyDescent="0.3">
      <c r="A1215" s="625">
        <v>21</v>
      </c>
      <c r="B1215" s="626" t="s">
        <v>551</v>
      </c>
      <c r="C1215" s="626">
        <v>89301212</v>
      </c>
      <c r="D1215" s="688" t="s">
        <v>4839</v>
      </c>
      <c r="E1215" s="689" t="s">
        <v>2826</v>
      </c>
      <c r="F1215" s="626" t="s">
        <v>2806</v>
      </c>
      <c r="G1215" s="626" t="s">
        <v>2953</v>
      </c>
      <c r="H1215" s="626" t="s">
        <v>550</v>
      </c>
      <c r="I1215" s="626" t="s">
        <v>3164</v>
      </c>
      <c r="J1215" s="626" t="s">
        <v>950</v>
      </c>
      <c r="K1215" s="626" t="s">
        <v>1459</v>
      </c>
      <c r="L1215" s="627">
        <v>0</v>
      </c>
      <c r="M1215" s="627">
        <v>0</v>
      </c>
      <c r="N1215" s="626">
        <v>8</v>
      </c>
      <c r="O1215" s="690">
        <v>3</v>
      </c>
      <c r="P1215" s="627">
        <v>0</v>
      </c>
      <c r="Q1215" s="642"/>
      <c r="R1215" s="626">
        <v>3</v>
      </c>
      <c r="S1215" s="642">
        <v>0.375</v>
      </c>
      <c r="T1215" s="690">
        <v>1.5</v>
      </c>
      <c r="U1215" s="672">
        <v>0.5</v>
      </c>
    </row>
    <row r="1216" spans="1:21" ht="14.4" customHeight="1" x14ac:dyDescent="0.3">
      <c r="A1216" s="625">
        <v>21</v>
      </c>
      <c r="B1216" s="626" t="s">
        <v>551</v>
      </c>
      <c r="C1216" s="626">
        <v>89301212</v>
      </c>
      <c r="D1216" s="688" t="s">
        <v>4839</v>
      </c>
      <c r="E1216" s="689" t="s">
        <v>2826</v>
      </c>
      <c r="F1216" s="626" t="s">
        <v>2806</v>
      </c>
      <c r="G1216" s="626" t="s">
        <v>2953</v>
      </c>
      <c r="H1216" s="626" t="s">
        <v>550</v>
      </c>
      <c r="I1216" s="626" t="s">
        <v>2955</v>
      </c>
      <c r="J1216" s="626" t="s">
        <v>950</v>
      </c>
      <c r="K1216" s="626" t="s">
        <v>2956</v>
      </c>
      <c r="L1216" s="627">
        <v>0</v>
      </c>
      <c r="M1216" s="627">
        <v>0</v>
      </c>
      <c r="N1216" s="626">
        <v>2</v>
      </c>
      <c r="O1216" s="690">
        <v>2</v>
      </c>
      <c r="P1216" s="627">
        <v>0</v>
      </c>
      <c r="Q1216" s="642"/>
      <c r="R1216" s="626">
        <v>1</v>
      </c>
      <c r="S1216" s="642">
        <v>0.5</v>
      </c>
      <c r="T1216" s="690">
        <v>1</v>
      </c>
      <c r="U1216" s="672">
        <v>0.5</v>
      </c>
    </row>
    <row r="1217" spans="1:21" ht="14.4" customHeight="1" x14ac:dyDescent="0.3">
      <c r="A1217" s="625">
        <v>21</v>
      </c>
      <c r="B1217" s="626" t="s">
        <v>551</v>
      </c>
      <c r="C1217" s="626">
        <v>89301212</v>
      </c>
      <c r="D1217" s="688" t="s">
        <v>4839</v>
      </c>
      <c r="E1217" s="689" t="s">
        <v>2826</v>
      </c>
      <c r="F1217" s="626" t="s">
        <v>2806</v>
      </c>
      <c r="G1217" s="626" t="s">
        <v>3254</v>
      </c>
      <c r="H1217" s="626" t="s">
        <v>550</v>
      </c>
      <c r="I1217" s="626" t="s">
        <v>3255</v>
      </c>
      <c r="J1217" s="626" t="s">
        <v>3256</v>
      </c>
      <c r="K1217" s="626" t="s">
        <v>3257</v>
      </c>
      <c r="L1217" s="627">
        <v>29.49</v>
      </c>
      <c r="M1217" s="627">
        <v>58.98</v>
      </c>
      <c r="N1217" s="626">
        <v>2</v>
      </c>
      <c r="O1217" s="690">
        <v>1.5</v>
      </c>
      <c r="P1217" s="627"/>
      <c r="Q1217" s="642">
        <v>0</v>
      </c>
      <c r="R1217" s="626"/>
      <c r="S1217" s="642">
        <v>0</v>
      </c>
      <c r="T1217" s="690"/>
      <c r="U1217" s="672">
        <v>0</v>
      </c>
    </row>
    <row r="1218" spans="1:21" ht="14.4" customHeight="1" x14ac:dyDescent="0.3">
      <c r="A1218" s="625">
        <v>21</v>
      </c>
      <c r="B1218" s="626" t="s">
        <v>551</v>
      </c>
      <c r="C1218" s="626">
        <v>89301212</v>
      </c>
      <c r="D1218" s="688" t="s">
        <v>4839</v>
      </c>
      <c r="E1218" s="689" t="s">
        <v>2826</v>
      </c>
      <c r="F1218" s="626" t="s">
        <v>2806</v>
      </c>
      <c r="G1218" s="626" t="s">
        <v>2878</v>
      </c>
      <c r="H1218" s="626" t="s">
        <v>550</v>
      </c>
      <c r="I1218" s="626" t="s">
        <v>2964</v>
      </c>
      <c r="J1218" s="626" t="s">
        <v>992</v>
      </c>
      <c r="K1218" s="626" t="s">
        <v>1424</v>
      </c>
      <c r="L1218" s="627">
        <v>56.52</v>
      </c>
      <c r="M1218" s="627">
        <v>113.04</v>
      </c>
      <c r="N1218" s="626">
        <v>2</v>
      </c>
      <c r="O1218" s="690">
        <v>1</v>
      </c>
      <c r="P1218" s="627"/>
      <c r="Q1218" s="642">
        <v>0</v>
      </c>
      <c r="R1218" s="626"/>
      <c r="S1218" s="642">
        <v>0</v>
      </c>
      <c r="T1218" s="690"/>
      <c r="U1218" s="672">
        <v>0</v>
      </c>
    </row>
    <row r="1219" spans="1:21" ht="14.4" customHeight="1" x14ac:dyDescent="0.3">
      <c r="A1219" s="625">
        <v>21</v>
      </c>
      <c r="B1219" s="626" t="s">
        <v>551</v>
      </c>
      <c r="C1219" s="626">
        <v>89301212</v>
      </c>
      <c r="D1219" s="688" t="s">
        <v>4839</v>
      </c>
      <c r="E1219" s="689" t="s">
        <v>2826</v>
      </c>
      <c r="F1219" s="626" t="s">
        <v>2806</v>
      </c>
      <c r="G1219" s="626" t="s">
        <v>2878</v>
      </c>
      <c r="H1219" s="626" t="s">
        <v>550</v>
      </c>
      <c r="I1219" s="626" t="s">
        <v>2879</v>
      </c>
      <c r="J1219" s="626" t="s">
        <v>2880</v>
      </c>
      <c r="K1219" s="626" t="s">
        <v>2881</v>
      </c>
      <c r="L1219" s="627">
        <v>75.36</v>
      </c>
      <c r="M1219" s="627">
        <v>150.72</v>
      </c>
      <c r="N1219" s="626">
        <v>2</v>
      </c>
      <c r="O1219" s="690">
        <v>1.5</v>
      </c>
      <c r="P1219" s="627">
        <v>75.36</v>
      </c>
      <c r="Q1219" s="642">
        <v>0.5</v>
      </c>
      <c r="R1219" s="626">
        <v>1</v>
      </c>
      <c r="S1219" s="642">
        <v>0.5</v>
      </c>
      <c r="T1219" s="690">
        <v>1</v>
      </c>
      <c r="U1219" s="672">
        <v>0.66666666666666663</v>
      </c>
    </row>
    <row r="1220" spans="1:21" ht="14.4" customHeight="1" x14ac:dyDescent="0.3">
      <c r="A1220" s="625">
        <v>21</v>
      </c>
      <c r="B1220" s="626" t="s">
        <v>551</v>
      </c>
      <c r="C1220" s="626">
        <v>89301212</v>
      </c>
      <c r="D1220" s="688" t="s">
        <v>4839</v>
      </c>
      <c r="E1220" s="689" t="s">
        <v>2826</v>
      </c>
      <c r="F1220" s="626" t="s">
        <v>2806</v>
      </c>
      <c r="G1220" s="626" t="s">
        <v>2878</v>
      </c>
      <c r="H1220" s="626" t="s">
        <v>550</v>
      </c>
      <c r="I1220" s="626" t="s">
        <v>4045</v>
      </c>
      <c r="J1220" s="626" t="s">
        <v>1707</v>
      </c>
      <c r="K1220" s="626" t="s">
        <v>4046</v>
      </c>
      <c r="L1220" s="627">
        <v>75.36</v>
      </c>
      <c r="M1220" s="627">
        <v>75.36</v>
      </c>
      <c r="N1220" s="626">
        <v>1</v>
      </c>
      <c r="O1220" s="690">
        <v>1</v>
      </c>
      <c r="P1220" s="627">
        <v>75.36</v>
      </c>
      <c r="Q1220" s="642">
        <v>1</v>
      </c>
      <c r="R1220" s="626">
        <v>1</v>
      </c>
      <c r="S1220" s="642">
        <v>1</v>
      </c>
      <c r="T1220" s="690">
        <v>1</v>
      </c>
      <c r="U1220" s="672">
        <v>1</v>
      </c>
    </row>
    <row r="1221" spans="1:21" ht="14.4" customHeight="1" x14ac:dyDescent="0.3">
      <c r="A1221" s="625">
        <v>21</v>
      </c>
      <c r="B1221" s="626" t="s">
        <v>551</v>
      </c>
      <c r="C1221" s="626">
        <v>89301212</v>
      </c>
      <c r="D1221" s="688" t="s">
        <v>4839</v>
      </c>
      <c r="E1221" s="689" t="s">
        <v>2826</v>
      </c>
      <c r="F1221" s="626" t="s">
        <v>2806</v>
      </c>
      <c r="G1221" s="626" t="s">
        <v>3347</v>
      </c>
      <c r="H1221" s="626" t="s">
        <v>550</v>
      </c>
      <c r="I1221" s="626" t="s">
        <v>3451</v>
      </c>
      <c r="J1221" s="626" t="s">
        <v>831</v>
      </c>
      <c r="K1221" s="626" t="s">
        <v>832</v>
      </c>
      <c r="L1221" s="627">
        <v>138.61000000000001</v>
      </c>
      <c r="M1221" s="627">
        <v>415.83000000000004</v>
      </c>
      <c r="N1221" s="626">
        <v>3</v>
      </c>
      <c r="O1221" s="690">
        <v>1</v>
      </c>
      <c r="P1221" s="627"/>
      <c r="Q1221" s="642">
        <v>0</v>
      </c>
      <c r="R1221" s="626"/>
      <c r="S1221" s="642">
        <v>0</v>
      </c>
      <c r="T1221" s="690"/>
      <c r="U1221" s="672">
        <v>0</v>
      </c>
    </row>
    <row r="1222" spans="1:21" ht="14.4" customHeight="1" x14ac:dyDescent="0.3">
      <c r="A1222" s="625">
        <v>21</v>
      </c>
      <c r="B1222" s="626" t="s">
        <v>551</v>
      </c>
      <c r="C1222" s="626">
        <v>89301212</v>
      </c>
      <c r="D1222" s="688" t="s">
        <v>4839</v>
      </c>
      <c r="E1222" s="689" t="s">
        <v>2826</v>
      </c>
      <c r="F1222" s="626" t="s">
        <v>2806</v>
      </c>
      <c r="G1222" s="626" t="s">
        <v>3347</v>
      </c>
      <c r="H1222" s="626" t="s">
        <v>550</v>
      </c>
      <c r="I1222" s="626" t="s">
        <v>3451</v>
      </c>
      <c r="J1222" s="626" t="s">
        <v>831</v>
      </c>
      <c r="K1222" s="626" t="s">
        <v>2217</v>
      </c>
      <c r="L1222" s="627">
        <v>115.3</v>
      </c>
      <c r="M1222" s="627">
        <v>345.9</v>
      </c>
      <c r="N1222" s="626">
        <v>3</v>
      </c>
      <c r="O1222" s="690">
        <v>1.5</v>
      </c>
      <c r="P1222" s="627">
        <v>345.9</v>
      </c>
      <c r="Q1222" s="642">
        <v>1</v>
      </c>
      <c r="R1222" s="626">
        <v>3</v>
      </c>
      <c r="S1222" s="642">
        <v>1</v>
      </c>
      <c r="T1222" s="690">
        <v>1.5</v>
      </c>
      <c r="U1222" s="672">
        <v>1</v>
      </c>
    </row>
    <row r="1223" spans="1:21" ht="14.4" customHeight="1" x14ac:dyDescent="0.3">
      <c r="A1223" s="625">
        <v>21</v>
      </c>
      <c r="B1223" s="626" t="s">
        <v>551</v>
      </c>
      <c r="C1223" s="626">
        <v>89301212</v>
      </c>
      <c r="D1223" s="688" t="s">
        <v>4839</v>
      </c>
      <c r="E1223" s="689" t="s">
        <v>2826</v>
      </c>
      <c r="F1223" s="626" t="s">
        <v>2806</v>
      </c>
      <c r="G1223" s="626" t="s">
        <v>3178</v>
      </c>
      <c r="H1223" s="626" t="s">
        <v>1264</v>
      </c>
      <c r="I1223" s="626" t="s">
        <v>3812</v>
      </c>
      <c r="J1223" s="626" t="s">
        <v>3180</v>
      </c>
      <c r="K1223" s="626" t="s">
        <v>3813</v>
      </c>
      <c r="L1223" s="627">
        <v>6838.44</v>
      </c>
      <c r="M1223" s="627">
        <v>34192.199999999997</v>
      </c>
      <c r="N1223" s="626">
        <v>5</v>
      </c>
      <c r="O1223" s="690">
        <v>5</v>
      </c>
      <c r="P1223" s="627">
        <v>27353.759999999998</v>
      </c>
      <c r="Q1223" s="642">
        <v>0.8</v>
      </c>
      <c r="R1223" s="626">
        <v>4</v>
      </c>
      <c r="S1223" s="642">
        <v>0.8</v>
      </c>
      <c r="T1223" s="690">
        <v>4</v>
      </c>
      <c r="U1223" s="672">
        <v>0.8</v>
      </c>
    </row>
    <row r="1224" spans="1:21" ht="14.4" customHeight="1" x14ac:dyDescent="0.3">
      <c r="A1224" s="625">
        <v>21</v>
      </c>
      <c r="B1224" s="626" t="s">
        <v>551</v>
      </c>
      <c r="C1224" s="626">
        <v>89301212</v>
      </c>
      <c r="D1224" s="688" t="s">
        <v>4839</v>
      </c>
      <c r="E1224" s="689" t="s">
        <v>2826</v>
      </c>
      <c r="F1224" s="626" t="s">
        <v>2806</v>
      </c>
      <c r="G1224" s="626" t="s">
        <v>2882</v>
      </c>
      <c r="H1224" s="626" t="s">
        <v>550</v>
      </c>
      <c r="I1224" s="626" t="s">
        <v>2500</v>
      </c>
      <c r="J1224" s="626" t="s">
        <v>2501</v>
      </c>
      <c r="K1224" s="626" t="s">
        <v>2502</v>
      </c>
      <c r="L1224" s="627">
        <v>880.88</v>
      </c>
      <c r="M1224" s="627">
        <v>14094.079999999998</v>
      </c>
      <c r="N1224" s="626">
        <v>16</v>
      </c>
      <c r="O1224" s="690">
        <v>6</v>
      </c>
      <c r="P1224" s="627">
        <v>14094.079999999998</v>
      </c>
      <c r="Q1224" s="642">
        <v>1</v>
      </c>
      <c r="R1224" s="626">
        <v>16</v>
      </c>
      <c r="S1224" s="642">
        <v>1</v>
      </c>
      <c r="T1224" s="690">
        <v>6</v>
      </c>
      <c r="U1224" s="672">
        <v>1</v>
      </c>
    </row>
    <row r="1225" spans="1:21" ht="14.4" customHeight="1" x14ac:dyDescent="0.3">
      <c r="A1225" s="625">
        <v>21</v>
      </c>
      <c r="B1225" s="626" t="s">
        <v>551</v>
      </c>
      <c r="C1225" s="626">
        <v>89301212</v>
      </c>
      <c r="D1225" s="688" t="s">
        <v>4839</v>
      </c>
      <c r="E1225" s="689" t="s">
        <v>2826</v>
      </c>
      <c r="F1225" s="626" t="s">
        <v>2806</v>
      </c>
      <c r="G1225" s="626" t="s">
        <v>2882</v>
      </c>
      <c r="H1225" s="626" t="s">
        <v>550</v>
      </c>
      <c r="I1225" s="626" t="s">
        <v>2503</v>
      </c>
      <c r="J1225" s="626" t="s">
        <v>2504</v>
      </c>
      <c r="K1225" s="626" t="s">
        <v>2505</v>
      </c>
      <c r="L1225" s="627">
        <v>1629.03</v>
      </c>
      <c r="M1225" s="627">
        <v>4887.09</v>
      </c>
      <c r="N1225" s="626">
        <v>3</v>
      </c>
      <c r="O1225" s="690">
        <v>1</v>
      </c>
      <c r="P1225" s="627">
        <v>4887.09</v>
      </c>
      <c r="Q1225" s="642">
        <v>1</v>
      </c>
      <c r="R1225" s="626">
        <v>3</v>
      </c>
      <c r="S1225" s="642">
        <v>1</v>
      </c>
      <c r="T1225" s="690">
        <v>1</v>
      </c>
      <c r="U1225" s="672">
        <v>1</v>
      </c>
    </row>
    <row r="1226" spans="1:21" ht="14.4" customHeight="1" x14ac:dyDescent="0.3">
      <c r="A1226" s="625">
        <v>21</v>
      </c>
      <c r="B1226" s="626" t="s">
        <v>551</v>
      </c>
      <c r="C1226" s="626">
        <v>89301212</v>
      </c>
      <c r="D1226" s="688" t="s">
        <v>4839</v>
      </c>
      <c r="E1226" s="689" t="s">
        <v>2826</v>
      </c>
      <c r="F1226" s="626" t="s">
        <v>2806</v>
      </c>
      <c r="G1226" s="626" t="s">
        <v>3836</v>
      </c>
      <c r="H1226" s="626" t="s">
        <v>550</v>
      </c>
      <c r="I1226" s="626" t="s">
        <v>4047</v>
      </c>
      <c r="J1226" s="626" t="s">
        <v>1629</v>
      </c>
      <c r="K1226" s="626" t="s">
        <v>1630</v>
      </c>
      <c r="L1226" s="627">
        <v>162.93</v>
      </c>
      <c r="M1226" s="627">
        <v>162.93</v>
      </c>
      <c r="N1226" s="626">
        <v>1</v>
      </c>
      <c r="O1226" s="690">
        <v>0.5</v>
      </c>
      <c r="P1226" s="627">
        <v>162.93</v>
      </c>
      <c r="Q1226" s="642">
        <v>1</v>
      </c>
      <c r="R1226" s="626">
        <v>1</v>
      </c>
      <c r="S1226" s="642">
        <v>1</v>
      </c>
      <c r="T1226" s="690">
        <v>0.5</v>
      </c>
      <c r="U1226" s="672">
        <v>1</v>
      </c>
    </row>
    <row r="1227" spans="1:21" ht="14.4" customHeight="1" x14ac:dyDescent="0.3">
      <c r="A1227" s="625">
        <v>21</v>
      </c>
      <c r="B1227" s="626" t="s">
        <v>551</v>
      </c>
      <c r="C1227" s="626">
        <v>89301212</v>
      </c>
      <c r="D1227" s="688" t="s">
        <v>4839</v>
      </c>
      <c r="E1227" s="689" t="s">
        <v>2826</v>
      </c>
      <c r="F1227" s="626" t="s">
        <v>2806</v>
      </c>
      <c r="G1227" s="626" t="s">
        <v>2974</v>
      </c>
      <c r="H1227" s="626" t="s">
        <v>550</v>
      </c>
      <c r="I1227" s="626" t="s">
        <v>2980</v>
      </c>
      <c r="J1227" s="626" t="s">
        <v>2981</v>
      </c>
      <c r="K1227" s="626" t="s">
        <v>2977</v>
      </c>
      <c r="L1227" s="627">
        <v>0</v>
      </c>
      <c r="M1227" s="627">
        <v>0</v>
      </c>
      <c r="N1227" s="626">
        <v>1</v>
      </c>
      <c r="O1227" s="690">
        <v>0.5</v>
      </c>
      <c r="P1227" s="627">
        <v>0</v>
      </c>
      <c r="Q1227" s="642"/>
      <c r="R1227" s="626">
        <v>1</v>
      </c>
      <c r="S1227" s="642">
        <v>1</v>
      </c>
      <c r="T1227" s="690">
        <v>0.5</v>
      </c>
      <c r="U1227" s="672">
        <v>1</v>
      </c>
    </row>
    <row r="1228" spans="1:21" ht="14.4" customHeight="1" x14ac:dyDescent="0.3">
      <c r="A1228" s="625">
        <v>21</v>
      </c>
      <c r="B1228" s="626" t="s">
        <v>551</v>
      </c>
      <c r="C1228" s="626">
        <v>89301212</v>
      </c>
      <c r="D1228" s="688" t="s">
        <v>4839</v>
      </c>
      <c r="E1228" s="689" t="s">
        <v>2826</v>
      </c>
      <c r="F1228" s="626" t="s">
        <v>2806</v>
      </c>
      <c r="G1228" s="626" t="s">
        <v>2974</v>
      </c>
      <c r="H1228" s="626" t="s">
        <v>550</v>
      </c>
      <c r="I1228" s="626" t="s">
        <v>3080</v>
      </c>
      <c r="J1228" s="626" t="s">
        <v>2981</v>
      </c>
      <c r="K1228" s="626" t="s">
        <v>2979</v>
      </c>
      <c r="L1228" s="627">
        <v>58.23</v>
      </c>
      <c r="M1228" s="627">
        <v>58.23</v>
      </c>
      <c r="N1228" s="626">
        <v>1</v>
      </c>
      <c r="O1228" s="690">
        <v>0.5</v>
      </c>
      <c r="P1228" s="627"/>
      <c r="Q1228" s="642">
        <v>0</v>
      </c>
      <c r="R1228" s="626"/>
      <c r="S1228" s="642">
        <v>0</v>
      </c>
      <c r="T1228" s="690"/>
      <c r="U1228" s="672">
        <v>0</v>
      </c>
    </row>
    <row r="1229" spans="1:21" ht="14.4" customHeight="1" x14ac:dyDescent="0.3">
      <c r="A1229" s="625">
        <v>21</v>
      </c>
      <c r="B1229" s="626" t="s">
        <v>551</v>
      </c>
      <c r="C1229" s="626">
        <v>89301212</v>
      </c>
      <c r="D1229" s="688" t="s">
        <v>4839</v>
      </c>
      <c r="E1229" s="689" t="s">
        <v>2826</v>
      </c>
      <c r="F1229" s="626" t="s">
        <v>2806</v>
      </c>
      <c r="G1229" s="626" t="s">
        <v>3852</v>
      </c>
      <c r="H1229" s="626" t="s">
        <v>1264</v>
      </c>
      <c r="I1229" s="626" t="s">
        <v>3853</v>
      </c>
      <c r="J1229" s="626" t="s">
        <v>3854</v>
      </c>
      <c r="K1229" s="626" t="s">
        <v>3855</v>
      </c>
      <c r="L1229" s="627">
        <v>1359.61</v>
      </c>
      <c r="M1229" s="627">
        <v>8157.66</v>
      </c>
      <c r="N1229" s="626">
        <v>6</v>
      </c>
      <c r="O1229" s="690">
        <v>3</v>
      </c>
      <c r="P1229" s="627">
        <v>5438.44</v>
      </c>
      <c r="Q1229" s="642">
        <v>0.66666666666666663</v>
      </c>
      <c r="R1229" s="626">
        <v>4</v>
      </c>
      <c r="S1229" s="642">
        <v>0.66666666666666663</v>
      </c>
      <c r="T1229" s="690">
        <v>2</v>
      </c>
      <c r="U1229" s="672">
        <v>0.66666666666666663</v>
      </c>
    </row>
    <row r="1230" spans="1:21" ht="14.4" customHeight="1" x14ac:dyDescent="0.3">
      <c r="A1230" s="625">
        <v>21</v>
      </c>
      <c r="B1230" s="626" t="s">
        <v>551</v>
      </c>
      <c r="C1230" s="626">
        <v>89301212</v>
      </c>
      <c r="D1230" s="688" t="s">
        <v>4839</v>
      </c>
      <c r="E1230" s="689" t="s">
        <v>2826</v>
      </c>
      <c r="F1230" s="626" t="s">
        <v>2806</v>
      </c>
      <c r="G1230" s="626" t="s">
        <v>3141</v>
      </c>
      <c r="H1230" s="626" t="s">
        <v>550</v>
      </c>
      <c r="I1230" s="626" t="s">
        <v>3142</v>
      </c>
      <c r="J1230" s="626" t="s">
        <v>1016</v>
      </c>
      <c r="K1230" s="626" t="s">
        <v>3143</v>
      </c>
      <c r="L1230" s="627">
        <v>153.37</v>
      </c>
      <c r="M1230" s="627">
        <v>2453.92</v>
      </c>
      <c r="N1230" s="626">
        <v>16</v>
      </c>
      <c r="O1230" s="690">
        <v>6.5</v>
      </c>
      <c r="P1230" s="627">
        <v>766.85</v>
      </c>
      <c r="Q1230" s="642">
        <v>0.3125</v>
      </c>
      <c r="R1230" s="626">
        <v>5</v>
      </c>
      <c r="S1230" s="642">
        <v>0.3125</v>
      </c>
      <c r="T1230" s="690">
        <v>2</v>
      </c>
      <c r="U1230" s="672">
        <v>0.30769230769230771</v>
      </c>
    </row>
    <row r="1231" spans="1:21" ht="14.4" customHeight="1" x14ac:dyDescent="0.3">
      <c r="A1231" s="625">
        <v>21</v>
      </c>
      <c r="B1231" s="626" t="s">
        <v>551</v>
      </c>
      <c r="C1231" s="626">
        <v>89301212</v>
      </c>
      <c r="D1231" s="688" t="s">
        <v>4839</v>
      </c>
      <c r="E1231" s="689" t="s">
        <v>2826</v>
      </c>
      <c r="F1231" s="626" t="s">
        <v>2806</v>
      </c>
      <c r="G1231" s="626" t="s">
        <v>3461</v>
      </c>
      <c r="H1231" s="626" t="s">
        <v>550</v>
      </c>
      <c r="I1231" s="626" t="s">
        <v>3462</v>
      </c>
      <c r="J1231" s="626" t="s">
        <v>3463</v>
      </c>
      <c r="K1231" s="626" t="s">
        <v>3464</v>
      </c>
      <c r="L1231" s="627">
        <v>0</v>
      </c>
      <c r="M1231" s="627">
        <v>0</v>
      </c>
      <c r="N1231" s="626">
        <v>3</v>
      </c>
      <c r="O1231" s="690">
        <v>2.5</v>
      </c>
      <c r="P1231" s="627"/>
      <c r="Q1231" s="642"/>
      <c r="R1231" s="626"/>
      <c r="S1231" s="642">
        <v>0</v>
      </c>
      <c r="T1231" s="690"/>
      <c r="U1231" s="672">
        <v>0</v>
      </c>
    </row>
    <row r="1232" spans="1:21" ht="14.4" customHeight="1" x14ac:dyDescent="0.3">
      <c r="A1232" s="625">
        <v>21</v>
      </c>
      <c r="B1232" s="626" t="s">
        <v>551</v>
      </c>
      <c r="C1232" s="626">
        <v>89301212</v>
      </c>
      <c r="D1232" s="688" t="s">
        <v>4839</v>
      </c>
      <c r="E1232" s="689" t="s">
        <v>2826</v>
      </c>
      <c r="F1232" s="626" t="s">
        <v>2806</v>
      </c>
      <c r="G1232" s="626" t="s">
        <v>2985</v>
      </c>
      <c r="H1232" s="626" t="s">
        <v>550</v>
      </c>
      <c r="I1232" s="626" t="s">
        <v>4048</v>
      </c>
      <c r="J1232" s="626" t="s">
        <v>805</v>
      </c>
      <c r="K1232" s="626" t="s">
        <v>4049</v>
      </c>
      <c r="L1232" s="627">
        <v>855.56</v>
      </c>
      <c r="M1232" s="627">
        <v>9411.16</v>
      </c>
      <c r="N1232" s="626">
        <v>11</v>
      </c>
      <c r="O1232" s="690">
        <v>5</v>
      </c>
      <c r="P1232" s="627">
        <v>9411.16</v>
      </c>
      <c r="Q1232" s="642">
        <v>1</v>
      </c>
      <c r="R1232" s="626">
        <v>11</v>
      </c>
      <c r="S1232" s="642">
        <v>1</v>
      </c>
      <c r="T1232" s="690">
        <v>5</v>
      </c>
      <c r="U1232" s="672">
        <v>1</v>
      </c>
    </row>
    <row r="1233" spans="1:21" ht="14.4" customHeight="1" x14ac:dyDescent="0.3">
      <c r="A1233" s="625">
        <v>21</v>
      </c>
      <c r="B1233" s="626" t="s">
        <v>551</v>
      </c>
      <c r="C1233" s="626">
        <v>89301212</v>
      </c>
      <c r="D1233" s="688" t="s">
        <v>4839</v>
      </c>
      <c r="E1233" s="689" t="s">
        <v>2826</v>
      </c>
      <c r="F1233" s="626" t="s">
        <v>2806</v>
      </c>
      <c r="G1233" s="626" t="s">
        <v>2985</v>
      </c>
      <c r="H1233" s="626" t="s">
        <v>550</v>
      </c>
      <c r="I1233" s="626" t="s">
        <v>2986</v>
      </c>
      <c r="J1233" s="626" t="s">
        <v>807</v>
      </c>
      <c r="K1233" s="626" t="s">
        <v>2987</v>
      </c>
      <c r="L1233" s="627">
        <v>1520.3</v>
      </c>
      <c r="M1233" s="627">
        <v>7601.5</v>
      </c>
      <c r="N1233" s="626">
        <v>5</v>
      </c>
      <c r="O1233" s="690">
        <v>2.5</v>
      </c>
      <c r="P1233" s="627">
        <v>7601.5</v>
      </c>
      <c r="Q1233" s="642">
        <v>1</v>
      </c>
      <c r="R1233" s="626">
        <v>5</v>
      </c>
      <c r="S1233" s="642">
        <v>1</v>
      </c>
      <c r="T1233" s="690">
        <v>2.5</v>
      </c>
      <c r="U1233" s="672">
        <v>1</v>
      </c>
    </row>
    <row r="1234" spans="1:21" ht="14.4" customHeight="1" x14ac:dyDescent="0.3">
      <c r="A1234" s="625">
        <v>21</v>
      </c>
      <c r="B1234" s="626" t="s">
        <v>551</v>
      </c>
      <c r="C1234" s="626">
        <v>89301212</v>
      </c>
      <c r="D1234" s="688" t="s">
        <v>4839</v>
      </c>
      <c r="E1234" s="689" t="s">
        <v>2826</v>
      </c>
      <c r="F1234" s="626" t="s">
        <v>2806</v>
      </c>
      <c r="G1234" s="626" t="s">
        <v>2985</v>
      </c>
      <c r="H1234" s="626" t="s">
        <v>550</v>
      </c>
      <c r="I1234" s="626" t="s">
        <v>4050</v>
      </c>
      <c r="J1234" s="626" t="s">
        <v>873</v>
      </c>
      <c r="K1234" s="626" t="s">
        <v>4051</v>
      </c>
      <c r="L1234" s="627">
        <v>1139.93</v>
      </c>
      <c r="M1234" s="627">
        <v>5699.65</v>
      </c>
      <c r="N1234" s="626">
        <v>5</v>
      </c>
      <c r="O1234" s="690">
        <v>2.5</v>
      </c>
      <c r="P1234" s="627">
        <v>5699.65</v>
      </c>
      <c r="Q1234" s="642">
        <v>1</v>
      </c>
      <c r="R1234" s="626">
        <v>5</v>
      </c>
      <c r="S1234" s="642">
        <v>1</v>
      </c>
      <c r="T1234" s="690">
        <v>2.5</v>
      </c>
      <c r="U1234" s="672">
        <v>1</v>
      </c>
    </row>
    <row r="1235" spans="1:21" ht="14.4" customHeight="1" x14ac:dyDescent="0.3">
      <c r="A1235" s="625">
        <v>21</v>
      </c>
      <c r="B1235" s="626" t="s">
        <v>551</v>
      </c>
      <c r="C1235" s="626">
        <v>89301212</v>
      </c>
      <c r="D1235" s="688" t="s">
        <v>4839</v>
      </c>
      <c r="E1235" s="689" t="s">
        <v>2826</v>
      </c>
      <c r="F1235" s="626" t="s">
        <v>2806</v>
      </c>
      <c r="G1235" s="626" t="s">
        <v>2988</v>
      </c>
      <c r="H1235" s="626" t="s">
        <v>550</v>
      </c>
      <c r="I1235" s="626" t="s">
        <v>3144</v>
      </c>
      <c r="J1235" s="626" t="s">
        <v>1193</v>
      </c>
      <c r="K1235" s="626" t="s">
        <v>1194</v>
      </c>
      <c r="L1235" s="627">
        <v>20.239999999999998</v>
      </c>
      <c r="M1235" s="627">
        <v>20.239999999999998</v>
      </c>
      <c r="N1235" s="626">
        <v>1</v>
      </c>
      <c r="O1235" s="690">
        <v>0.5</v>
      </c>
      <c r="P1235" s="627">
        <v>20.239999999999998</v>
      </c>
      <c r="Q1235" s="642">
        <v>1</v>
      </c>
      <c r="R1235" s="626">
        <v>1</v>
      </c>
      <c r="S1235" s="642">
        <v>1</v>
      </c>
      <c r="T1235" s="690">
        <v>0.5</v>
      </c>
      <c r="U1235" s="672">
        <v>1</v>
      </c>
    </row>
    <row r="1236" spans="1:21" ht="14.4" customHeight="1" x14ac:dyDescent="0.3">
      <c r="A1236" s="625">
        <v>21</v>
      </c>
      <c r="B1236" s="626" t="s">
        <v>551</v>
      </c>
      <c r="C1236" s="626">
        <v>89301212</v>
      </c>
      <c r="D1236" s="688" t="s">
        <v>4839</v>
      </c>
      <c r="E1236" s="689" t="s">
        <v>2826</v>
      </c>
      <c r="F1236" s="626" t="s">
        <v>2806</v>
      </c>
      <c r="G1236" s="626" t="s">
        <v>3085</v>
      </c>
      <c r="H1236" s="626" t="s">
        <v>550</v>
      </c>
      <c r="I1236" s="626" t="s">
        <v>3086</v>
      </c>
      <c r="J1236" s="626" t="s">
        <v>3087</v>
      </c>
      <c r="K1236" s="626" t="s">
        <v>3088</v>
      </c>
      <c r="L1236" s="627">
        <v>25.89</v>
      </c>
      <c r="M1236" s="627">
        <v>77.67</v>
      </c>
      <c r="N1236" s="626">
        <v>3</v>
      </c>
      <c r="O1236" s="690">
        <v>1</v>
      </c>
      <c r="P1236" s="627">
        <v>25.89</v>
      </c>
      <c r="Q1236" s="642">
        <v>0.33333333333333331</v>
      </c>
      <c r="R1236" s="626">
        <v>1</v>
      </c>
      <c r="S1236" s="642">
        <v>0.33333333333333331</v>
      </c>
      <c r="T1236" s="690">
        <v>0.5</v>
      </c>
      <c r="U1236" s="672">
        <v>0.5</v>
      </c>
    </row>
    <row r="1237" spans="1:21" ht="14.4" customHeight="1" x14ac:dyDescent="0.3">
      <c r="A1237" s="625">
        <v>21</v>
      </c>
      <c r="B1237" s="626" t="s">
        <v>551</v>
      </c>
      <c r="C1237" s="626">
        <v>89301212</v>
      </c>
      <c r="D1237" s="688" t="s">
        <v>4839</v>
      </c>
      <c r="E1237" s="689" t="s">
        <v>2826</v>
      </c>
      <c r="F1237" s="626" t="s">
        <v>2806</v>
      </c>
      <c r="G1237" s="626" t="s">
        <v>3085</v>
      </c>
      <c r="H1237" s="626" t="s">
        <v>550</v>
      </c>
      <c r="I1237" s="626" t="s">
        <v>4052</v>
      </c>
      <c r="J1237" s="626" t="s">
        <v>3468</v>
      </c>
      <c r="K1237" s="626" t="s">
        <v>1033</v>
      </c>
      <c r="L1237" s="627">
        <v>0</v>
      </c>
      <c r="M1237" s="627">
        <v>0</v>
      </c>
      <c r="N1237" s="626">
        <v>1</v>
      </c>
      <c r="O1237" s="690">
        <v>1</v>
      </c>
      <c r="P1237" s="627"/>
      <c r="Q1237" s="642"/>
      <c r="R1237" s="626"/>
      <c r="S1237" s="642">
        <v>0</v>
      </c>
      <c r="T1237" s="690"/>
      <c r="U1237" s="672">
        <v>0</v>
      </c>
    </row>
    <row r="1238" spans="1:21" ht="14.4" customHeight="1" x14ac:dyDescent="0.3">
      <c r="A1238" s="625">
        <v>21</v>
      </c>
      <c r="B1238" s="626" t="s">
        <v>551</v>
      </c>
      <c r="C1238" s="626">
        <v>89301212</v>
      </c>
      <c r="D1238" s="688" t="s">
        <v>4839</v>
      </c>
      <c r="E1238" s="689" t="s">
        <v>2826</v>
      </c>
      <c r="F1238" s="626" t="s">
        <v>2806</v>
      </c>
      <c r="G1238" s="626" t="s">
        <v>4053</v>
      </c>
      <c r="H1238" s="626" t="s">
        <v>550</v>
      </c>
      <c r="I1238" s="626" t="s">
        <v>4054</v>
      </c>
      <c r="J1238" s="626" t="s">
        <v>4055</v>
      </c>
      <c r="K1238" s="626" t="s">
        <v>4056</v>
      </c>
      <c r="L1238" s="627">
        <v>307.38</v>
      </c>
      <c r="M1238" s="627">
        <v>307.38</v>
      </c>
      <c r="N1238" s="626">
        <v>1</v>
      </c>
      <c r="O1238" s="690">
        <v>0.5</v>
      </c>
      <c r="P1238" s="627"/>
      <c r="Q1238" s="642">
        <v>0</v>
      </c>
      <c r="R1238" s="626"/>
      <c r="S1238" s="642">
        <v>0</v>
      </c>
      <c r="T1238" s="690"/>
      <c r="U1238" s="672">
        <v>0</v>
      </c>
    </row>
    <row r="1239" spans="1:21" ht="14.4" customHeight="1" x14ac:dyDescent="0.3">
      <c r="A1239" s="625">
        <v>21</v>
      </c>
      <c r="B1239" s="626" t="s">
        <v>551</v>
      </c>
      <c r="C1239" s="626">
        <v>89301212</v>
      </c>
      <c r="D1239" s="688" t="s">
        <v>4839</v>
      </c>
      <c r="E1239" s="689" t="s">
        <v>2826</v>
      </c>
      <c r="F1239" s="626" t="s">
        <v>2806</v>
      </c>
      <c r="G1239" s="626" t="s">
        <v>3870</v>
      </c>
      <c r="H1239" s="626" t="s">
        <v>550</v>
      </c>
      <c r="I1239" s="626" t="s">
        <v>3871</v>
      </c>
      <c r="J1239" s="626" t="s">
        <v>1479</v>
      </c>
      <c r="K1239" s="626" t="s">
        <v>3872</v>
      </c>
      <c r="L1239" s="627">
        <v>31.64</v>
      </c>
      <c r="M1239" s="627">
        <v>94.92</v>
      </c>
      <c r="N1239" s="626">
        <v>3</v>
      </c>
      <c r="O1239" s="690">
        <v>2.5</v>
      </c>
      <c r="P1239" s="627">
        <v>63.28</v>
      </c>
      <c r="Q1239" s="642">
        <v>0.66666666666666663</v>
      </c>
      <c r="R1239" s="626">
        <v>2</v>
      </c>
      <c r="S1239" s="642">
        <v>0.66666666666666663</v>
      </c>
      <c r="T1239" s="690">
        <v>2</v>
      </c>
      <c r="U1239" s="672">
        <v>0.8</v>
      </c>
    </row>
    <row r="1240" spans="1:21" ht="14.4" customHeight="1" x14ac:dyDescent="0.3">
      <c r="A1240" s="625">
        <v>21</v>
      </c>
      <c r="B1240" s="626" t="s">
        <v>551</v>
      </c>
      <c r="C1240" s="626">
        <v>89301212</v>
      </c>
      <c r="D1240" s="688" t="s">
        <v>4839</v>
      </c>
      <c r="E1240" s="689" t="s">
        <v>2826</v>
      </c>
      <c r="F1240" s="626" t="s">
        <v>2806</v>
      </c>
      <c r="G1240" s="626" t="s">
        <v>3186</v>
      </c>
      <c r="H1240" s="626" t="s">
        <v>550</v>
      </c>
      <c r="I1240" s="626" t="s">
        <v>3187</v>
      </c>
      <c r="J1240" s="626" t="s">
        <v>763</v>
      </c>
      <c r="K1240" s="626" t="s">
        <v>3188</v>
      </c>
      <c r="L1240" s="627">
        <v>26.17</v>
      </c>
      <c r="M1240" s="627">
        <v>52.34</v>
      </c>
      <c r="N1240" s="626">
        <v>2</v>
      </c>
      <c r="O1240" s="690">
        <v>0.5</v>
      </c>
      <c r="P1240" s="627"/>
      <c r="Q1240" s="642">
        <v>0</v>
      </c>
      <c r="R1240" s="626"/>
      <c r="S1240" s="642">
        <v>0</v>
      </c>
      <c r="T1240" s="690"/>
      <c r="U1240" s="672">
        <v>0</v>
      </c>
    </row>
    <row r="1241" spans="1:21" ht="14.4" customHeight="1" x14ac:dyDescent="0.3">
      <c r="A1241" s="625">
        <v>21</v>
      </c>
      <c r="B1241" s="626" t="s">
        <v>551</v>
      </c>
      <c r="C1241" s="626">
        <v>89301212</v>
      </c>
      <c r="D1241" s="688" t="s">
        <v>4839</v>
      </c>
      <c r="E1241" s="689" t="s">
        <v>2826</v>
      </c>
      <c r="F1241" s="626" t="s">
        <v>2806</v>
      </c>
      <c r="G1241" s="626" t="s">
        <v>3874</v>
      </c>
      <c r="H1241" s="626" t="s">
        <v>550</v>
      </c>
      <c r="I1241" s="626" t="s">
        <v>4057</v>
      </c>
      <c r="J1241" s="626" t="s">
        <v>730</v>
      </c>
      <c r="K1241" s="626" t="s">
        <v>4058</v>
      </c>
      <c r="L1241" s="627">
        <v>0</v>
      </c>
      <c r="M1241" s="627">
        <v>0</v>
      </c>
      <c r="N1241" s="626">
        <v>1</v>
      </c>
      <c r="O1241" s="690">
        <v>0.5</v>
      </c>
      <c r="P1241" s="627"/>
      <c r="Q1241" s="642"/>
      <c r="R1241" s="626"/>
      <c r="S1241" s="642">
        <v>0</v>
      </c>
      <c r="T1241" s="690"/>
      <c r="U1241" s="672">
        <v>0</v>
      </c>
    </row>
    <row r="1242" spans="1:21" ht="14.4" customHeight="1" x14ac:dyDescent="0.3">
      <c r="A1242" s="625">
        <v>21</v>
      </c>
      <c r="B1242" s="626" t="s">
        <v>551</v>
      </c>
      <c r="C1242" s="626">
        <v>89301212</v>
      </c>
      <c r="D1242" s="688" t="s">
        <v>4839</v>
      </c>
      <c r="E1242" s="689" t="s">
        <v>2826</v>
      </c>
      <c r="F1242" s="626" t="s">
        <v>2806</v>
      </c>
      <c r="G1242" s="626" t="s">
        <v>3874</v>
      </c>
      <c r="H1242" s="626" t="s">
        <v>550</v>
      </c>
      <c r="I1242" s="626" t="s">
        <v>3875</v>
      </c>
      <c r="J1242" s="626" t="s">
        <v>730</v>
      </c>
      <c r="K1242" s="626" t="s">
        <v>3876</v>
      </c>
      <c r="L1242" s="627">
        <v>0</v>
      </c>
      <c r="M1242" s="627">
        <v>0</v>
      </c>
      <c r="N1242" s="626">
        <v>1</v>
      </c>
      <c r="O1242" s="690">
        <v>0.5</v>
      </c>
      <c r="P1242" s="627"/>
      <c r="Q1242" s="642"/>
      <c r="R1242" s="626"/>
      <c r="S1242" s="642">
        <v>0</v>
      </c>
      <c r="T1242" s="690"/>
      <c r="U1242" s="672">
        <v>0</v>
      </c>
    </row>
    <row r="1243" spans="1:21" ht="14.4" customHeight="1" x14ac:dyDescent="0.3">
      <c r="A1243" s="625">
        <v>21</v>
      </c>
      <c r="B1243" s="626" t="s">
        <v>551</v>
      </c>
      <c r="C1243" s="626">
        <v>89301212</v>
      </c>
      <c r="D1243" s="688" t="s">
        <v>4839</v>
      </c>
      <c r="E1243" s="689" t="s">
        <v>2826</v>
      </c>
      <c r="F1243" s="626" t="s">
        <v>2806</v>
      </c>
      <c r="G1243" s="626" t="s">
        <v>3877</v>
      </c>
      <c r="H1243" s="626" t="s">
        <v>550</v>
      </c>
      <c r="I1243" s="626" t="s">
        <v>3878</v>
      </c>
      <c r="J1243" s="626" t="s">
        <v>3879</v>
      </c>
      <c r="K1243" s="626" t="s">
        <v>3880</v>
      </c>
      <c r="L1243" s="627">
        <v>0</v>
      </c>
      <c r="M1243" s="627">
        <v>0</v>
      </c>
      <c r="N1243" s="626">
        <v>1</v>
      </c>
      <c r="O1243" s="690">
        <v>1</v>
      </c>
      <c r="P1243" s="627">
        <v>0</v>
      </c>
      <c r="Q1243" s="642"/>
      <c r="R1243" s="626">
        <v>1</v>
      </c>
      <c r="S1243" s="642">
        <v>1</v>
      </c>
      <c r="T1243" s="690">
        <v>1</v>
      </c>
      <c r="U1243" s="672">
        <v>1</v>
      </c>
    </row>
    <row r="1244" spans="1:21" ht="14.4" customHeight="1" x14ac:dyDescent="0.3">
      <c r="A1244" s="625">
        <v>21</v>
      </c>
      <c r="B1244" s="626" t="s">
        <v>551</v>
      </c>
      <c r="C1244" s="626">
        <v>89301212</v>
      </c>
      <c r="D1244" s="688" t="s">
        <v>4839</v>
      </c>
      <c r="E1244" s="689" t="s">
        <v>2826</v>
      </c>
      <c r="F1244" s="626" t="s">
        <v>2806</v>
      </c>
      <c r="G1244" s="626" t="s">
        <v>3385</v>
      </c>
      <c r="H1244" s="626" t="s">
        <v>550</v>
      </c>
      <c r="I1244" s="626" t="s">
        <v>3883</v>
      </c>
      <c r="J1244" s="626" t="s">
        <v>3884</v>
      </c>
      <c r="K1244" s="626" t="s">
        <v>3885</v>
      </c>
      <c r="L1244" s="627">
        <v>1538.52</v>
      </c>
      <c r="M1244" s="627">
        <v>7692.6</v>
      </c>
      <c r="N1244" s="626">
        <v>5</v>
      </c>
      <c r="O1244" s="690">
        <v>2</v>
      </c>
      <c r="P1244" s="627">
        <v>7692.6</v>
      </c>
      <c r="Q1244" s="642">
        <v>1</v>
      </c>
      <c r="R1244" s="626">
        <v>5</v>
      </c>
      <c r="S1244" s="642">
        <v>1</v>
      </c>
      <c r="T1244" s="690">
        <v>2</v>
      </c>
      <c r="U1244" s="672">
        <v>1</v>
      </c>
    </row>
    <row r="1245" spans="1:21" ht="14.4" customHeight="1" x14ac:dyDescent="0.3">
      <c r="A1245" s="625">
        <v>21</v>
      </c>
      <c r="B1245" s="626" t="s">
        <v>551</v>
      </c>
      <c r="C1245" s="626">
        <v>89301212</v>
      </c>
      <c r="D1245" s="688" t="s">
        <v>4839</v>
      </c>
      <c r="E1245" s="689" t="s">
        <v>2826</v>
      </c>
      <c r="F1245" s="626" t="s">
        <v>2806</v>
      </c>
      <c r="G1245" s="626" t="s">
        <v>3385</v>
      </c>
      <c r="H1245" s="626" t="s">
        <v>550</v>
      </c>
      <c r="I1245" s="626" t="s">
        <v>3386</v>
      </c>
      <c r="J1245" s="626" t="s">
        <v>3387</v>
      </c>
      <c r="K1245" s="626" t="s">
        <v>1821</v>
      </c>
      <c r="L1245" s="627">
        <v>10256.77</v>
      </c>
      <c r="M1245" s="627">
        <v>348730.18</v>
      </c>
      <c r="N1245" s="626">
        <v>34</v>
      </c>
      <c r="O1245" s="690">
        <v>16.5</v>
      </c>
      <c r="P1245" s="627">
        <v>348730.18</v>
      </c>
      <c r="Q1245" s="642">
        <v>1</v>
      </c>
      <c r="R1245" s="626">
        <v>34</v>
      </c>
      <c r="S1245" s="642">
        <v>1</v>
      </c>
      <c r="T1245" s="690">
        <v>16.5</v>
      </c>
      <c r="U1245" s="672">
        <v>1</v>
      </c>
    </row>
    <row r="1246" spans="1:21" ht="14.4" customHeight="1" x14ac:dyDescent="0.3">
      <c r="A1246" s="625">
        <v>21</v>
      </c>
      <c r="B1246" s="626" t="s">
        <v>551</v>
      </c>
      <c r="C1246" s="626">
        <v>89301212</v>
      </c>
      <c r="D1246" s="688" t="s">
        <v>4839</v>
      </c>
      <c r="E1246" s="689" t="s">
        <v>2826</v>
      </c>
      <c r="F1246" s="626" t="s">
        <v>2806</v>
      </c>
      <c r="G1246" s="626" t="s">
        <v>2992</v>
      </c>
      <c r="H1246" s="626" t="s">
        <v>1264</v>
      </c>
      <c r="I1246" s="626" t="s">
        <v>2383</v>
      </c>
      <c r="J1246" s="626" t="s">
        <v>1512</v>
      </c>
      <c r="K1246" s="626" t="s">
        <v>2384</v>
      </c>
      <c r="L1246" s="627">
        <v>399.92</v>
      </c>
      <c r="M1246" s="627">
        <v>1199.76</v>
      </c>
      <c r="N1246" s="626">
        <v>3</v>
      </c>
      <c r="O1246" s="690">
        <v>2</v>
      </c>
      <c r="P1246" s="627">
        <v>1199.76</v>
      </c>
      <c r="Q1246" s="642">
        <v>1</v>
      </c>
      <c r="R1246" s="626">
        <v>3</v>
      </c>
      <c r="S1246" s="642">
        <v>1</v>
      </c>
      <c r="T1246" s="690">
        <v>2</v>
      </c>
      <c r="U1246" s="672">
        <v>1</v>
      </c>
    </row>
    <row r="1247" spans="1:21" ht="14.4" customHeight="1" x14ac:dyDescent="0.3">
      <c r="A1247" s="625">
        <v>21</v>
      </c>
      <c r="B1247" s="626" t="s">
        <v>551</v>
      </c>
      <c r="C1247" s="626">
        <v>89301212</v>
      </c>
      <c r="D1247" s="688" t="s">
        <v>4839</v>
      </c>
      <c r="E1247" s="689" t="s">
        <v>2826</v>
      </c>
      <c r="F1247" s="626" t="s">
        <v>2806</v>
      </c>
      <c r="G1247" s="626" t="s">
        <v>2889</v>
      </c>
      <c r="H1247" s="626" t="s">
        <v>550</v>
      </c>
      <c r="I1247" s="626" t="s">
        <v>2890</v>
      </c>
      <c r="J1247" s="626" t="s">
        <v>2891</v>
      </c>
      <c r="K1247" s="626" t="s">
        <v>2892</v>
      </c>
      <c r="L1247" s="627">
        <v>54.04</v>
      </c>
      <c r="M1247" s="627">
        <v>108.08</v>
      </c>
      <c r="N1247" s="626">
        <v>2</v>
      </c>
      <c r="O1247" s="690">
        <v>1</v>
      </c>
      <c r="P1247" s="627">
        <v>108.08</v>
      </c>
      <c r="Q1247" s="642">
        <v>1</v>
      </c>
      <c r="R1247" s="626">
        <v>2</v>
      </c>
      <c r="S1247" s="642">
        <v>1</v>
      </c>
      <c r="T1247" s="690">
        <v>1</v>
      </c>
      <c r="U1247" s="672">
        <v>1</v>
      </c>
    </row>
    <row r="1248" spans="1:21" ht="14.4" customHeight="1" x14ac:dyDescent="0.3">
      <c r="A1248" s="625">
        <v>21</v>
      </c>
      <c r="B1248" s="626" t="s">
        <v>551</v>
      </c>
      <c r="C1248" s="626">
        <v>89301212</v>
      </c>
      <c r="D1248" s="688" t="s">
        <v>4839</v>
      </c>
      <c r="E1248" s="689" t="s">
        <v>2826</v>
      </c>
      <c r="F1248" s="626" t="s">
        <v>2806</v>
      </c>
      <c r="G1248" s="626" t="s">
        <v>2889</v>
      </c>
      <c r="H1248" s="626" t="s">
        <v>550</v>
      </c>
      <c r="I1248" s="626" t="s">
        <v>3092</v>
      </c>
      <c r="J1248" s="626" t="s">
        <v>2994</v>
      </c>
      <c r="K1248" s="626" t="s">
        <v>2995</v>
      </c>
      <c r="L1248" s="627">
        <v>72.05</v>
      </c>
      <c r="M1248" s="627">
        <v>144.1</v>
      </c>
      <c r="N1248" s="626">
        <v>2</v>
      </c>
      <c r="O1248" s="690">
        <v>0.5</v>
      </c>
      <c r="P1248" s="627">
        <v>144.1</v>
      </c>
      <c r="Q1248" s="642">
        <v>1</v>
      </c>
      <c r="R1248" s="626">
        <v>2</v>
      </c>
      <c r="S1248" s="642">
        <v>1</v>
      </c>
      <c r="T1248" s="690">
        <v>0.5</v>
      </c>
      <c r="U1248" s="672">
        <v>1</v>
      </c>
    </row>
    <row r="1249" spans="1:21" ht="14.4" customHeight="1" x14ac:dyDescent="0.3">
      <c r="A1249" s="625">
        <v>21</v>
      </c>
      <c r="B1249" s="626" t="s">
        <v>551</v>
      </c>
      <c r="C1249" s="626">
        <v>89301212</v>
      </c>
      <c r="D1249" s="688" t="s">
        <v>4839</v>
      </c>
      <c r="E1249" s="689" t="s">
        <v>2826</v>
      </c>
      <c r="F1249" s="626" t="s">
        <v>2806</v>
      </c>
      <c r="G1249" s="626" t="s">
        <v>2889</v>
      </c>
      <c r="H1249" s="626" t="s">
        <v>550</v>
      </c>
      <c r="I1249" s="626" t="s">
        <v>3893</v>
      </c>
      <c r="J1249" s="626" t="s">
        <v>2891</v>
      </c>
      <c r="K1249" s="626" t="s">
        <v>2892</v>
      </c>
      <c r="L1249" s="627">
        <v>0</v>
      </c>
      <c r="M1249" s="627">
        <v>0</v>
      </c>
      <c r="N1249" s="626">
        <v>1</v>
      </c>
      <c r="O1249" s="690">
        <v>1</v>
      </c>
      <c r="P1249" s="627">
        <v>0</v>
      </c>
      <c r="Q1249" s="642"/>
      <c r="R1249" s="626">
        <v>1</v>
      </c>
      <c r="S1249" s="642">
        <v>1</v>
      </c>
      <c r="T1249" s="690">
        <v>1</v>
      </c>
      <c r="U1249" s="672">
        <v>1</v>
      </c>
    </row>
    <row r="1250" spans="1:21" ht="14.4" customHeight="1" x14ac:dyDescent="0.3">
      <c r="A1250" s="625">
        <v>21</v>
      </c>
      <c r="B1250" s="626" t="s">
        <v>551</v>
      </c>
      <c r="C1250" s="626">
        <v>89301212</v>
      </c>
      <c r="D1250" s="688" t="s">
        <v>4839</v>
      </c>
      <c r="E1250" s="689" t="s">
        <v>2826</v>
      </c>
      <c r="F1250" s="626" t="s">
        <v>2806</v>
      </c>
      <c r="G1250" s="626" t="s">
        <v>2996</v>
      </c>
      <c r="H1250" s="626" t="s">
        <v>550</v>
      </c>
      <c r="I1250" s="626" t="s">
        <v>4059</v>
      </c>
      <c r="J1250" s="626" t="s">
        <v>2999</v>
      </c>
      <c r="K1250" s="626" t="s">
        <v>4060</v>
      </c>
      <c r="L1250" s="627">
        <v>36.78</v>
      </c>
      <c r="M1250" s="627">
        <v>36.78</v>
      </c>
      <c r="N1250" s="626">
        <v>1</v>
      </c>
      <c r="O1250" s="690">
        <v>1</v>
      </c>
      <c r="P1250" s="627"/>
      <c r="Q1250" s="642">
        <v>0</v>
      </c>
      <c r="R1250" s="626"/>
      <c r="S1250" s="642">
        <v>0</v>
      </c>
      <c r="T1250" s="690"/>
      <c r="U1250" s="672">
        <v>0</v>
      </c>
    </row>
    <row r="1251" spans="1:21" ht="14.4" customHeight="1" x14ac:dyDescent="0.3">
      <c r="A1251" s="625">
        <v>21</v>
      </c>
      <c r="B1251" s="626" t="s">
        <v>551</v>
      </c>
      <c r="C1251" s="626">
        <v>89301212</v>
      </c>
      <c r="D1251" s="688" t="s">
        <v>4839</v>
      </c>
      <c r="E1251" s="689" t="s">
        <v>2826</v>
      </c>
      <c r="F1251" s="626" t="s">
        <v>2806</v>
      </c>
      <c r="G1251" s="626" t="s">
        <v>2996</v>
      </c>
      <c r="H1251" s="626" t="s">
        <v>550</v>
      </c>
      <c r="I1251" s="626" t="s">
        <v>4061</v>
      </c>
      <c r="J1251" s="626" t="s">
        <v>2999</v>
      </c>
      <c r="K1251" s="626" t="s">
        <v>2482</v>
      </c>
      <c r="L1251" s="627">
        <v>0</v>
      </c>
      <c r="M1251" s="627">
        <v>0</v>
      </c>
      <c r="N1251" s="626">
        <v>1</v>
      </c>
      <c r="O1251" s="690">
        <v>0.5</v>
      </c>
      <c r="P1251" s="627">
        <v>0</v>
      </c>
      <c r="Q1251" s="642"/>
      <c r="R1251" s="626">
        <v>1</v>
      </c>
      <c r="S1251" s="642">
        <v>1</v>
      </c>
      <c r="T1251" s="690">
        <v>0.5</v>
      </c>
      <c r="U1251" s="672">
        <v>1</v>
      </c>
    </row>
    <row r="1252" spans="1:21" ht="14.4" customHeight="1" x14ac:dyDescent="0.3">
      <c r="A1252" s="625">
        <v>21</v>
      </c>
      <c r="B1252" s="626" t="s">
        <v>551</v>
      </c>
      <c r="C1252" s="626">
        <v>89301212</v>
      </c>
      <c r="D1252" s="688" t="s">
        <v>4839</v>
      </c>
      <c r="E1252" s="689" t="s">
        <v>2826</v>
      </c>
      <c r="F1252" s="626" t="s">
        <v>2806</v>
      </c>
      <c r="G1252" s="626" t="s">
        <v>2996</v>
      </c>
      <c r="H1252" s="626" t="s">
        <v>550</v>
      </c>
      <c r="I1252" s="626" t="s">
        <v>2998</v>
      </c>
      <c r="J1252" s="626" t="s">
        <v>2999</v>
      </c>
      <c r="K1252" s="626" t="s">
        <v>3000</v>
      </c>
      <c r="L1252" s="627">
        <v>12.26</v>
      </c>
      <c r="M1252" s="627">
        <v>12.26</v>
      </c>
      <c r="N1252" s="626">
        <v>1</v>
      </c>
      <c r="O1252" s="690">
        <v>0.5</v>
      </c>
      <c r="P1252" s="627">
        <v>12.26</v>
      </c>
      <c r="Q1252" s="642">
        <v>1</v>
      </c>
      <c r="R1252" s="626">
        <v>1</v>
      </c>
      <c r="S1252" s="642">
        <v>1</v>
      </c>
      <c r="T1252" s="690">
        <v>0.5</v>
      </c>
      <c r="U1252" s="672">
        <v>1</v>
      </c>
    </row>
    <row r="1253" spans="1:21" ht="14.4" customHeight="1" x14ac:dyDescent="0.3">
      <c r="A1253" s="625">
        <v>21</v>
      </c>
      <c r="B1253" s="626" t="s">
        <v>551</v>
      </c>
      <c r="C1253" s="626">
        <v>89301212</v>
      </c>
      <c r="D1253" s="688" t="s">
        <v>4839</v>
      </c>
      <c r="E1253" s="689" t="s">
        <v>2826</v>
      </c>
      <c r="F1253" s="626" t="s">
        <v>2806</v>
      </c>
      <c r="G1253" s="626" t="s">
        <v>3192</v>
      </c>
      <c r="H1253" s="626" t="s">
        <v>550</v>
      </c>
      <c r="I1253" s="626" t="s">
        <v>3193</v>
      </c>
      <c r="J1253" s="626" t="s">
        <v>3194</v>
      </c>
      <c r="K1253" s="626" t="s">
        <v>3195</v>
      </c>
      <c r="L1253" s="627">
        <v>5889.88</v>
      </c>
      <c r="M1253" s="627">
        <v>76568.44</v>
      </c>
      <c r="N1253" s="626">
        <v>13</v>
      </c>
      <c r="O1253" s="690">
        <v>4</v>
      </c>
      <c r="P1253" s="627">
        <v>53008.92</v>
      </c>
      <c r="Q1253" s="642">
        <v>0.69230769230769229</v>
      </c>
      <c r="R1253" s="626">
        <v>9</v>
      </c>
      <c r="S1253" s="642">
        <v>0.69230769230769229</v>
      </c>
      <c r="T1253" s="690">
        <v>2</v>
      </c>
      <c r="U1253" s="672">
        <v>0.5</v>
      </c>
    </row>
    <row r="1254" spans="1:21" ht="14.4" customHeight="1" x14ac:dyDescent="0.3">
      <c r="A1254" s="625">
        <v>21</v>
      </c>
      <c r="B1254" s="626" t="s">
        <v>551</v>
      </c>
      <c r="C1254" s="626">
        <v>89301212</v>
      </c>
      <c r="D1254" s="688" t="s">
        <v>4839</v>
      </c>
      <c r="E1254" s="689" t="s">
        <v>2826</v>
      </c>
      <c r="F1254" s="626" t="s">
        <v>2806</v>
      </c>
      <c r="G1254" s="626" t="s">
        <v>3192</v>
      </c>
      <c r="H1254" s="626" t="s">
        <v>550</v>
      </c>
      <c r="I1254" s="626" t="s">
        <v>3493</v>
      </c>
      <c r="J1254" s="626" t="s">
        <v>3194</v>
      </c>
      <c r="K1254" s="626" t="s">
        <v>3195</v>
      </c>
      <c r="L1254" s="627">
        <v>5889.88</v>
      </c>
      <c r="M1254" s="627">
        <v>29449.4</v>
      </c>
      <c r="N1254" s="626">
        <v>5</v>
      </c>
      <c r="O1254" s="690">
        <v>1</v>
      </c>
      <c r="P1254" s="627">
        <v>17669.64</v>
      </c>
      <c r="Q1254" s="642">
        <v>0.6</v>
      </c>
      <c r="R1254" s="626">
        <v>3</v>
      </c>
      <c r="S1254" s="642">
        <v>0.6</v>
      </c>
      <c r="T1254" s="690">
        <v>0.5</v>
      </c>
      <c r="U1254" s="672">
        <v>0.5</v>
      </c>
    </row>
    <row r="1255" spans="1:21" ht="14.4" customHeight="1" x14ac:dyDescent="0.3">
      <c r="A1255" s="625">
        <v>21</v>
      </c>
      <c r="B1255" s="626" t="s">
        <v>551</v>
      </c>
      <c r="C1255" s="626">
        <v>89301212</v>
      </c>
      <c r="D1255" s="688" t="s">
        <v>4839</v>
      </c>
      <c r="E1255" s="689" t="s">
        <v>2826</v>
      </c>
      <c r="F1255" s="626" t="s">
        <v>2806</v>
      </c>
      <c r="G1255" s="626" t="s">
        <v>3497</v>
      </c>
      <c r="H1255" s="626" t="s">
        <v>550</v>
      </c>
      <c r="I1255" s="626" t="s">
        <v>3498</v>
      </c>
      <c r="J1255" s="626" t="s">
        <v>3499</v>
      </c>
      <c r="K1255" s="626" t="s">
        <v>3500</v>
      </c>
      <c r="L1255" s="627">
        <v>37.68</v>
      </c>
      <c r="M1255" s="627">
        <v>75.36</v>
      </c>
      <c r="N1255" s="626">
        <v>2</v>
      </c>
      <c r="O1255" s="690">
        <v>0.5</v>
      </c>
      <c r="P1255" s="627">
        <v>75.36</v>
      </c>
      <c r="Q1255" s="642">
        <v>1</v>
      </c>
      <c r="R1255" s="626">
        <v>2</v>
      </c>
      <c r="S1255" s="642">
        <v>1</v>
      </c>
      <c r="T1255" s="690">
        <v>0.5</v>
      </c>
      <c r="U1255" s="672">
        <v>1</v>
      </c>
    </row>
    <row r="1256" spans="1:21" ht="14.4" customHeight="1" x14ac:dyDescent="0.3">
      <c r="A1256" s="625">
        <v>21</v>
      </c>
      <c r="B1256" s="626" t="s">
        <v>551</v>
      </c>
      <c r="C1256" s="626">
        <v>89301212</v>
      </c>
      <c r="D1256" s="688" t="s">
        <v>4839</v>
      </c>
      <c r="E1256" s="689" t="s">
        <v>2826</v>
      </c>
      <c r="F1256" s="626" t="s">
        <v>2806</v>
      </c>
      <c r="G1256" s="626" t="s">
        <v>3270</v>
      </c>
      <c r="H1256" s="626" t="s">
        <v>1264</v>
      </c>
      <c r="I1256" s="626" t="s">
        <v>3273</v>
      </c>
      <c r="J1256" s="626" t="s">
        <v>3274</v>
      </c>
      <c r="K1256" s="626" t="s">
        <v>3275</v>
      </c>
      <c r="L1256" s="627">
        <v>2279.48</v>
      </c>
      <c r="M1256" s="627">
        <v>4381160.5599999735</v>
      </c>
      <c r="N1256" s="626">
        <v>1922</v>
      </c>
      <c r="O1256" s="690">
        <v>630</v>
      </c>
      <c r="P1256" s="627">
        <v>3033987.8799999799</v>
      </c>
      <c r="Q1256" s="642">
        <v>0.69250780437044701</v>
      </c>
      <c r="R1256" s="626">
        <v>1331</v>
      </c>
      <c r="S1256" s="642">
        <v>0.69250780437044746</v>
      </c>
      <c r="T1256" s="690">
        <v>438.5</v>
      </c>
      <c r="U1256" s="672">
        <v>0.696031746031746</v>
      </c>
    </row>
    <row r="1257" spans="1:21" ht="14.4" customHeight="1" x14ac:dyDescent="0.3">
      <c r="A1257" s="625">
        <v>21</v>
      </c>
      <c r="B1257" s="626" t="s">
        <v>551</v>
      </c>
      <c r="C1257" s="626">
        <v>89301212</v>
      </c>
      <c r="D1257" s="688" t="s">
        <v>4839</v>
      </c>
      <c r="E1257" s="689" t="s">
        <v>2826</v>
      </c>
      <c r="F1257" s="626" t="s">
        <v>2806</v>
      </c>
      <c r="G1257" s="626" t="s">
        <v>2893</v>
      </c>
      <c r="H1257" s="626" t="s">
        <v>550</v>
      </c>
      <c r="I1257" s="626" t="s">
        <v>2894</v>
      </c>
      <c r="J1257" s="626" t="s">
        <v>799</v>
      </c>
      <c r="K1257" s="626" t="s">
        <v>800</v>
      </c>
      <c r="L1257" s="627">
        <v>0</v>
      </c>
      <c r="M1257" s="627">
        <v>0</v>
      </c>
      <c r="N1257" s="626">
        <v>2</v>
      </c>
      <c r="O1257" s="690">
        <v>0.5</v>
      </c>
      <c r="P1257" s="627">
        <v>0</v>
      </c>
      <c r="Q1257" s="642"/>
      <c r="R1257" s="626">
        <v>2</v>
      </c>
      <c r="S1257" s="642">
        <v>1</v>
      </c>
      <c r="T1257" s="690">
        <v>0.5</v>
      </c>
      <c r="U1257" s="672">
        <v>1</v>
      </c>
    </row>
    <row r="1258" spans="1:21" ht="14.4" customHeight="1" x14ac:dyDescent="0.3">
      <c r="A1258" s="625">
        <v>21</v>
      </c>
      <c r="B1258" s="626" t="s">
        <v>551</v>
      </c>
      <c r="C1258" s="626">
        <v>89301212</v>
      </c>
      <c r="D1258" s="688" t="s">
        <v>4839</v>
      </c>
      <c r="E1258" s="689" t="s">
        <v>2826</v>
      </c>
      <c r="F1258" s="626" t="s">
        <v>2806</v>
      </c>
      <c r="G1258" s="626" t="s">
        <v>3099</v>
      </c>
      <c r="H1258" s="626" t="s">
        <v>550</v>
      </c>
      <c r="I1258" s="626" t="s">
        <v>3320</v>
      </c>
      <c r="J1258" s="626" t="s">
        <v>1117</v>
      </c>
      <c r="K1258" s="626" t="s">
        <v>3321</v>
      </c>
      <c r="L1258" s="627">
        <v>0</v>
      </c>
      <c r="M1258" s="627">
        <v>0</v>
      </c>
      <c r="N1258" s="626">
        <v>2</v>
      </c>
      <c r="O1258" s="690">
        <v>1</v>
      </c>
      <c r="P1258" s="627">
        <v>0</v>
      </c>
      <c r="Q1258" s="642"/>
      <c r="R1258" s="626">
        <v>2</v>
      </c>
      <c r="S1258" s="642">
        <v>1</v>
      </c>
      <c r="T1258" s="690">
        <v>1</v>
      </c>
      <c r="U1258" s="672">
        <v>1</v>
      </c>
    </row>
    <row r="1259" spans="1:21" ht="14.4" customHeight="1" x14ac:dyDescent="0.3">
      <c r="A1259" s="625">
        <v>21</v>
      </c>
      <c r="B1259" s="626" t="s">
        <v>551</v>
      </c>
      <c r="C1259" s="626">
        <v>89301212</v>
      </c>
      <c r="D1259" s="688" t="s">
        <v>4839</v>
      </c>
      <c r="E1259" s="689" t="s">
        <v>2826</v>
      </c>
      <c r="F1259" s="626" t="s">
        <v>2806</v>
      </c>
      <c r="G1259" s="626" t="s">
        <v>3515</v>
      </c>
      <c r="H1259" s="626" t="s">
        <v>550</v>
      </c>
      <c r="I1259" s="626" t="s">
        <v>3516</v>
      </c>
      <c r="J1259" s="626" t="s">
        <v>996</v>
      </c>
      <c r="K1259" s="626" t="s">
        <v>3517</v>
      </c>
      <c r="L1259" s="627">
        <v>242.93</v>
      </c>
      <c r="M1259" s="627">
        <v>485.86</v>
      </c>
      <c r="N1259" s="626">
        <v>2</v>
      </c>
      <c r="O1259" s="690">
        <v>2</v>
      </c>
      <c r="P1259" s="627"/>
      <c r="Q1259" s="642">
        <v>0</v>
      </c>
      <c r="R1259" s="626"/>
      <c r="S1259" s="642">
        <v>0</v>
      </c>
      <c r="T1259" s="690"/>
      <c r="U1259" s="672">
        <v>0</v>
      </c>
    </row>
    <row r="1260" spans="1:21" ht="14.4" customHeight="1" x14ac:dyDescent="0.3">
      <c r="A1260" s="625">
        <v>21</v>
      </c>
      <c r="B1260" s="626" t="s">
        <v>551</v>
      </c>
      <c r="C1260" s="626">
        <v>89301212</v>
      </c>
      <c r="D1260" s="688" t="s">
        <v>4839</v>
      </c>
      <c r="E1260" s="689" t="s">
        <v>2826</v>
      </c>
      <c r="F1260" s="626" t="s">
        <v>2806</v>
      </c>
      <c r="G1260" s="626" t="s">
        <v>3515</v>
      </c>
      <c r="H1260" s="626" t="s">
        <v>550</v>
      </c>
      <c r="I1260" s="626" t="s">
        <v>3516</v>
      </c>
      <c r="J1260" s="626" t="s">
        <v>996</v>
      </c>
      <c r="K1260" s="626" t="s">
        <v>3518</v>
      </c>
      <c r="L1260" s="627">
        <v>242.93</v>
      </c>
      <c r="M1260" s="627">
        <v>1943.4400000000003</v>
      </c>
      <c r="N1260" s="626">
        <v>8</v>
      </c>
      <c r="O1260" s="690">
        <v>8</v>
      </c>
      <c r="P1260" s="627">
        <v>242.93</v>
      </c>
      <c r="Q1260" s="642">
        <v>0.12499999999999999</v>
      </c>
      <c r="R1260" s="626">
        <v>1</v>
      </c>
      <c r="S1260" s="642">
        <v>0.125</v>
      </c>
      <c r="T1260" s="690">
        <v>1</v>
      </c>
      <c r="U1260" s="672">
        <v>0.125</v>
      </c>
    </row>
    <row r="1261" spans="1:21" ht="14.4" customHeight="1" x14ac:dyDescent="0.3">
      <c r="A1261" s="625">
        <v>21</v>
      </c>
      <c r="B1261" s="626" t="s">
        <v>551</v>
      </c>
      <c r="C1261" s="626">
        <v>89301212</v>
      </c>
      <c r="D1261" s="688" t="s">
        <v>4839</v>
      </c>
      <c r="E1261" s="689" t="s">
        <v>2826</v>
      </c>
      <c r="F1261" s="626" t="s">
        <v>2806</v>
      </c>
      <c r="G1261" s="626" t="s">
        <v>3203</v>
      </c>
      <c r="H1261" s="626" t="s">
        <v>550</v>
      </c>
      <c r="I1261" s="626" t="s">
        <v>3204</v>
      </c>
      <c r="J1261" s="626" t="s">
        <v>3205</v>
      </c>
      <c r="K1261" s="626" t="s">
        <v>2626</v>
      </c>
      <c r="L1261" s="627">
        <v>64.13</v>
      </c>
      <c r="M1261" s="627">
        <v>128.26</v>
      </c>
      <c r="N1261" s="626">
        <v>2</v>
      </c>
      <c r="O1261" s="690">
        <v>0.5</v>
      </c>
      <c r="P1261" s="627">
        <v>128.26</v>
      </c>
      <c r="Q1261" s="642">
        <v>1</v>
      </c>
      <c r="R1261" s="626">
        <v>2</v>
      </c>
      <c r="S1261" s="642">
        <v>1</v>
      </c>
      <c r="T1261" s="690">
        <v>0.5</v>
      </c>
      <c r="U1261" s="672">
        <v>1</v>
      </c>
    </row>
    <row r="1262" spans="1:21" ht="14.4" customHeight="1" x14ac:dyDescent="0.3">
      <c r="A1262" s="625">
        <v>21</v>
      </c>
      <c r="B1262" s="626" t="s">
        <v>551</v>
      </c>
      <c r="C1262" s="626">
        <v>89301212</v>
      </c>
      <c r="D1262" s="688" t="s">
        <v>4839</v>
      </c>
      <c r="E1262" s="689" t="s">
        <v>2826</v>
      </c>
      <c r="F1262" s="626" t="s">
        <v>2806</v>
      </c>
      <c r="G1262" s="626" t="s">
        <v>3103</v>
      </c>
      <c r="H1262" s="626" t="s">
        <v>550</v>
      </c>
      <c r="I1262" s="626" t="s">
        <v>3104</v>
      </c>
      <c r="J1262" s="626" t="s">
        <v>1189</v>
      </c>
      <c r="K1262" s="626" t="s">
        <v>1190</v>
      </c>
      <c r="L1262" s="627">
        <v>1172.22</v>
      </c>
      <c r="M1262" s="627">
        <v>3516.66</v>
      </c>
      <c r="N1262" s="626">
        <v>3</v>
      </c>
      <c r="O1262" s="690">
        <v>0.5</v>
      </c>
      <c r="P1262" s="627"/>
      <c r="Q1262" s="642">
        <v>0</v>
      </c>
      <c r="R1262" s="626"/>
      <c r="S1262" s="642">
        <v>0</v>
      </c>
      <c r="T1262" s="690"/>
      <c r="U1262" s="672">
        <v>0</v>
      </c>
    </row>
    <row r="1263" spans="1:21" ht="14.4" customHeight="1" x14ac:dyDescent="0.3">
      <c r="A1263" s="625">
        <v>21</v>
      </c>
      <c r="B1263" s="626" t="s">
        <v>551</v>
      </c>
      <c r="C1263" s="626">
        <v>89301212</v>
      </c>
      <c r="D1263" s="688" t="s">
        <v>4839</v>
      </c>
      <c r="E1263" s="689" t="s">
        <v>2826</v>
      </c>
      <c r="F1263" s="626" t="s">
        <v>2806</v>
      </c>
      <c r="G1263" s="626" t="s">
        <v>3920</v>
      </c>
      <c r="H1263" s="626" t="s">
        <v>550</v>
      </c>
      <c r="I1263" s="626" t="s">
        <v>4062</v>
      </c>
      <c r="J1263" s="626" t="s">
        <v>4063</v>
      </c>
      <c r="K1263" s="626" t="s">
        <v>3882</v>
      </c>
      <c r="L1263" s="627">
        <v>47.71</v>
      </c>
      <c r="M1263" s="627">
        <v>47.71</v>
      </c>
      <c r="N1263" s="626">
        <v>1</v>
      </c>
      <c r="O1263" s="690">
        <v>0.5</v>
      </c>
      <c r="P1263" s="627">
        <v>47.71</v>
      </c>
      <c r="Q1263" s="642">
        <v>1</v>
      </c>
      <c r="R1263" s="626">
        <v>1</v>
      </c>
      <c r="S1263" s="642">
        <v>1</v>
      </c>
      <c r="T1263" s="690">
        <v>0.5</v>
      </c>
      <c r="U1263" s="672">
        <v>1</v>
      </c>
    </row>
    <row r="1264" spans="1:21" ht="14.4" customHeight="1" x14ac:dyDescent="0.3">
      <c r="A1264" s="625">
        <v>21</v>
      </c>
      <c r="B1264" s="626" t="s">
        <v>551</v>
      </c>
      <c r="C1264" s="626">
        <v>89301212</v>
      </c>
      <c r="D1264" s="688" t="s">
        <v>4839</v>
      </c>
      <c r="E1264" s="689" t="s">
        <v>2826</v>
      </c>
      <c r="F1264" s="626" t="s">
        <v>2806</v>
      </c>
      <c r="G1264" s="626" t="s">
        <v>3920</v>
      </c>
      <c r="H1264" s="626" t="s">
        <v>550</v>
      </c>
      <c r="I1264" s="626" t="s">
        <v>3921</v>
      </c>
      <c r="J1264" s="626" t="s">
        <v>4064</v>
      </c>
      <c r="K1264" s="626" t="s">
        <v>3882</v>
      </c>
      <c r="L1264" s="627">
        <v>47.71</v>
      </c>
      <c r="M1264" s="627">
        <v>95.42</v>
      </c>
      <c r="N1264" s="626">
        <v>2</v>
      </c>
      <c r="O1264" s="690">
        <v>1</v>
      </c>
      <c r="P1264" s="627">
        <v>47.71</v>
      </c>
      <c r="Q1264" s="642">
        <v>0.5</v>
      </c>
      <c r="R1264" s="626">
        <v>1</v>
      </c>
      <c r="S1264" s="642">
        <v>0.5</v>
      </c>
      <c r="T1264" s="690">
        <v>0.5</v>
      </c>
      <c r="U1264" s="672">
        <v>0.5</v>
      </c>
    </row>
    <row r="1265" spans="1:21" ht="14.4" customHeight="1" x14ac:dyDescent="0.3">
      <c r="A1265" s="625">
        <v>21</v>
      </c>
      <c r="B1265" s="626" t="s">
        <v>551</v>
      </c>
      <c r="C1265" s="626">
        <v>89301212</v>
      </c>
      <c r="D1265" s="688" t="s">
        <v>4839</v>
      </c>
      <c r="E1265" s="689" t="s">
        <v>2826</v>
      </c>
      <c r="F1265" s="626" t="s">
        <v>2806</v>
      </c>
      <c r="G1265" s="626" t="s">
        <v>2864</v>
      </c>
      <c r="H1265" s="626" t="s">
        <v>550</v>
      </c>
      <c r="I1265" s="626" t="s">
        <v>4065</v>
      </c>
      <c r="J1265" s="626" t="s">
        <v>4066</v>
      </c>
      <c r="K1265" s="626" t="s">
        <v>4067</v>
      </c>
      <c r="L1265" s="627">
        <v>44.92</v>
      </c>
      <c r="M1265" s="627">
        <v>44.92</v>
      </c>
      <c r="N1265" s="626">
        <v>1</v>
      </c>
      <c r="O1265" s="690">
        <v>0.5</v>
      </c>
      <c r="P1265" s="627"/>
      <c r="Q1265" s="642">
        <v>0</v>
      </c>
      <c r="R1265" s="626"/>
      <c r="S1265" s="642">
        <v>0</v>
      </c>
      <c r="T1265" s="690"/>
      <c r="U1265" s="672">
        <v>0</v>
      </c>
    </row>
    <row r="1266" spans="1:21" ht="14.4" customHeight="1" x14ac:dyDescent="0.3">
      <c r="A1266" s="625">
        <v>21</v>
      </c>
      <c r="B1266" s="626" t="s">
        <v>551</v>
      </c>
      <c r="C1266" s="626">
        <v>89301212</v>
      </c>
      <c r="D1266" s="688" t="s">
        <v>4839</v>
      </c>
      <c r="E1266" s="689" t="s">
        <v>2826</v>
      </c>
      <c r="F1266" s="626" t="s">
        <v>2806</v>
      </c>
      <c r="G1266" s="626" t="s">
        <v>3023</v>
      </c>
      <c r="H1266" s="626" t="s">
        <v>1264</v>
      </c>
      <c r="I1266" s="626" t="s">
        <v>2692</v>
      </c>
      <c r="J1266" s="626" t="s">
        <v>1926</v>
      </c>
      <c r="K1266" s="626" t="s">
        <v>2693</v>
      </c>
      <c r="L1266" s="627">
        <v>69.86</v>
      </c>
      <c r="M1266" s="627">
        <v>838.32</v>
      </c>
      <c r="N1266" s="626">
        <v>12</v>
      </c>
      <c r="O1266" s="690">
        <v>9</v>
      </c>
      <c r="P1266" s="627">
        <v>419.16</v>
      </c>
      <c r="Q1266" s="642">
        <v>0.5</v>
      </c>
      <c r="R1266" s="626">
        <v>6</v>
      </c>
      <c r="S1266" s="642">
        <v>0.5</v>
      </c>
      <c r="T1266" s="690">
        <v>4.5</v>
      </c>
      <c r="U1266" s="672">
        <v>0.5</v>
      </c>
    </row>
    <row r="1267" spans="1:21" ht="14.4" customHeight="1" x14ac:dyDescent="0.3">
      <c r="A1267" s="625">
        <v>21</v>
      </c>
      <c r="B1267" s="626" t="s">
        <v>551</v>
      </c>
      <c r="C1267" s="626">
        <v>89301212</v>
      </c>
      <c r="D1267" s="688" t="s">
        <v>4839</v>
      </c>
      <c r="E1267" s="689" t="s">
        <v>2826</v>
      </c>
      <c r="F1267" s="626" t="s">
        <v>2806</v>
      </c>
      <c r="G1267" s="626" t="s">
        <v>4068</v>
      </c>
      <c r="H1267" s="626" t="s">
        <v>550</v>
      </c>
      <c r="I1267" s="626" t="s">
        <v>4069</v>
      </c>
      <c r="J1267" s="626" t="s">
        <v>4070</v>
      </c>
      <c r="K1267" s="626" t="s">
        <v>4071</v>
      </c>
      <c r="L1267" s="627">
        <v>0</v>
      </c>
      <c r="M1267" s="627">
        <v>0</v>
      </c>
      <c r="N1267" s="626">
        <v>1</v>
      </c>
      <c r="O1267" s="690">
        <v>1</v>
      </c>
      <c r="P1267" s="627"/>
      <c r="Q1267" s="642"/>
      <c r="R1267" s="626"/>
      <c r="S1267" s="642">
        <v>0</v>
      </c>
      <c r="T1267" s="690"/>
      <c r="U1267" s="672">
        <v>0</v>
      </c>
    </row>
    <row r="1268" spans="1:21" ht="14.4" customHeight="1" x14ac:dyDescent="0.3">
      <c r="A1268" s="625">
        <v>21</v>
      </c>
      <c r="B1268" s="626" t="s">
        <v>551</v>
      </c>
      <c r="C1268" s="626">
        <v>89301212</v>
      </c>
      <c r="D1268" s="688" t="s">
        <v>4839</v>
      </c>
      <c r="E1268" s="689" t="s">
        <v>2826</v>
      </c>
      <c r="F1268" s="626" t="s">
        <v>2806</v>
      </c>
      <c r="G1268" s="626" t="s">
        <v>2869</v>
      </c>
      <c r="H1268" s="626" t="s">
        <v>550</v>
      </c>
      <c r="I1268" s="626" t="s">
        <v>3283</v>
      </c>
      <c r="J1268" s="626" t="s">
        <v>880</v>
      </c>
      <c r="K1268" s="626" t="s">
        <v>882</v>
      </c>
      <c r="L1268" s="627">
        <v>0</v>
      </c>
      <c r="M1268" s="627">
        <v>0</v>
      </c>
      <c r="N1268" s="626">
        <v>4</v>
      </c>
      <c r="O1268" s="690">
        <v>1.5</v>
      </c>
      <c r="P1268" s="627">
        <v>0</v>
      </c>
      <c r="Q1268" s="642"/>
      <c r="R1268" s="626">
        <v>1</v>
      </c>
      <c r="S1268" s="642">
        <v>0.25</v>
      </c>
      <c r="T1268" s="690">
        <v>0.5</v>
      </c>
      <c r="U1268" s="672">
        <v>0.33333333333333331</v>
      </c>
    </row>
    <row r="1269" spans="1:21" ht="14.4" customHeight="1" x14ac:dyDescent="0.3">
      <c r="A1269" s="625">
        <v>21</v>
      </c>
      <c r="B1269" s="626" t="s">
        <v>551</v>
      </c>
      <c r="C1269" s="626">
        <v>89301212</v>
      </c>
      <c r="D1269" s="688" t="s">
        <v>4839</v>
      </c>
      <c r="E1269" s="689" t="s">
        <v>2826</v>
      </c>
      <c r="F1269" s="626" t="s">
        <v>2806</v>
      </c>
      <c r="G1269" s="626" t="s">
        <v>2869</v>
      </c>
      <c r="H1269" s="626" t="s">
        <v>550</v>
      </c>
      <c r="I1269" s="626" t="s">
        <v>3024</v>
      </c>
      <c r="J1269" s="626" t="s">
        <v>3025</v>
      </c>
      <c r="K1269" s="626" t="s">
        <v>881</v>
      </c>
      <c r="L1269" s="627">
        <v>190.48</v>
      </c>
      <c r="M1269" s="627">
        <v>380.96</v>
      </c>
      <c r="N1269" s="626">
        <v>2</v>
      </c>
      <c r="O1269" s="690">
        <v>1</v>
      </c>
      <c r="P1269" s="627">
        <v>380.96</v>
      </c>
      <c r="Q1269" s="642">
        <v>1</v>
      </c>
      <c r="R1269" s="626">
        <v>2</v>
      </c>
      <c r="S1269" s="642">
        <v>1</v>
      </c>
      <c r="T1269" s="690">
        <v>1</v>
      </c>
      <c r="U1269" s="672">
        <v>1</v>
      </c>
    </row>
    <row r="1270" spans="1:21" ht="14.4" customHeight="1" x14ac:dyDescent="0.3">
      <c r="A1270" s="625">
        <v>21</v>
      </c>
      <c r="B1270" s="626" t="s">
        <v>551</v>
      </c>
      <c r="C1270" s="626">
        <v>89301212</v>
      </c>
      <c r="D1270" s="688" t="s">
        <v>4839</v>
      </c>
      <c r="E1270" s="689" t="s">
        <v>2826</v>
      </c>
      <c r="F1270" s="626" t="s">
        <v>2806</v>
      </c>
      <c r="G1270" s="626" t="s">
        <v>2869</v>
      </c>
      <c r="H1270" s="626" t="s">
        <v>550</v>
      </c>
      <c r="I1270" s="626" t="s">
        <v>2870</v>
      </c>
      <c r="J1270" s="626" t="s">
        <v>880</v>
      </c>
      <c r="K1270" s="626" t="s">
        <v>2871</v>
      </c>
      <c r="L1270" s="627">
        <v>95.24</v>
      </c>
      <c r="M1270" s="627">
        <v>95.24</v>
      </c>
      <c r="N1270" s="626">
        <v>1</v>
      </c>
      <c r="O1270" s="690">
        <v>1</v>
      </c>
      <c r="P1270" s="627">
        <v>95.24</v>
      </c>
      <c r="Q1270" s="642">
        <v>1</v>
      </c>
      <c r="R1270" s="626">
        <v>1</v>
      </c>
      <c r="S1270" s="642">
        <v>1</v>
      </c>
      <c r="T1270" s="690">
        <v>1</v>
      </c>
      <c r="U1270" s="672">
        <v>1</v>
      </c>
    </row>
    <row r="1271" spans="1:21" ht="14.4" customHeight="1" x14ac:dyDescent="0.3">
      <c r="A1271" s="625">
        <v>21</v>
      </c>
      <c r="B1271" s="626" t="s">
        <v>551</v>
      </c>
      <c r="C1271" s="626">
        <v>89301212</v>
      </c>
      <c r="D1271" s="688" t="s">
        <v>4839</v>
      </c>
      <c r="E1271" s="689" t="s">
        <v>2826</v>
      </c>
      <c r="F1271" s="626" t="s">
        <v>2806</v>
      </c>
      <c r="G1271" s="626" t="s">
        <v>2869</v>
      </c>
      <c r="H1271" s="626" t="s">
        <v>550</v>
      </c>
      <c r="I1271" s="626" t="s">
        <v>2180</v>
      </c>
      <c r="J1271" s="626" t="s">
        <v>880</v>
      </c>
      <c r="K1271" s="626" t="s">
        <v>881</v>
      </c>
      <c r="L1271" s="627">
        <v>190.48</v>
      </c>
      <c r="M1271" s="627">
        <v>3428.6399999999994</v>
      </c>
      <c r="N1271" s="626">
        <v>18</v>
      </c>
      <c r="O1271" s="690">
        <v>10.5</v>
      </c>
      <c r="P1271" s="627">
        <v>2095.2799999999997</v>
      </c>
      <c r="Q1271" s="642">
        <v>0.61111111111111116</v>
      </c>
      <c r="R1271" s="626">
        <v>11</v>
      </c>
      <c r="S1271" s="642">
        <v>0.61111111111111116</v>
      </c>
      <c r="T1271" s="690">
        <v>7.5</v>
      </c>
      <c r="U1271" s="672">
        <v>0.7142857142857143</v>
      </c>
    </row>
    <row r="1272" spans="1:21" ht="14.4" customHeight="1" x14ac:dyDescent="0.3">
      <c r="A1272" s="625">
        <v>21</v>
      </c>
      <c r="B1272" s="626" t="s">
        <v>551</v>
      </c>
      <c r="C1272" s="626">
        <v>89301212</v>
      </c>
      <c r="D1272" s="688" t="s">
        <v>4839</v>
      </c>
      <c r="E1272" s="689" t="s">
        <v>2826</v>
      </c>
      <c r="F1272" s="626" t="s">
        <v>2806</v>
      </c>
      <c r="G1272" s="626" t="s">
        <v>2869</v>
      </c>
      <c r="H1272" s="626" t="s">
        <v>550</v>
      </c>
      <c r="I1272" s="626" t="s">
        <v>2181</v>
      </c>
      <c r="J1272" s="626" t="s">
        <v>880</v>
      </c>
      <c r="K1272" s="626" t="s">
        <v>882</v>
      </c>
      <c r="L1272" s="627">
        <v>612.26</v>
      </c>
      <c r="M1272" s="627">
        <v>3673.5600000000004</v>
      </c>
      <c r="N1272" s="626">
        <v>6</v>
      </c>
      <c r="O1272" s="690">
        <v>5</v>
      </c>
      <c r="P1272" s="627"/>
      <c r="Q1272" s="642">
        <v>0</v>
      </c>
      <c r="R1272" s="626"/>
      <c r="S1272" s="642">
        <v>0</v>
      </c>
      <c r="T1272" s="690"/>
      <c r="U1272" s="672">
        <v>0</v>
      </c>
    </row>
    <row r="1273" spans="1:21" ht="14.4" customHeight="1" x14ac:dyDescent="0.3">
      <c r="A1273" s="625">
        <v>21</v>
      </c>
      <c r="B1273" s="626" t="s">
        <v>551</v>
      </c>
      <c r="C1273" s="626">
        <v>89301212</v>
      </c>
      <c r="D1273" s="688" t="s">
        <v>4839</v>
      </c>
      <c r="E1273" s="689" t="s">
        <v>2826</v>
      </c>
      <c r="F1273" s="626" t="s">
        <v>2806</v>
      </c>
      <c r="G1273" s="626" t="s">
        <v>2872</v>
      </c>
      <c r="H1273" s="626" t="s">
        <v>1264</v>
      </c>
      <c r="I1273" s="626" t="s">
        <v>4072</v>
      </c>
      <c r="J1273" s="626" t="s">
        <v>1271</v>
      </c>
      <c r="K1273" s="626" t="s">
        <v>4073</v>
      </c>
      <c r="L1273" s="627">
        <v>248.7</v>
      </c>
      <c r="M1273" s="627">
        <v>248.7</v>
      </c>
      <c r="N1273" s="626">
        <v>1</v>
      </c>
      <c r="O1273" s="690">
        <v>0.5</v>
      </c>
      <c r="P1273" s="627">
        <v>248.7</v>
      </c>
      <c r="Q1273" s="642">
        <v>1</v>
      </c>
      <c r="R1273" s="626">
        <v>1</v>
      </c>
      <c r="S1273" s="642">
        <v>1</v>
      </c>
      <c r="T1273" s="690">
        <v>0.5</v>
      </c>
      <c r="U1273" s="672">
        <v>1</v>
      </c>
    </row>
    <row r="1274" spans="1:21" ht="14.4" customHeight="1" x14ac:dyDescent="0.3">
      <c r="A1274" s="625">
        <v>21</v>
      </c>
      <c r="B1274" s="626" t="s">
        <v>551</v>
      </c>
      <c r="C1274" s="626">
        <v>89301212</v>
      </c>
      <c r="D1274" s="688" t="s">
        <v>4839</v>
      </c>
      <c r="E1274" s="689" t="s">
        <v>2826</v>
      </c>
      <c r="F1274" s="626" t="s">
        <v>2806</v>
      </c>
      <c r="G1274" s="626" t="s">
        <v>2872</v>
      </c>
      <c r="H1274" s="626" t="s">
        <v>1264</v>
      </c>
      <c r="I1274" s="626" t="s">
        <v>2195</v>
      </c>
      <c r="J1274" s="626" t="s">
        <v>1271</v>
      </c>
      <c r="K1274" s="626" t="s">
        <v>1272</v>
      </c>
      <c r="L1274" s="627">
        <v>497.4</v>
      </c>
      <c r="M1274" s="627">
        <v>55708.799999999988</v>
      </c>
      <c r="N1274" s="626">
        <v>112</v>
      </c>
      <c r="O1274" s="690">
        <v>45</v>
      </c>
      <c r="P1274" s="627">
        <v>42776.399999999987</v>
      </c>
      <c r="Q1274" s="642">
        <v>0.76785714285714279</v>
      </c>
      <c r="R1274" s="626">
        <v>86</v>
      </c>
      <c r="S1274" s="642">
        <v>0.7678571428571429</v>
      </c>
      <c r="T1274" s="690">
        <v>32</v>
      </c>
      <c r="U1274" s="672">
        <v>0.71111111111111114</v>
      </c>
    </row>
    <row r="1275" spans="1:21" ht="14.4" customHeight="1" x14ac:dyDescent="0.3">
      <c r="A1275" s="625">
        <v>21</v>
      </c>
      <c r="B1275" s="626" t="s">
        <v>551</v>
      </c>
      <c r="C1275" s="626">
        <v>89301212</v>
      </c>
      <c r="D1275" s="688" t="s">
        <v>4839</v>
      </c>
      <c r="E1275" s="689" t="s">
        <v>2826</v>
      </c>
      <c r="F1275" s="626" t="s">
        <v>2806</v>
      </c>
      <c r="G1275" s="626" t="s">
        <v>2872</v>
      </c>
      <c r="H1275" s="626" t="s">
        <v>550</v>
      </c>
      <c r="I1275" s="626" t="s">
        <v>3543</v>
      </c>
      <c r="J1275" s="626" t="s">
        <v>3542</v>
      </c>
      <c r="K1275" s="626" t="s">
        <v>3544</v>
      </c>
      <c r="L1275" s="627">
        <v>0</v>
      </c>
      <c r="M1275" s="627">
        <v>0</v>
      </c>
      <c r="N1275" s="626">
        <v>1</v>
      </c>
      <c r="O1275" s="690">
        <v>0.5</v>
      </c>
      <c r="P1275" s="627"/>
      <c r="Q1275" s="642"/>
      <c r="R1275" s="626"/>
      <c r="S1275" s="642">
        <v>0</v>
      </c>
      <c r="T1275" s="690"/>
      <c r="U1275" s="672">
        <v>0</v>
      </c>
    </row>
    <row r="1276" spans="1:21" ht="14.4" customHeight="1" x14ac:dyDescent="0.3">
      <c r="A1276" s="625">
        <v>21</v>
      </c>
      <c r="B1276" s="626" t="s">
        <v>551</v>
      </c>
      <c r="C1276" s="626">
        <v>89301212</v>
      </c>
      <c r="D1276" s="688" t="s">
        <v>4839</v>
      </c>
      <c r="E1276" s="689" t="s">
        <v>2826</v>
      </c>
      <c r="F1276" s="626" t="s">
        <v>2806</v>
      </c>
      <c r="G1276" s="626" t="s">
        <v>2872</v>
      </c>
      <c r="H1276" s="626" t="s">
        <v>1264</v>
      </c>
      <c r="I1276" s="626" t="s">
        <v>2196</v>
      </c>
      <c r="J1276" s="626" t="s">
        <v>1418</v>
      </c>
      <c r="K1276" s="626" t="s">
        <v>2197</v>
      </c>
      <c r="L1276" s="627">
        <v>1347.28</v>
      </c>
      <c r="M1276" s="627">
        <v>88920.479999999981</v>
      </c>
      <c r="N1276" s="626">
        <v>66</v>
      </c>
      <c r="O1276" s="690">
        <v>25</v>
      </c>
      <c r="P1276" s="627">
        <v>60627.599999999984</v>
      </c>
      <c r="Q1276" s="642">
        <v>0.68181818181818177</v>
      </c>
      <c r="R1276" s="626">
        <v>45</v>
      </c>
      <c r="S1276" s="642">
        <v>0.68181818181818177</v>
      </c>
      <c r="T1276" s="690">
        <v>17</v>
      </c>
      <c r="U1276" s="672">
        <v>0.68</v>
      </c>
    </row>
    <row r="1277" spans="1:21" ht="14.4" customHeight="1" x14ac:dyDescent="0.3">
      <c r="A1277" s="625">
        <v>21</v>
      </c>
      <c r="B1277" s="626" t="s">
        <v>551</v>
      </c>
      <c r="C1277" s="626">
        <v>89301212</v>
      </c>
      <c r="D1277" s="688" t="s">
        <v>4839</v>
      </c>
      <c r="E1277" s="689" t="s">
        <v>2826</v>
      </c>
      <c r="F1277" s="626" t="s">
        <v>2806</v>
      </c>
      <c r="G1277" s="626" t="s">
        <v>2872</v>
      </c>
      <c r="H1277" s="626" t="s">
        <v>1264</v>
      </c>
      <c r="I1277" s="626" t="s">
        <v>2196</v>
      </c>
      <c r="J1277" s="626" t="s">
        <v>1418</v>
      </c>
      <c r="K1277" s="626" t="s">
        <v>2197</v>
      </c>
      <c r="L1277" s="627">
        <v>1359.61</v>
      </c>
      <c r="M1277" s="627">
        <v>65261.280000000006</v>
      </c>
      <c r="N1277" s="626">
        <v>48</v>
      </c>
      <c r="O1277" s="690">
        <v>14</v>
      </c>
      <c r="P1277" s="627">
        <v>53024.790000000008</v>
      </c>
      <c r="Q1277" s="642">
        <v>0.8125</v>
      </c>
      <c r="R1277" s="626">
        <v>39</v>
      </c>
      <c r="S1277" s="642">
        <v>0.8125</v>
      </c>
      <c r="T1277" s="690">
        <v>12</v>
      </c>
      <c r="U1277" s="672">
        <v>0.8571428571428571</v>
      </c>
    </row>
    <row r="1278" spans="1:21" ht="14.4" customHeight="1" x14ac:dyDescent="0.3">
      <c r="A1278" s="625">
        <v>21</v>
      </c>
      <c r="B1278" s="626" t="s">
        <v>551</v>
      </c>
      <c r="C1278" s="626">
        <v>89301212</v>
      </c>
      <c r="D1278" s="688" t="s">
        <v>4839</v>
      </c>
      <c r="E1278" s="689" t="s">
        <v>2826</v>
      </c>
      <c r="F1278" s="626" t="s">
        <v>2806</v>
      </c>
      <c r="G1278" s="626" t="s">
        <v>2872</v>
      </c>
      <c r="H1278" s="626" t="s">
        <v>1264</v>
      </c>
      <c r="I1278" s="626" t="s">
        <v>2873</v>
      </c>
      <c r="J1278" s="626" t="s">
        <v>2874</v>
      </c>
      <c r="K1278" s="626" t="s">
        <v>2875</v>
      </c>
      <c r="L1278" s="627">
        <v>1347.28</v>
      </c>
      <c r="M1278" s="627">
        <v>2694.56</v>
      </c>
      <c r="N1278" s="626">
        <v>2</v>
      </c>
      <c r="O1278" s="690">
        <v>0.5</v>
      </c>
      <c r="P1278" s="627">
        <v>2694.56</v>
      </c>
      <c r="Q1278" s="642">
        <v>1</v>
      </c>
      <c r="R1278" s="626">
        <v>2</v>
      </c>
      <c r="S1278" s="642">
        <v>1</v>
      </c>
      <c r="T1278" s="690">
        <v>0.5</v>
      </c>
      <c r="U1278" s="672">
        <v>1</v>
      </c>
    </row>
    <row r="1279" spans="1:21" ht="14.4" customHeight="1" x14ac:dyDescent="0.3">
      <c r="A1279" s="625">
        <v>21</v>
      </c>
      <c r="B1279" s="626" t="s">
        <v>551</v>
      </c>
      <c r="C1279" s="626">
        <v>89301212</v>
      </c>
      <c r="D1279" s="688" t="s">
        <v>4839</v>
      </c>
      <c r="E1279" s="689" t="s">
        <v>2826</v>
      </c>
      <c r="F1279" s="626" t="s">
        <v>2806</v>
      </c>
      <c r="G1279" s="626" t="s">
        <v>2872</v>
      </c>
      <c r="H1279" s="626" t="s">
        <v>1264</v>
      </c>
      <c r="I1279" s="626" t="s">
        <v>2873</v>
      </c>
      <c r="J1279" s="626" t="s">
        <v>2874</v>
      </c>
      <c r="K1279" s="626" t="s">
        <v>2875</v>
      </c>
      <c r="L1279" s="627">
        <v>1359.61</v>
      </c>
      <c r="M1279" s="627">
        <v>4078.83</v>
      </c>
      <c r="N1279" s="626">
        <v>3</v>
      </c>
      <c r="O1279" s="690">
        <v>1</v>
      </c>
      <c r="P1279" s="627">
        <v>2719.22</v>
      </c>
      <c r="Q1279" s="642">
        <v>0.66666666666666663</v>
      </c>
      <c r="R1279" s="626">
        <v>2</v>
      </c>
      <c r="S1279" s="642">
        <v>0.66666666666666663</v>
      </c>
      <c r="T1279" s="690">
        <v>0.5</v>
      </c>
      <c r="U1279" s="672">
        <v>0.5</v>
      </c>
    </row>
    <row r="1280" spans="1:21" ht="14.4" customHeight="1" x14ac:dyDescent="0.3">
      <c r="A1280" s="625">
        <v>21</v>
      </c>
      <c r="B1280" s="626" t="s">
        <v>551</v>
      </c>
      <c r="C1280" s="626">
        <v>89301212</v>
      </c>
      <c r="D1280" s="688" t="s">
        <v>4839</v>
      </c>
      <c r="E1280" s="689" t="s">
        <v>2826</v>
      </c>
      <c r="F1280" s="626" t="s">
        <v>2806</v>
      </c>
      <c r="G1280" s="626" t="s">
        <v>3949</v>
      </c>
      <c r="H1280" s="626" t="s">
        <v>550</v>
      </c>
      <c r="I1280" s="626" t="s">
        <v>3952</v>
      </c>
      <c r="J1280" s="626" t="s">
        <v>782</v>
      </c>
      <c r="K1280" s="626" t="s">
        <v>1938</v>
      </c>
      <c r="L1280" s="627">
        <v>0</v>
      </c>
      <c r="M1280" s="627">
        <v>0</v>
      </c>
      <c r="N1280" s="626">
        <v>2</v>
      </c>
      <c r="O1280" s="690">
        <v>1.5</v>
      </c>
      <c r="P1280" s="627">
        <v>0</v>
      </c>
      <c r="Q1280" s="642"/>
      <c r="R1280" s="626">
        <v>1</v>
      </c>
      <c r="S1280" s="642">
        <v>0.5</v>
      </c>
      <c r="T1280" s="690">
        <v>0.5</v>
      </c>
      <c r="U1280" s="672">
        <v>0.33333333333333331</v>
      </c>
    </row>
    <row r="1281" spans="1:21" ht="14.4" customHeight="1" x14ac:dyDescent="0.3">
      <c r="A1281" s="625">
        <v>21</v>
      </c>
      <c r="B1281" s="626" t="s">
        <v>551</v>
      </c>
      <c r="C1281" s="626">
        <v>89301212</v>
      </c>
      <c r="D1281" s="688" t="s">
        <v>4839</v>
      </c>
      <c r="E1281" s="689" t="s">
        <v>2826</v>
      </c>
      <c r="F1281" s="626" t="s">
        <v>2806</v>
      </c>
      <c r="G1281" s="626" t="s">
        <v>3949</v>
      </c>
      <c r="H1281" s="626" t="s">
        <v>550</v>
      </c>
      <c r="I1281" s="626" t="s">
        <v>3952</v>
      </c>
      <c r="J1281" s="626" t="s">
        <v>3953</v>
      </c>
      <c r="K1281" s="626" t="s">
        <v>1938</v>
      </c>
      <c r="L1281" s="627">
        <v>0</v>
      </c>
      <c r="M1281" s="627">
        <v>0</v>
      </c>
      <c r="N1281" s="626">
        <v>3</v>
      </c>
      <c r="O1281" s="690">
        <v>1.5</v>
      </c>
      <c r="P1281" s="627">
        <v>0</v>
      </c>
      <c r="Q1281" s="642"/>
      <c r="R1281" s="626">
        <v>1</v>
      </c>
      <c r="S1281" s="642">
        <v>0.33333333333333331</v>
      </c>
      <c r="T1281" s="690">
        <v>0.5</v>
      </c>
      <c r="U1281" s="672">
        <v>0.33333333333333331</v>
      </c>
    </row>
    <row r="1282" spans="1:21" ht="14.4" customHeight="1" x14ac:dyDescent="0.3">
      <c r="A1282" s="625">
        <v>21</v>
      </c>
      <c r="B1282" s="626" t="s">
        <v>551</v>
      </c>
      <c r="C1282" s="626">
        <v>89301212</v>
      </c>
      <c r="D1282" s="688" t="s">
        <v>4839</v>
      </c>
      <c r="E1282" s="689" t="s">
        <v>2826</v>
      </c>
      <c r="F1282" s="626" t="s">
        <v>2806</v>
      </c>
      <c r="G1282" s="626" t="s">
        <v>3219</v>
      </c>
      <c r="H1282" s="626" t="s">
        <v>550</v>
      </c>
      <c r="I1282" s="626" t="s">
        <v>3548</v>
      </c>
      <c r="J1282" s="626" t="s">
        <v>3221</v>
      </c>
      <c r="K1282" s="626" t="s">
        <v>3222</v>
      </c>
      <c r="L1282" s="627">
        <v>1044.3599999999999</v>
      </c>
      <c r="M1282" s="627">
        <v>28197.719999999994</v>
      </c>
      <c r="N1282" s="626">
        <v>27</v>
      </c>
      <c r="O1282" s="690">
        <v>3.5</v>
      </c>
      <c r="P1282" s="627">
        <v>24020.279999999995</v>
      </c>
      <c r="Q1282" s="642">
        <v>0.85185185185185186</v>
      </c>
      <c r="R1282" s="626">
        <v>23</v>
      </c>
      <c r="S1282" s="642">
        <v>0.85185185185185186</v>
      </c>
      <c r="T1282" s="690">
        <v>3</v>
      </c>
      <c r="U1282" s="672">
        <v>0.8571428571428571</v>
      </c>
    </row>
    <row r="1283" spans="1:21" ht="14.4" customHeight="1" x14ac:dyDescent="0.3">
      <c r="A1283" s="625">
        <v>21</v>
      </c>
      <c r="B1283" s="626" t="s">
        <v>551</v>
      </c>
      <c r="C1283" s="626">
        <v>89301212</v>
      </c>
      <c r="D1283" s="688" t="s">
        <v>4839</v>
      </c>
      <c r="E1283" s="689" t="s">
        <v>2826</v>
      </c>
      <c r="F1283" s="626" t="s">
        <v>2806</v>
      </c>
      <c r="G1283" s="626" t="s">
        <v>3219</v>
      </c>
      <c r="H1283" s="626" t="s">
        <v>550</v>
      </c>
      <c r="I1283" s="626" t="s">
        <v>3220</v>
      </c>
      <c r="J1283" s="626" t="s">
        <v>3221</v>
      </c>
      <c r="K1283" s="626" t="s">
        <v>3222</v>
      </c>
      <c r="L1283" s="627">
        <v>1044.3599999999999</v>
      </c>
      <c r="M1283" s="627">
        <v>88770.60000000002</v>
      </c>
      <c r="N1283" s="626">
        <v>85</v>
      </c>
      <c r="O1283" s="690">
        <v>12</v>
      </c>
      <c r="P1283" s="627">
        <v>85637.520000000019</v>
      </c>
      <c r="Q1283" s="642">
        <v>0.96470588235294119</v>
      </c>
      <c r="R1283" s="626">
        <v>82</v>
      </c>
      <c r="S1283" s="642">
        <v>0.96470588235294119</v>
      </c>
      <c r="T1283" s="690">
        <v>11.5</v>
      </c>
      <c r="U1283" s="672">
        <v>0.95833333333333337</v>
      </c>
    </row>
    <row r="1284" spans="1:21" ht="14.4" customHeight="1" x14ac:dyDescent="0.3">
      <c r="A1284" s="625">
        <v>21</v>
      </c>
      <c r="B1284" s="626" t="s">
        <v>551</v>
      </c>
      <c r="C1284" s="626">
        <v>89301212</v>
      </c>
      <c r="D1284" s="688" t="s">
        <v>4839</v>
      </c>
      <c r="E1284" s="689" t="s">
        <v>2826</v>
      </c>
      <c r="F1284" s="626" t="s">
        <v>2806</v>
      </c>
      <c r="G1284" s="626" t="s">
        <v>3030</v>
      </c>
      <c r="H1284" s="626" t="s">
        <v>550</v>
      </c>
      <c r="I1284" s="626" t="s">
        <v>3031</v>
      </c>
      <c r="J1284" s="626" t="s">
        <v>942</v>
      </c>
      <c r="K1284" s="626" t="s">
        <v>943</v>
      </c>
      <c r="L1284" s="627">
        <v>56.69</v>
      </c>
      <c r="M1284" s="627">
        <v>56.69</v>
      </c>
      <c r="N1284" s="626">
        <v>1</v>
      </c>
      <c r="O1284" s="690">
        <v>1</v>
      </c>
      <c r="P1284" s="627"/>
      <c r="Q1284" s="642">
        <v>0</v>
      </c>
      <c r="R1284" s="626"/>
      <c r="S1284" s="642">
        <v>0</v>
      </c>
      <c r="T1284" s="690"/>
      <c r="U1284" s="672">
        <v>0</v>
      </c>
    </row>
    <row r="1285" spans="1:21" ht="14.4" customHeight="1" x14ac:dyDescent="0.3">
      <c r="A1285" s="625">
        <v>21</v>
      </c>
      <c r="B1285" s="626" t="s">
        <v>551</v>
      </c>
      <c r="C1285" s="626">
        <v>89301212</v>
      </c>
      <c r="D1285" s="688" t="s">
        <v>4839</v>
      </c>
      <c r="E1285" s="689" t="s">
        <v>2826</v>
      </c>
      <c r="F1285" s="626" t="s">
        <v>2806</v>
      </c>
      <c r="G1285" s="626" t="s">
        <v>3030</v>
      </c>
      <c r="H1285" s="626" t="s">
        <v>550</v>
      </c>
      <c r="I1285" s="626" t="s">
        <v>3033</v>
      </c>
      <c r="J1285" s="626" t="s">
        <v>3034</v>
      </c>
      <c r="K1285" s="626" t="s">
        <v>928</v>
      </c>
      <c r="L1285" s="627">
        <v>45.34</v>
      </c>
      <c r="M1285" s="627">
        <v>90.68</v>
      </c>
      <c r="N1285" s="626">
        <v>2</v>
      </c>
      <c r="O1285" s="690">
        <v>1</v>
      </c>
      <c r="P1285" s="627"/>
      <c r="Q1285" s="642">
        <v>0</v>
      </c>
      <c r="R1285" s="626"/>
      <c r="S1285" s="642">
        <v>0</v>
      </c>
      <c r="T1285" s="690"/>
      <c r="U1285" s="672">
        <v>0</v>
      </c>
    </row>
    <row r="1286" spans="1:21" ht="14.4" customHeight="1" x14ac:dyDescent="0.3">
      <c r="A1286" s="625">
        <v>21</v>
      </c>
      <c r="B1286" s="626" t="s">
        <v>551</v>
      </c>
      <c r="C1286" s="626">
        <v>89301212</v>
      </c>
      <c r="D1286" s="688" t="s">
        <v>4839</v>
      </c>
      <c r="E1286" s="689" t="s">
        <v>2826</v>
      </c>
      <c r="F1286" s="626" t="s">
        <v>2806</v>
      </c>
      <c r="G1286" s="626" t="s">
        <v>2896</v>
      </c>
      <c r="H1286" s="626" t="s">
        <v>550</v>
      </c>
      <c r="I1286" s="626" t="s">
        <v>3109</v>
      </c>
      <c r="J1286" s="626" t="s">
        <v>705</v>
      </c>
      <c r="K1286" s="626" t="s">
        <v>3111</v>
      </c>
      <c r="L1286" s="627">
        <v>25.42</v>
      </c>
      <c r="M1286" s="627">
        <v>50.84</v>
      </c>
      <c r="N1286" s="626">
        <v>2</v>
      </c>
      <c r="O1286" s="690">
        <v>1</v>
      </c>
      <c r="P1286" s="627"/>
      <c r="Q1286" s="642">
        <v>0</v>
      </c>
      <c r="R1286" s="626"/>
      <c r="S1286" s="642">
        <v>0</v>
      </c>
      <c r="T1286" s="690"/>
      <c r="U1286" s="672">
        <v>0</v>
      </c>
    </row>
    <row r="1287" spans="1:21" ht="14.4" customHeight="1" x14ac:dyDescent="0.3">
      <c r="A1287" s="625">
        <v>21</v>
      </c>
      <c r="B1287" s="626" t="s">
        <v>551</v>
      </c>
      <c r="C1287" s="626">
        <v>89301212</v>
      </c>
      <c r="D1287" s="688" t="s">
        <v>4839</v>
      </c>
      <c r="E1287" s="689" t="s">
        <v>2826</v>
      </c>
      <c r="F1287" s="626" t="s">
        <v>2806</v>
      </c>
      <c r="G1287" s="626" t="s">
        <v>2896</v>
      </c>
      <c r="H1287" s="626" t="s">
        <v>550</v>
      </c>
      <c r="I1287" s="626" t="s">
        <v>3109</v>
      </c>
      <c r="J1287" s="626" t="s">
        <v>3110</v>
      </c>
      <c r="K1287" s="626" t="s">
        <v>3111</v>
      </c>
      <c r="L1287" s="627">
        <v>22.88</v>
      </c>
      <c r="M1287" s="627">
        <v>45.76</v>
      </c>
      <c r="N1287" s="626">
        <v>2</v>
      </c>
      <c r="O1287" s="690">
        <v>1</v>
      </c>
      <c r="P1287" s="627"/>
      <c r="Q1287" s="642">
        <v>0</v>
      </c>
      <c r="R1287" s="626"/>
      <c r="S1287" s="642">
        <v>0</v>
      </c>
      <c r="T1287" s="690"/>
      <c r="U1287" s="672">
        <v>0</v>
      </c>
    </row>
    <row r="1288" spans="1:21" ht="14.4" customHeight="1" x14ac:dyDescent="0.3">
      <c r="A1288" s="625">
        <v>21</v>
      </c>
      <c r="B1288" s="626" t="s">
        <v>551</v>
      </c>
      <c r="C1288" s="626">
        <v>89301212</v>
      </c>
      <c r="D1288" s="688" t="s">
        <v>4839</v>
      </c>
      <c r="E1288" s="689" t="s">
        <v>2826</v>
      </c>
      <c r="F1288" s="626" t="s">
        <v>2806</v>
      </c>
      <c r="G1288" s="626" t="s">
        <v>2896</v>
      </c>
      <c r="H1288" s="626" t="s">
        <v>550</v>
      </c>
      <c r="I1288" s="626" t="s">
        <v>3109</v>
      </c>
      <c r="J1288" s="626" t="s">
        <v>3110</v>
      </c>
      <c r="K1288" s="626" t="s">
        <v>3111</v>
      </c>
      <c r="L1288" s="627">
        <v>25.42</v>
      </c>
      <c r="M1288" s="627">
        <v>25.42</v>
      </c>
      <c r="N1288" s="626">
        <v>1</v>
      </c>
      <c r="O1288" s="690">
        <v>0.5</v>
      </c>
      <c r="P1288" s="627"/>
      <c r="Q1288" s="642">
        <v>0</v>
      </c>
      <c r="R1288" s="626"/>
      <c r="S1288" s="642">
        <v>0</v>
      </c>
      <c r="T1288" s="690"/>
      <c r="U1288" s="672">
        <v>0</v>
      </c>
    </row>
    <row r="1289" spans="1:21" ht="14.4" customHeight="1" x14ac:dyDescent="0.3">
      <c r="A1289" s="625">
        <v>21</v>
      </c>
      <c r="B1289" s="626" t="s">
        <v>551</v>
      </c>
      <c r="C1289" s="626">
        <v>89301212</v>
      </c>
      <c r="D1289" s="688" t="s">
        <v>4839</v>
      </c>
      <c r="E1289" s="689" t="s">
        <v>2826</v>
      </c>
      <c r="F1289" s="626" t="s">
        <v>2806</v>
      </c>
      <c r="G1289" s="626" t="s">
        <v>2896</v>
      </c>
      <c r="H1289" s="626" t="s">
        <v>550</v>
      </c>
      <c r="I1289" s="626" t="s">
        <v>2897</v>
      </c>
      <c r="J1289" s="626" t="s">
        <v>2898</v>
      </c>
      <c r="K1289" s="626" t="s">
        <v>870</v>
      </c>
      <c r="L1289" s="627">
        <v>101.69</v>
      </c>
      <c r="M1289" s="627">
        <v>610.14</v>
      </c>
      <c r="N1289" s="626">
        <v>6</v>
      </c>
      <c r="O1289" s="690">
        <v>3</v>
      </c>
      <c r="P1289" s="627">
        <v>406.76</v>
      </c>
      <c r="Q1289" s="642">
        <v>0.66666666666666663</v>
      </c>
      <c r="R1289" s="626">
        <v>4</v>
      </c>
      <c r="S1289" s="642">
        <v>0.66666666666666663</v>
      </c>
      <c r="T1289" s="690">
        <v>1.5</v>
      </c>
      <c r="U1289" s="672">
        <v>0.5</v>
      </c>
    </row>
    <row r="1290" spans="1:21" ht="14.4" customHeight="1" x14ac:dyDescent="0.3">
      <c r="A1290" s="625">
        <v>21</v>
      </c>
      <c r="B1290" s="626" t="s">
        <v>551</v>
      </c>
      <c r="C1290" s="626">
        <v>89301212</v>
      </c>
      <c r="D1290" s="688" t="s">
        <v>4839</v>
      </c>
      <c r="E1290" s="689" t="s">
        <v>2826</v>
      </c>
      <c r="F1290" s="626" t="s">
        <v>2806</v>
      </c>
      <c r="G1290" s="626" t="s">
        <v>3230</v>
      </c>
      <c r="H1290" s="626" t="s">
        <v>1264</v>
      </c>
      <c r="I1290" s="626" t="s">
        <v>2727</v>
      </c>
      <c r="J1290" s="626" t="s">
        <v>1301</v>
      </c>
      <c r="K1290" s="626" t="s">
        <v>2728</v>
      </c>
      <c r="L1290" s="627">
        <v>1344.66</v>
      </c>
      <c r="M1290" s="627">
        <v>9412.6200000000008</v>
      </c>
      <c r="N1290" s="626">
        <v>7</v>
      </c>
      <c r="O1290" s="690">
        <v>3.5</v>
      </c>
      <c r="P1290" s="627">
        <v>9412.6200000000008</v>
      </c>
      <c r="Q1290" s="642">
        <v>1</v>
      </c>
      <c r="R1290" s="626">
        <v>7</v>
      </c>
      <c r="S1290" s="642">
        <v>1</v>
      </c>
      <c r="T1290" s="690">
        <v>3.5</v>
      </c>
      <c r="U1290" s="672">
        <v>1</v>
      </c>
    </row>
    <row r="1291" spans="1:21" ht="14.4" customHeight="1" x14ac:dyDescent="0.3">
      <c r="A1291" s="625">
        <v>21</v>
      </c>
      <c r="B1291" s="626" t="s">
        <v>551</v>
      </c>
      <c r="C1291" s="626">
        <v>89301212</v>
      </c>
      <c r="D1291" s="688" t="s">
        <v>4839</v>
      </c>
      <c r="E1291" s="689" t="s">
        <v>2826</v>
      </c>
      <c r="F1291" s="626" t="s">
        <v>2806</v>
      </c>
      <c r="G1291" s="626" t="s">
        <v>3230</v>
      </c>
      <c r="H1291" s="626" t="s">
        <v>1264</v>
      </c>
      <c r="I1291" s="626" t="s">
        <v>3602</v>
      </c>
      <c r="J1291" s="626" t="s">
        <v>1835</v>
      </c>
      <c r="K1291" s="626" t="s">
        <v>3603</v>
      </c>
      <c r="L1291" s="627">
        <v>1793.46</v>
      </c>
      <c r="M1291" s="627">
        <v>50216.87999999999</v>
      </c>
      <c r="N1291" s="626">
        <v>28</v>
      </c>
      <c r="O1291" s="690">
        <v>12.5</v>
      </c>
      <c r="P1291" s="627">
        <v>23314.979999999996</v>
      </c>
      <c r="Q1291" s="642">
        <v>0.4642857142857143</v>
      </c>
      <c r="R1291" s="626">
        <v>13</v>
      </c>
      <c r="S1291" s="642">
        <v>0.4642857142857143</v>
      </c>
      <c r="T1291" s="690">
        <v>6.5</v>
      </c>
      <c r="U1291" s="672">
        <v>0.52</v>
      </c>
    </row>
    <row r="1292" spans="1:21" ht="14.4" customHeight="1" x14ac:dyDescent="0.3">
      <c r="A1292" s="625">
        <v>21</v>
      </c>
      <c r="B1292" s="626" t="s">
        <v>551</v>
      </c>
      <c r="C1292" s="626">
        <v>89301212</v>
      </c>
      <c r="D1292" s="688" t="s">
        <v>4839</v>
      </c>
      <c r="E1292" s="689" t="s">
        <v>2826</v>
      </c>
      <c r="F1292" s="626" t="s">
        <v>2806</v>
      </c>
      <c r="G1292" s="626" t="s">
        <v>4074</v>
      </c>
      <c r="H1292" s="626" t="s">
        <v>550</v>
      </c>
      <c r="I1292" s="626" t="s">
        <v>4075</v>
      </c>
      <c r="J1292" s="626" t="s">
        <v>4076</v>
      </c>
      <c r="K1292" s="626" t="s">
        <v>4077</v>
      </c>
      <c r="L1292" s="627">
        <v>416.78</v>
      </c>
      <c r="M1292" s="627">
        <v>416.78</v>
      </c>
      <c r="N1292" s="626">
        <v>1</v>
      </c>
      <c r="O1292" s="690">
        <v>1</v>
      </c>
      <c r="P1292" s="627"/>
      <c r="Q1292" s="642">
        <v>0</v>
      </c>
      <c r="R1292" s="626"/>
      <c r="S1292" s="642">
        <v>0</v>
      </c>
      <c r="T1292" s="690"/>
      <c r="U1292" s="672">
        <v>0</v>
      </c>
    </row>
    <row r="1293" spans="1:21" ht="14.4" customHeight="1" x14ac:dyDescent="0.3">
      <c r="A1293" s="625">
        <v>21</v>
      </c>
      <c r="B1293" s="626" t="s">
        <v>551</v>
      </c>
      <c r="C1293" s="626">
        <v>89301212</v>
      </c>
      <c r="D1293" s="688" t="s">
        <v>4839</v>
      </c>
      <c r="E1293" s="689" t="s">
        <v>2826</v>
      </c>
      <c r="F1293" s="626" t="s">
        <v>2806</v>
      </c>
      <c r="G1293" s="626" t="s">
        <v>3040</v>
      </c>
      <c r="H1293" s="626" t="s">
        <v>1264</v>
      </c>
      <c r="I1293" s="626" t="s">
        <v>2603</v>
      </c>
      <c r="J1293" s="626" t="s">
        <v>3604</v>
      </c>
      <c r="K1293" s="626" t="s">
        <v>2174</v>
      </c>
      <c r="L1293" s="627">
        <v>32.630000000000003</v>
      </c>
      <c r="M1293" s="627">
        <v>97.890000000000015</v>
      </c>
      <c r="N1293" s="626">
        <v>3</v>
      </c>
      <c r="O1293" s="690">
        <v>1.5</v>
      </c>
      <c r="P1293" s="627">
        <v>32.630000000000003</v>
      </c>
      <c r="Q1293" s="642">
        <v>0.33333333333333331</v>
      </c>
      <c r="R1293" s="626">
        <v>1</v>
      </c>
      <c r="S1293" s="642">
        <v>0.33333333333333331</v>
      </c>
      <c r="T1293" s="690">
        <v>1</v>
      </c>
      <c r="U1293" s="672">
        <v>0.66666666666666663</v>
      </c>
    </row>
    <row r="1294" spans="1:21" ht="14.4" customHeight="1" x14ac:dyDescent="0.3">
      <c r="A1294" s="625">
        <v>21</v>
      </c>
      <c r="B1294" s="626" t="s">
        <v>551</v>
      </c>
      <c r="C1294" s="626">
        <v>89301212</v>
      </c>
      <c r="D1294" s="688" t="s">
        <v>4839</v>
      </c>
      <c r="E1294" s="689" t="s">
        <v>2826</v>
      </c>
      <c r="F1294" s="626" t="s">
        <v>2806</v>
      </c>
      <c r="G1294" s="626" t="s">
        <v>3040</v>
      </c>
      <c r="H1294" s="626" t="s">
        <v>1264</v>
      </c>
      <c r="I1294" s="626" t="s">
        <v>2603</v>
      </c>
      <c r="J1294" s="626" t="s">
        <v>2604</v>
      </c>
      <c r="K1294" s="626" t="s">
        <v>2174</v>
      </c>
      <c r="L1294" s="627">
        <v>32.630000000000003</v>
      </c>
      <c r="M1294" s="627">
        <v>587.34</v>
      </c>
      <c r="N1294" s="626">
        <v>18</v>
      </c>
      <c r="O1294" s="690">
        <v>7.5</v>
      </c>
      <c r="P1294" s="627">
        <v>261.04000000000002</v>
      </c>
      <c r="Q1294" s="642">
        <v>0.44444444444444448</v>
      </c>
      <c r="R1294" s="626">
        <v>8</v>
      </c>
      <c r="S1294" s="642">
        <v>0.44444444444444442</v>
      </c>
      <c r="T1294" s="690">
        <v>3.5</v>
      </c>
      <c r="U1294" s="672">
        <v>0.46666666666666667</v>
      </c>
    </row>
    <row r="1295" spans="1:21" ht="14.4" customHeight="1" x14ac:dyDescent="0.3">
      <c r="A1295" s="625">
        <v>21</v>
      </c>
      <c r="B1295" s="626" t="s">
        <v>551</v>
      </c>
      <c r="C1295" s="626">
        <v>89301212</v>
      </c>
      <c r="D1295" s="688" t="s">
        <v>4839</v>
      </c>
      <c r="E1295" s="689" t="s">
        <v>2826</v>
      </c>
      <c r="F1295" s="626" t="s">
        <v>2806</v>
      </c>
      <c r="G1295" s="626" t="s">
        <v>3154</v>
      </c>
      <c r="H1295" s="626" t="s">
        <v>550</v>
      </c>
      <c r="I1295" s="626" t="s">
        <v>4078</v>
      </c>
      <c r="J1295" s="626" t="s">
        <v>1743</v>
      </c>
      <c r="K1295" s="626" t="s">
        <v>4079</v>
      </c>
      <c r="L1295" s="627">
        <v>224.25</v>
      </c>
      <c r="M1295" s="627">
        <v>224.25</v>
      </c>
      <c r="N1295" s="626">
        <v>1</v>
      </c>
      <c r="O1295" s="690">
        <v>1</v>
      </c>
      <c r="P1295" s="627"/>
      <c r="Q1295" s="642">
        <v>0</v>
      </c>
      <c r="R1295" s="626"/>
      <c r="S1295" s="642">
        <v>0</v>
      </c>
      <c r="T1295" s="690"/>
      <c r="U1295" s="672">
        <v>0</v>
      </c>
    </row>
    <row r="1296" spans="1:21" ht="14.4" customHeight="1" x14ac:dyDescent="0.3">
      <c r="A1296" s="625">
        <v>21</v>
      </c>
      <c r="B1296" s="626" t="s">
        <v>551</v>
      </c>
      <c r="C1296" s="626">
        <v>89301212</v>
      </c>
      <c r="D1296" s="688" t="s">
        <v>4839</v>
      </c>
      <c r="E1296" s="689" t="s">
        <v>2826</v>
      </c>
      <c r="F1296" s="626" t="s">
        <v>2806</v>
      </c>
      <c r="G1296" s="626" t="s">
        <v>3154</v>
      </c>
      <c r="H1296" s="626" t="s">
        <v>550</v>
      </c>
      <c r="I1296" s="626" t="s">
        <v>4080</v>
      </c>
      <c r="J1296" s="626" t="s">
        <v>1743</v>
      </c>
      <c r="K1296" s="626" t="s">
        <v>3129</v>
      </c>
      <c r="L1296" s="627">
        <v>112.13</v>
      </c>
      <c r="M1296" s="627">
        <v>112.13</v>
      </c>
      <c r="N1296" s="626">
        <v>1</v>
      </c>
      <c r="O1296" s="690">
        <v>1</v>
      </c>
      <c r="P1296" s="627"/>
      <c r="Q1296" s="642">
        <v>0</v>
      </c>
      <c r="R1296" s="626"/>
      <c r="S1296" s="642">
        <v>0</v>
      </c>
      <c r="T1296" s="690"/>
      <c r="U1296" s="672">
        <v>0</v>
      </c>
    </row>
    <row r="1297" spans="1:21" ht="14.4" customHeight="1" x14ac:dyDescent="0.3">
      <c r="A1297" s="625">
        <v>21</v>
      </c>
      <c r="B1297" s="626" t="s">
        <v>551</v>
      </c>
      <c r="C1297" s="626">
        <v>89301212</v>
      </c>
      <c r="D1297" s="688" t="s">
        <v>4839</v>
      </c>
      <c r="E1297" s="689" t="s">
        <v>2826</v>
      </c>
      <c r="F1297" s="626" t="s">
        <v>2806</v>
      </c>
      <c r="G1297" s="626" t="s">
        <v>2850</v>
      </c>
      <c r="H1297" s="626" t="s">
        <v>550</v>
      </c>
      <c r="I1297" s="626" t="s">
        <v>2851</v>
      </c>
      <c r="J1297" s="626" t="s">
        <v>2852</v>
      </c>
      <c r="K1297" s="626" t="s">
        <v>2853</v>
      </c>
      <c r="L1297" s="627">
        <v>0</v>
      </c>
      <c r="M1297" s="627">
        <v>0</v>
      </c>
      <c r="N1297" s="626">
        <v>8</v>
      </c>
      <c r="O1297" s="690">
        <v>4.5</v>
      </c>
      <c r="P1297" s="627">
        <v>0</v>
      </c>
      <c r="Q1297" s="642"/>
      <c r="R1297" s="626">
        <v>7</v>
      </c>
      <c r="S1297" s="642">
        <v>0.875</v>
      </c>
      <c r="T1297" s="690">
        <v>3.5</v>
      </c>
      <c r="U1297" s="672">
        <v>0.77777777777777779</v>
      </c>
    </row>
    <row r="1298" spans="1:21" ht="14.4" customHeight="1" x14ac:dyDescent="0.3">
      <c r="A1298" s="625">
        <v>21</v>
      </c>
      <c r="B1298" s="626" t="s">
        <v>551</v>
      </c>
      <c r="C1298" s="626">
        <v>89301212</v>
      </c>
      <c r="D1298" s="688" t="s">
        <v>4839</v>
      </c>
      <c r="E1298" s="689" t="s">
        <v>2826</v>
      </c>
      <c r="F1298" s="626" t="s">
        <v>2806</v>
      </c>
      <c r="G1298" s="626" t="s">
        <v>3727</v>
      </c>
      <c r="H1298" s="626" t="s">
        <v>550</v>
      </c>
      <c r="I1298" s="626" t="s">
        <v>3728</v>
      </c>
      <c r="J1298" s="626" t="s">
        <v>3729</v>
      </c>
      <c r="K1298" s="626" t="s">
        <v>3730</v>
      </c>
      <c r="L1298" s="627">
        <v>32.93</v>
      </c>
      <c r="M1298" s="627">
        <v>65.86</v>
      </c>
      <c r="N1298" s="626">
        <v>2</v>
      </c>
      <c r="O1298" s="690">
        <v>1</v>
      </c>
      <c r="P1298" s="627"/>
      <c r="Q1298" s="642">
        <v>0</v>
      </c>
      <c r="R1298" s="626"/>
      <c r="S1298" s="642">
        <v>0</v>
      </c>
      <c r="T1298" s="690"/>
      <c r="U1298" s="672">
        <v>0</v>
      </c>
    </row>
    <row r="1299" spans="1:21" ht="14.4" customHeight="1" x14ac:dyDescent="0.3">
      <c r="A1299" s="625">
        <v>21</v>
      </c>
      <c r="B1299" s="626" t="s">
        <v>551</v>
      </c>
      <c r="C1299" s="626">
        <v>89301212</v>
      </c>
      <c r="D1299" s="688" t="s">
        <v>4839</v>
      </c>
      <c r="E1299" s="689" t="s">
        <v>2826</v>
      </c>
      <c r="F1299" s="626" t="s">
        <v>2806</v>
      </c>
      <c r="G1299" s="626" t="s">
        <v>3119</v>
      </c>
      <c r="H1299" s="626" t="s">
        <v>1264</v>
      </c>
      <c r="I1299" s="626" t="s">
        <v>3615</v>
      </c>
      <c r="J1299" s="626" t="s">
        <v>3123</v>
      </c>
      <c r="K1299" s="626" t="s">
        <v>3616</v>
      </c>
      <c r="L1299" s="627">
        <v>302.39</v>
      </c>
      <c r="M1299" s="627">
        <v>73783.159999999902</v>
      </c>
      <c r="N1299" s="626">
        <v>244</v>
      </c>
      <c r="O1299" s="690">
        <v>240</v>
      </c>
      <c r="P1299" s="627">
        <v>44148.939999999937</v>
      </c>
      <c r="Q1299" s="642">
        <v>0.59836065573770481</v>
      </c>
      <c r="R1299" s="626">
        <v>146</v>
      </c>
      <c r="S1299" s="642">
        <v>0.59836065573770492</v>
      </c>
      <c r="T1299" s="690">
        <v>143.5</v>
      </c>
      <c r="U1299" s="672">
        <v>0.59791666666666665</v>
      </c>
    </row>
    <row r="1300" spans="1:21" ht="14.4" customHeight="1" x14ac:dyDescent="0.3">
      <c r="A1300" s="625">
        <v>21</v>
      </c>
      <c r="B1300" s="626" t="s">
        <v>551</v>
      </c>
      <c r="C1300" s="626">
        <v>89301212</v>
      </c>
      <c r="D1300" s="688" t="s">
        <v>4839</v>
      </c>
      <c r="E1300" s="689" t="s">
        <v>2826</v>
      </c>
      <c r="F1300" s="626" t="s">
        <v>2806</v>
      </c>
      <c r="G1300" s="626" t="s">
        <v>3731</v>
      </c>
      <c r="H1300" s="626" t="s">
        <v>1264</v>
      </c>
      <c r="I1300" s="626" t="s">
        <v>2333</v>
      </c>
      <c r="J1300" s="626" t="s">
        <v>1277</v>
      </c>
      <c r="K1300" s="626" t="s">
        <v>2334</v>
      </c>
      <c r="L1300" s="627">
        <v>254.43</v>
      </c>
      <c r="M1300" s="627">
        <v>254.43</v>
      </c>
      <c r="N1300" s="626">
        <v>1</v>
      </c>
      <c r="O1300" s="690">
        <v>1</v>
      </c>
      <c r="P1300" s="627">
        <v>254.43</v>
      </c>
      <c r="Q1300" s="642">
        <v>1</v>
      </c>
      <c r="R1300" s="626">
        <v>1</v>
      </c>
      <c r="S1300" s="642">
        <v>1</v>
      </c>
      <c r="T1300" s="690">
        <v>1</v>
      </c>
      <c r="U1300" s="672">
        <v>1</v>
      </c>
    </row>
    <row r="1301" spans="1:21" ht="14.4" customHeight="1" x14ac:dyDescent="0.3">
      <c r="A1301" s="625">
        <v>21</v>
      </c>
      <c r="B1301" s="626" t="s">
        <v>551</v>
      </c>
      <c r="C1301" s="626">
        <v>89301212</v>
      </c>
      <c r="D1301" s="688" t="s">
        <v>4839</v>
      </c>
      <c r="E1301" s="689" t="s">
        <v>2826</v>
      </c>
      <c r="F1301" s="626" t="s">
        <v>2806</v>
      </c>
      <c r="G1301" s="626" t="s">
        <v>3049</v>
      </c>
      <c r="H1301" s="626" t="s">
        <v>550</v>
      </c>
      <c r="I1301" s="626" t="s">
        <v>3050</v>
      </c>
      <c r="J1301" s="626" t="s">
        <v>794</v>
      </c>
      <c r="K1301" s="626" t="s">
        <v>3051</v>
      </c>
      <c r="L1301" s="627">
        <v>96.72</v>
      </c>
      <c r="M1301" s="627">
        <v>677.04</v>
      </c>
      <c r="N1301" s="626">
        <v>7</v>
      </c>
      <c r="O1301" s="690">
        <v>6</v>
      </c>
      <c r="P1301" s="627">
        <v>483.6</v>
      </c>
      <c r="Q1301" s="642">
        <v>0.71428571428571441</v>
      </c>
      <c r="R1301" s="626">
        <v>5</v>
      </c>
      <c r="S1301" s="642">
        <v>0.7142857142857143</v>
      </c>
      <c r="T1301" s="690">
        <v>4</v>
      </c>
      <c r="U1301" s="672">
        <v>0.66666666666666663</v>
      </c>
    </row>
    <row r="1302" spans="1:21" ht="14.4" customHeight="1" x14ac:dyDescent="0.3">
      <c r="A1302" s="625">
        <v>21</v>
      </c>
      <c r="B1302" s="626" t="s">
        <v>551</v>
      </c>
      <c r="C1302" s="626">
        <v>89301212</v>
      </c>
      <c r="D1302" s="688" t="s">
        <v>4839</v>
      </c>
      <c r="E1302" s="689" t="s">
        <v>2826</v>
      </c>
      <c r="F1302" s="626" t="s">
        <v>2806</v>
      </c>
      <c r="G1302" s="626" t="s">
        <v>3049</v>
      </c>
      <c r="H1302" s="626" t="s">
        <v>550</v>
      </c>
      <c r="I1302" s="626" t="s">
        <v>3124</v>
      </c>
      <c r="J1302" s="626" t="s">
        <v>794</v>
      </c>
      <c r="K1302" s="626" t="s">
        <v>3125</v>
      </c>
      <c r="L1302" s="627">
        <v>57.85</v>
      </c>
      <c r="M1302" s="627">
        <v>347.1</v>
      </c>
      <c r="N1302" s="626">
        <v>6</v>
      </c>
      <c r="O1302" s="690">
        <v>3</v>
      </c>
      <c r="P1302" s="627">
        <v>231.4</v>
      </c>
      <c r="Q1302" s="642">
        <v>0.66666666666666663</v>
      </c>
      <c r="R1302" s="626">
        <v>4</v>
      </c>
      <c r="S1302" s="642">
        <v>0.66666666666666663</v>
      </c>
      <c r="T1302" s="690">
        <v>2</v>
      </c>
      <c r="U1302" s="672">
        <v>0.66666666666666663</v>
      </c>
    </row>
    <row r="1303" spans="1:21" ht="14.4" customHeight="1" x14ac:dyDescent="0.3">
      <c r="A1303" s="625">
        <v>21</v>
      </c>
      <c r="B1303" s="626" t="s">
        <v>551</v>
      </c>
      <c r="C1303" s="626">
        <v>89301212</v>
      </c>
      <c r="D1303" s="688" t="s">
        <v>4839</v>
      </c>
      <c r="E1303" s="689" t="s">
        <v>2826</v>
      </c>
      <c r="F1303" s="626" t="s">
        <v>2806</v>
      </c>
      <c r="G1303" s="626" t="s">
        <v>3052</v>
      </c>
      <c r="H1303" s="626" t="s">
        <v>1264</v>
      </c>
      <c r="I1303" s="626" t="s">
        <v>2507</v>
      </c>
      <c r="J1303" s="626" t="s">
        <v>1317</v>
      </c>
      <c r="K1303" s="626" t="s">
        <v>2508</v>
      </c>
      <c r="L1303" s="627">
        <v>32.74</v>
      </c>
      <c r="M1303" s="627">
        <v>163.70000000000002</v>
      </c>
      <c r="N1303" s="626">
        <v>5</v>
      </c>
      <c r="O1303" s="690">
        <v>3.5</v>
      </c>
      <c r="P1303" s="627">
        <v>130.96</v>
      </c>
      <c r="Q1303" s="642">
        <v>0.79999999999999993</v>
      </c>
      <c r="R1303" s="626">
        <v>4</v>
      </c>
      <c r="S1303" s="642">
        <v>0.8</v>
      </c>
      <c r="T1303" s="690">
        <v>2.5</v>
      </c>
      <c r="U1303" s="672">
        <v>0.7142857142857143</v>
      </c>
    </row>
    <row r="1304" spans="1:21" ht="14.4" customHeight="1" x14ac:dyDescent="0.3">
      <c r="A1304" s="625">
        <v>21</v>
      </c>
      <c r="B1304" s="626" t="s">
        <v>551</v>
      </c>
      <c r="C1304" s="626">
        <v>89301212</v>
      </c>
      <c r="D1304" s="688" t="s">
        <v>4839</v>
      </c>
      <c r="E1304" s="689" t="s">
        <v>2826</v>
      </c>
      <c r="F1304" s="626" t="s">
        <v>2806</v>
      </c>
      <c r="G1304" s="626" t="s">
        <v>3052</v>
      </c>
      <c r="H1304" s="626" t="s">
        <v>1264</v>
      </c>
      <c r="I1304" s="626" t="s">
        <v>2520</v>
      </c>
      <c r="J1304" s="626" t="s">
        <v>1351</v>
      </c>
      <c r="K1304" s="626" t="s">
        <v>2521</v>
      </c>
      <c r="L1304" s="627">
        <v>207.53</v>
      </c>
      <c r="M1304" s="627">
        <v>415.06</v>
      </c>
      <c r="N1304" s="626">
        <v>2</v>
      </c>
      <c r="O1304" s="690">
        <v>0.5</v>
      </c>
      <c r="P1304" s="627"/>
      <c r="Q1304" s="642">
        <v>0</v>
      </c>
      <c r="R1304" s="626"/>
      <c r="S1304" s="642">
        <v>0</v>
      </c>
      <c r="T1304" s="690"/>
      <c r="U1304" s="672">
        <v>0</v>
      </c>
    </row>
    <row r="1305" spans="1:21" ht="14.4" customHeight="1" x14ac:dyDescent="0.3">
      <c r="A1305" s="625">
        <v>21</v>
      </c>
      <c r="B1305" s="626" t="s">
        <v>551</v>
      </c>
      <c r="C1305" s="626">
        <v>89301212</v>
      </c>
      <c r="D1305" s="688" t="s">
        <v>4839</v>
      </c>
      <c r="E1305" s="689" t="s">
        <v>2826</v>
      </c>
      <c r="F1305" s="626" t="s">
        <v>2806</v>
      </c>
      <c r="G1305" s="626" t="s">
        <v>3052</v>
      </c>
      <c r="H1305" s="626" t="s">
        <v>1264</v>
      </c>
      <c r="I1305" s="626" t="s">
        <v>2522</v>
      </c>
      <c r="J1305" s="626" t="s">
        <v>1317</v>
      </c>
      <c r="K1305" s="626" t="s">
        <v>1397</v>
      </c>
      <c r="L1305" s="627">
        <v>314.35000000000002</v>
      </c>
      <c r="M1305" s="627">
        <v>3143.5</v>
      </c>
      <c r="N1305" s="626">
        <v>10</v>
      </c>
      <c r="O1305" s="690">
        <v>3.5</v>
      </c>
      <c r="P1305" s="627"/>
      <c r="Q1305" s="642">
        <v>0</v>
      </c>
      <c r="R1305" s="626"/>
      <c r="S1305" s="642">
        <v>0</v>
      </c>
      <c r="T1305" s="690"/>
      <c r="U1305" s="672">
        <v>0</v>
      </c>
    </row>
    <row r="1306" spans="1:21" ht="14.4" customHeight="1" x14ac:dyDescent="0.3">
      <c r="A1306" s="625">
        <v>21</v>
      </c>
      <c r="B1306" s="626" t="s">
        <v>551</v>
      </c>
      <c r="C1306" s="626">
        <v>89301212</v>
      </c>
      <c r="D1306" s="688" t="s">
        <v>4839</v>
      </c>
      <c r="E1306" s="689" t="s">
        <v>2826</v>
      </c>
      <c r="F1306" s="626" t="s">
        <v>2806</v>
      </c>
      <c r="G1306" s="626" t="s">
        <v>3052</v>
      </c>
      <c r="H1306" s="626" t="s">
        <v>1264</v>
      </c>
      <c r="I1306" s="626" t="s">
        <v>2522</v>
      </c>
      <c r="J1306" s="626" t="s">
        <v>1317</v>
      </c>
      <c r="K1306" s="626" t="s">
        <v>1397</v>
      </c>
      <c r="L1306" s="627">
        <v>314.33999999999997</v>
      </c>
      <c r="M1306" s="627">
        <v>628.67999999999995</v>
      </c>
      <c r="N1306" s="626">
        <v>2</v>
      </c>
      <c r="O1306" s="690">
        <v>0.5</v>
      </c>
      <c r="P1306" s="627"/>
      <c r="Q1306" s="642">
        <v>0</v>
      </c>
      <c r="R1306" s="626"/>
      <c r="S1306" s="642">
        <v>0</v>
      </c>
      <c r="T1306" s="690"/>
      <c r="U1306" s="672">
        <v>0</v>
      </c>
    </row>
    <row r="1307" spans="1:21" ht="14.4" customHeight="1" x14ac:dyDescent="0.3">
      <c r="A1307" s="625">
        <v>21</v>
      </c>
      <c r="B1307" s="626" t="s">
        <v>551</v>
      </c>
      <c r="C1307" s="626">
        <v>89301212</v>
      </c>
      <c r="D1307" s="688" t="s">
        <v>4839</v>
      </c>
      <c r="E1307" s="689" t="s">
        <v>2826</v>
      </c>
      <c r="F1307" s="626" t="s">
        <v>2806</v>
      </c>
      <c r="G1307" s="626" t="s">
        <v>3053</v>
      </c>
      <c r="H1307" s="626" t="s">
        <v>550</v>
      </c>
      <c r="I1307" s="626" t="s">
        <v>3237</v>
      </c>
      <c r="J1307" s="626" t="s">
        <v>3159</v>
      </c>
      <c r="K1307" s="626" t="s">
        <v>680</v>
      </c>
      <c r="L1307" s="627">
        <v>154.33000000000001</v>
      </c>
      <c r="M1307" s="627">
        <v>1697.6300000000003</v>
      </c>
      <c r="N1307" s="626">
        <v>11</v>
      </c>
      <c r="O1307" s="690">
        <v>4.5</v>
      </c>
      <c r="P1307" s="627">
        <v>308.66000000000003</v>
      </c>
      <c r="Q1307" s="642">
        <v>0.1818181818181818</v>
      </c>
      <c r="R1307" s="626">
        <v>2</v>
      </c>
      <c r="S1307" s="642">
        <v>0.18181818181818182</v>
      </c>
      <c r="T1307" s="690">
        <v>2</v>
      </c>
      <c r="U1307" s="672">
        <v>0.44444444444444442</v>
      </c>
    </row>
    <row r="1308" spans="1:21" ht="14.4" customHeight="1" x14ac:dyDescent="0.3">
      <c r="A1308" s="625">
        <v>21</v>
      </c>
      <c r="B1308" s="626" t="s">
        <v>551</v>
      </c>
      <c r="C1308" s="626">
        <v>89301212</v>
      </c>
      <c r="D1308" s="688" t="s">
        <v>4839</v>
      </c>
      <c r="E1308" s="689" t="s">
        <v>2826</v>
      </c>
      <c r="F1308" s="626" t="s">
        <v>2806</v>
      </c>
      <c r="G1308" s="626" t="s">
        <v>3053</v>
      </c>
      <c r="H1308" s="626" t="s">
        <v>550</v>
      </c>
      <c r="I1308" s="626" t="s">
        <v>4081</v>
      </c>
      <c r="J1308" s="626" t="s">
        <v>3159</v>
      </c>
      <c r="K1308" s="626" t="s">
        <v>832</v>
      </c>
      <c r="L1308" s="627">
        <v>0</v>
      </c>
      <c r="M1308" s="627">
        <v>0</v>
      </c>
      <c r="N1308" s="626">
        <v>5</v>
      </c>
      <c r="O1308" s="690">
        <v>2</v>
      </c>
      <c r="P1308" s="627"/>
      <c r="Q1308" s="642"/>
      <c r="R1308" s="626"/>
      <c r="S1308" s="642">
        <v>0</v>
      </c>
      <c r="T1308" s="690"/>
      <c r="U1308" s="672">
        <v>0</v>
      </c>
    </row>
    <row r="1309" spans="1:21" ht="14.4" customHeight="1" x14ac:dyDescent="0.3">
      <c r="A1309" s="625">
        <v>21</v>
      </c>
      <c r="B1309" s="626" t="s">
        <v>551</v>
      </c>
      <c r="C1309" s="626">
        <v>89301212</v>
      </c>
      <c r="D1309" s="688" t="s">
        <v>4839</v>
      </c>
      <c r="E1309" s="689" t="s">
        <v>2826</v>
      </c>
      <c r="F1309" s="626" t="s">
        <v>2806</v>
      </c>
      <c r="G1309" s="626" t="s">
        <v>3053</v>
      </c>
      <c r="H1309" s="626" t="s">
        <v>550</v>
      </c>
      <c r="I1309" s="626" t="s">
        <v>4082</v>
      </c>
      <c r="J1309" s="626" t="s">
        <v>4083</v>
      </c>
      <c r="K1309" s="626" t="s">
        <v>680</v>
      </c>
      <c r="L1309" s="627">
        <v>60.97</v>
      </c>
      <c r="M1309" s="627">
        <v>121.94</v>
      </c>
      <c r="N1309" s="626">
        <v>2</v>
      </c>
      <c r="O1309" s="690">
        <v>0.5</v>
      </c>
      <c r="P1309" s="627"/>
      <c r="Q1309" s="642">
        <v>0</v>
      </c>
      <c r="R1309" s="626"/>
      <c r="S1309" s="642">
        <v>0</v>
      </c>
      <c r="T1309" s="690"/>
      <c r="U1309" s="672">
        <v>0</v>
      </c>
    </row>
    <row r="1310" spans="1:21" ht="14.4" customHeight="1" x14ac:dyDescent="0.3">
      <c r="A1310" s="625">
        <v>21</v>
      </c>
      <c r="B1310" s="626" t="s">
        <v>551</v>
      </c>
      <c r="C1310" s="626">
        <v>89301212</v>
      </c>
      <c r="D1310" s="688" t="s">
        <v>4839</v>
      </c>
      <c r="E1310" s="689" t="s">
        <v>2826</v>
      </c>
      <c r="F1310" s="626" t="s">
        <v>2806</v>
      </c>
      <c r="G1310" s="626" t="s">
        <v>3053</v>
      </c>
      <c r="H1310" s="626" t="s">
        <v>550</v>
      </c>
      <c r="I1310" s="626" t="s">
        <v>4084</v>
      </c>
      <c r="J1310" s="626" t="s">
        <v>4083</v>
      </c>
      <c r="K1310" s="626" t="s">
        <v>1553</v>
      </c>
      <c r="L1310" s="627">
        <v>0</v>
      </c>
      <c r="M1310" s="627">
        <v>0</v>
      </c>
      <c r="N1310" s="626">
        <v>1</v>
      </c>
      <c r="O1310" s="690">
        <v>1</v>
      </c>
      <c r="P1310" s="627">
        <v>0</v>
      </c>
      <c r="Q1310" s="642"/>
      <c r="R1310" s="626">
        <v>1</v>
      </c>
      <c r="S1310" s="642">
        <v>1</v>
      </c>
      <c r="T1310" s="690">
        <v>1</v>
      </c>
      <c r="U1310" s="672">
        <v>1</v>
      </c>
    </row>
    <row r="1311" spans="1:21" ht="14.4" customHeight="1" x14ac:dyDescent="0.3">
      <c r="A1311" s="625">
        <v>21</v>
      </c>
      <c r="B1311" s="626" t="s">
        <v>551</v>
      </c>
      <c r="C1311" s="626">
        <v>89301212</v>
      </c>
      <c r="D1311" s="688" t="s">
        <v>4839</v>
      </c>
      <c r="E1311" s="689" t="s">
        <v>2826</v>
      </c>
      <c r="F1311" s="626" t="s">
        <v>2806</v>
      </c>
      <c r="G1311" s="626" t="s">
        <v>3242</v>
      </c>
      <c r="H1311" s="626" t="s">
        <v>550</v>
      </c>
      <c r="I1311" s="626" t="s">
        <v>3741</v>
      </c>
      <c r="J1311" s="626" t="s">
        <v>3742</v>
      </c>
      <c r="K1311" s="626" t="s">
        <v>3743</v>
      </c>
      <c r="L1311" s="627">
        <v>167.42</v>
      </c>
      <c r="M1311" s="627">
        <v>7031.64</v>
      </c>
      <c r="N1311" s="626">
        <v>42</v>
      </c>
      <c r="O1311" s="690">
        <v>17.5</v>
      </c>
      <c r="P1311" s="627">
        <v>5190.0200000000004</v>
      </c>
      <c r="Q1311" s="642">
        <v>0.73809523809523814</v>
      </c>
      <c r="R1311" s="626">
        <v>31</v>
      </c>
      <c r="S1311" s="642">
        <v>0.73809523809523814</v>
      </c>
      <c r="T1311" s="690">
        <v>12.5</v>
      </c>
      <c r="U1311" s="672">
        <v>0.7142857142857143</v>
      </c>
    </row>
    <row r="1312" spans="1:21" ht="14.4" customHeight="1" x14ac:dyDescent="0.3">
      <c r="A1312" s="625">
        <v>21</v>
      </c>
      <c r="B1312" s="626" t="s">
        <v>551</v>
      </c>
      <c r="C1312" s="626">
        <v>89301212</v>
      </c>
      <c r="D1312" s="688" t="s">
        <v>4839</v>
      </c>
      <c r="E1312" s="689" t="s">
        <v>2826</v>
      </c>
      <c r="F1312" s="626" t="s">
        <v>2806</v>
      </c>
      <c r="G1312" s="626" t="s">
        <v>3242</v>
      </c>
      <c r="H1312" s="626" t="s">
        <v>550</v>
      </c>
      <c r="I1312" s="626" t="s">
        <v>4085</v>
      </c>
      <c r="J1312" s="626" t="s">
        <v>3742</v>
      </c>
      <c r="K1312" s="626" t="s">
        <v>3743</v>
      </c>
      <c r="L1312" s="627">
        <v>0</v>
      </c>
      <c r="M1312" s="627">
        <v>0</v>
      </c>
      <c r="N1312" s="626">
        <v>1</v>
      </c>
      <c r="O1312" s="690">
        <v>0.5</v>
      </c>
      <c r="P1312" s="627">
        <v>0</v>
      </c>
      <c r="Q1312" s="642"/>
      <c r="R1312" s="626">
        <v>1</v>
      </c>
      <c r="S1312" s="642">
        <v>1</v>
      </c>
      <c r="T1312" s="690">
        <v>0.5</v>
      </c>
      <c r="U1312" s="672">
        <v>1</v>
      </c>
    </row>
    <row r="1313" spans="1:21" ht="14.4" customHeight="1" x14ac:dyDescent="0.3">
      <c r="A1313" s="625">
        <v>21</v>
      </c>
      <c r="B1313" s="626" t="s">
        <v>551</v>
      </c>
      <c r="C1313" s="626">
        <v>89301212</v>
      </c>
      <c r="D1313" s="688" t="s">
        <v>4839</v>
      </c>
      <c r="E1313" s="689" t="s">
        <v>2826</v>
      </c>
      <c r="F1313" s="626" t="s">
        <v>2806</v>
      </c>
      <c r="G1313" s="626" t="s">
        <v>3242</v>
      </c>
      <c r="H1313" s="626" t="s">
        <v>550</v>
      </c>
      <c r="I1313" s="626" t="s">
        <v>4086</v>
      </c>
      <c r="J1313" s="626" t="s">
        <v>4087</v>
      </c>
      <c r="K1313" s="626" t="s">
        <v>3743</v>
      </c>
      <c r="L1313" s="627">
        <v>334.7</v>
      </c>
      <c r="M1313" s="627">
        <v>334.7</v>
      </c>
      <c r="N1313" s="626">
        <v>1</v>
      </c>
      <c r="O1313" s="690">
        <v>1</v>
      </c>
      <c r="P1313" s="627">
        <v>334.7</v>
      </c>
      <c r="Q1313" s="642">
        <v>1</v>
      </c>
      <c r="R1313" s="626">
        <v>1</v>
      </c>
      <c r="S1313" s="642">
        <v>1</v>
      </c>
      <c r="T1313" s="690">
        <v>1</v>
      </c>
      <c r="U1313" s="672">
        <v>1</v>
      </c>
    </row>
    <row r="1314" spans="1:21" ht="14.4" customHeight="1" x14ac:dyDescent="0.3">
      <c r="A1314" s="625">
        <v>21</v>
      </c>
      <c r="B1314" s="626" t="s">
        <v>551</v>
      </c>
      <c r="C1314" s="626">
        <v>89301212</v>
      </c>
      <c r="D1314" s="688" t="s">
        <v>4839</v>
      </c>
      <c r="E1314" s="689" t="s">
        <v>2826</v>
      </c>
      <c r="F1314" s="626" t="s">
        <v>2806</v>
      </c>
      <c r="G1314" s="626" t="s">
        <v>3242</v>
      </c>
      <c r="H1314" s="626" t="s">
        <v>550</v>
      </c>
      <c r="I1314" s="626" t="s">
        <v>4088</v>
      </c>
      <c r="J1314" s="626" t="s">
        <v>4089</v>
      </c>
      <c r="K1314" s="626" t="s">
        <v>4013</v>
      </c>
      <c r="L1314" s="627">
        <v>0</v>
      </c>
      <c r="M1314" s="627">
        <v>0</v>
      </c>
      <c r="N1314" s="626">
        <v>1</v>
      </c>
      <c r="O1314" s="690">
        <v>1</v>
      </c>
      <c r="P1314" s="627"/>
      <c r="Q1314" s="642"/>
      <c r="R1314" s="626"/>
      <c r="S1314" s="642">
        <v>0</v>
      </c>
      <c r="T1314" s="690"/>
      <c r="U1314" s="672">
        <v>0</v>
      </c>
    </row>
    <row r="1315" spans="1:21" ht="14.4" customHeight="1" x14ac:dyDescent="0.3">
      <c r="A1315" s="625">
        <v>21</v>
      </c>
      <c r="B1315" s="626" t="s">
        <v>551</v>
      </c>
      <c r="C1315" s="626">
        <v>89301212</v>
      </c>
      <c r="D1315" s="688" t="s">
        <v>4839</v>
      </c>
      <c r="E1315" s="689" t="s">
        <v>2826</v>
      </c>
      <c r="F1315" s="626" t="s">
        <v>2806</v>
      </c>
      <c r="G1315" s="626" t="s">
        <v>3242</v>
      </c>
      <c r="H1315" s="626" t="s">
        <v>550</v>
      </c>
      <c r="I1315" s="626" t="s">
        <v>4014</v>
      </c>
      <c r="J1315" s="626" t="s">
        <v>4015</v>
      </c>
      <c r="K1315" s="626" t="s">
        <v>3743</v>
      </c>
      <c r="L1315" s="627">
        <v>0</v>
      </c>
      <c r="M1315" s="627">
        <v>0</v>
      </c>
      <c r="N1315" s="626">
        <v>2</v>
      </c>
      <c r="O1315" s="690">
        <v>0.5</v>
      </c>
      <c r="P1315" s="627">
        <v>0</v>
      </c>
      <c r="Q1315" s="642"/>
      <c r="R1315" s="626">
        <v>2</v>
      </c>
      <c r="S1315" s="642">
        <v>1</v>
      </c>
      <c r="T1315" s="690">
        <v>0.5</v>
      </c>
      <c r="U1315" s="672">
        <v>1</v>
      </c>
    </row>
    <row r="1316" spans="1:21" ht="14.4" customHeight="1" x14ac:dyDescent="0.3">
      <c r="A1316" s="625">
        <v>21</v>
      </c>
      <c r="B1316" s="626" t="s">
        <v>551</v>
      </c>
      <c r="C1316" s="626">
        <v>89301212</v>
      </c>
      <c r="D1316" s="688" t="s">
        <v>4839</v>
      </c>
      <c r="E1316" s="689" t="s">
        <v>2826</v>
      </c>
      <c r="F1316" s="626" t="s">
        <v>2806</v>
      </c>
      <c r="G1316" s="626" t="s">
        <v>3242</v>
      </c>
      <c r="H1316" s="626" t="s">
        <v>550</v>
      </c>
      <c r="I1316" s="626" t="s">
        <v>4090</v>
      </c>
      <c r="J1316" s="626" t="s">
        <v>3742</v>
      </c>
      <c r="K1316" s="626" t="s">
        <v>4091</v>
      </c>
      <c r="L1316" s="627">
        <v>0</v>
      </c>
      <c r="M1316" s="627">
        <v>0</v>
      </c>
      <c r="N1316" s="626">
        <v>4</v>
      </c>
      <c r="O1316" s="690">
        <v>2.5</v>
      </c>
      <c r="P1316" s="627">
        <v>0</v>
      </c>
      <c r="Q1316" s="642"/>
      <c r="R1316" s="626">
        <v>3</v>
      </c>
      <c r="S1316" s="642">
        <v>0.75</v>
      </c>
      <c r="T1316" s="690">
        <v>2</v>
      </c>
      <c r="U1316" s="672">
        <v>0.8</v>
      </c>
    </row>
    <row r="1317" spans="1:21" ht="14.4" customHeight="1" x14ac:dyDescent="0.3">
      <c r="A1317" s="625">
        <v>21</v>
      </c>
      <c r="B1317" s="626" t="s">
        <v>551</v>
      </c>
      <c r="C1317" s="626">
        <v>89301212</v>
      </c>
      <c r="D1317" s="688" t="s">
        <v>4839</v>
      </c>
      <c r="E1317" s="689" t="s">
        <v>2826</v>
      </c>
      <c r="F1317" s="626" t="s">
        <v>2806</v>
      </c>
      <c r="G1317" s="626" t="s">
        <v>3242</v>
      </c>
      <c r="H1317" s="626" t="s">
        <v>550</v>
      </c>
      <c r="I1317" s="626" t="s">
        <v>4092</v>
      </c>
      <c r="J1317" s="626" t="s">
        <v>3742</v>
      </c>
      <c r="K1317" s="626" t="s">
        <v>4091</v>
      </c>
      <c r="L1317" s="627">
        <v>0</v>
      </c>
      <c r="M1317" s="627">
        <v>0</v>
      </c>
      <c r="N1317" s="626">
        <v>1</v>
      </c>
      <c r="O1317" s="690">
        <v>1</v>
      </c>
      <c r="P1317" s="627">
        <v>0</v>
      </c>
      <c r="Q1317" s="642"/>
      <c r="R1317" s="626">
        <v>1</v>
      </c>
      <c r="S1317" s="642">
        <v>1</v>
      </c>
      <c r="T1317" s="690">
        <v>1</v>
      </c>
      <c r="U1317" s="672">
        <v>1</v>
      </c>
    </row>
    <row r="1318" spans="1:21" ht="14.4" customHeight="1" x14ac:dyDescent="0.3">
      <c r="A1318" s="625">
        <v>21</v>
      </c>
      <c r="B1318" s="626" t="s">
        <v>551</v>
      </c>
      <c r="C1318" s="626">
        <v>89301212</v>
      </c>
      <c r="D1318" s="688" t="s">
        <v>4839</v>
      </c>
      <c r="E1318" s="689" t="s">
        <v>2826</v>
      </c>
      <c r="F1318" s="626" t="s">
        <v>2806</v>
      </c>
      <c r="G1318" s="626" t="s">
        <v>4093</v>
      </c>
      <c r="H1318" s="626" t="s">
        <v>1264</v>
      </c>
      <c r="I1318" s="626" t="s">
        <v>2741</v>
      </c>
      <c r="J1318" s="626" t="s">
        <v>1820</v>
      </c>
      <c r="K1318" s="626" t="s">
        <v>1455</v>
      </c>
      <c r="L1318" s="627">
        <v>0</v>
      </c>
      <c r="M1318" s="627">
        <v>0</v>
      </c>
      <c r="N1318" s="626">
        <v>1</v>
      </c>
      <c r="O1318" s="690">
        <v>1</v>
      </c>
      <c r="P1318" s="627"/>
      <c r="Q1318" s="642"/>
      <c r="R1318" s="626"/>
      <c r="S1318" s="642">
        <v>0</v>
      </c>
      <c r="T1318" s="690"/>
      <c r="U1318" s="672">
        <v>0</v>
      </c>
    </row>
    <row r="1319" spans="1:21" ht="14.4" customHeight="1" x14ac:dyDescent="0.3">
      <c r="A1319" s="625">
        <v>21</v>
      </c>
      <c r="B1319" s="626" t="s">
        <v>551</v>
      </c>
      <c r="C1319" s="626">
        <v>89301212</v>
      </c>
      <c r="D1319" s="688" t="s">
        <v>4839</v>
      </c>
      <c r="E1319" s="689" t="s">
        <v>2826</v>
      </c>
      <c r="F1319" s="626" t="s">
        <v>2806</v>
      </c>
      <c r="G1319" s="626" t="s">
        <v>4093</v>
      </c>
      <c r="H1319" s="626" t="s">
        <v>1264</v>
      </c>
      <c r="I1319" s="626" t="s">
        <v>4094</v>
      </c>
      <c r="J1319" s="626" t="s">
        <v>1820</v>
      </c>
      <c r="K1319" s="626" t="s">
        <v>1826</v>
      </c>
      <c r="L1319" s="627">
        <v>0</v>
      </c>
      <c r="M1319" s="627">
        <v>0</v>
      </c>
      <c r="N1319" s="626">
        <v>21</v>
      </c>
      <c r="O1319" s="690">
        <v>15.5</v>
      </c>
      <c r="P1319" s="627">
        <v>0</v>
      </c>
      <c r="Q1319" s="642"/>
      <c r="R1319" s="626">
        <v>11</v>
      </c>
      <c r="S1319" s="642">
        <v>0.52380952380952384</v>
      </c>
      <c r="T1319" s="690">
        <v>9</v>
      </c>
      <c r="U1319" s="672">
        <v>0.58064516129032262</v>
      </c>
    </row>
    <row r="1320" spans="1:21" ht="14.4" customHeight="1" x14ac:dyDescent="0.3">
      <c r="A1320" s="625">
        <v>21</v>
      </c>
      <c r="B1320" s="626" t="s">
        <v>551</v>
      </c>
      <c r="C1320" s="626">
        <v>89301212</v>
      </c>
      <c r="D1320" s="688" t="s">
        <v>4839</v>
      </c>
      <c r="E1320" s="689" t="s">
        <v>2826</v>
      </c>
      <c r="F1320" s="626" t="s">
        <v>2806</v>
      </c>
      <c r="G1320" s="626" t="s">
        <v>2903</v>
      </c>
      <c r="H1320" s="626" t="s">
        <v>550</v>
      </c>
      <c r="I1320" s="626" t="s">
        <v>3131</v>
      </c>
      <c r="J1320" s="626" t="s">
        <v>2905</v>
      </c>
      <c r="K1320" s="626" t="s">
        <v>1104</v>
      </c>
      <c r="L1320" s="627">
        <v>0</v>
      </c>
      <c r="M1320" s="627">
        <v>0</v>
      </c>
      <c r="N1320" s="626">
        <v>1</v>
      </c>
      <c r="O1320" s="690">
        <v>1</v>
      </c>
      <c r="P1320" s="627">
        <v>0</v>
      </c>
      <c r="Q1320" s="642"/>
      <c r="R1320" s="626">
        <v>1</v>
      </c>
      <c r="S1320" s="642">
        <v>1</v>
      </c>
      <c r="T1320" s="690">
        <v>1</v>
      </c>
      <c r="U1320" s="672">
        <v>1</v>
      </c>
    </row>
    <row r="1321" spans="1:21" ht="14.4" customHeight="1" x14ac:dyDescent="0.3">
      <c r="A1321" s="625">
        <v>21</v>
      </c>
      <c r="B1321" s="626" t="s">
        <v>551</v>
      </c>
      <c r="C1321" s="626">
        <v>89301212</v>
      </c>
      <c r="D1321" s="688" t="s">
        <v>4839</v>
      </c>
      <c r="E1321" s="689" t="s">
        <v>2826</v>
      </c>
      <c r="F1321" s="626" t="s">
        <v>2806</v>
      </c>
      <c r="G1321" s="626" t="s">
        <v>2903</v>
      </c>
      <c r="H1321" s="626" t="s">
        <v>550</v>
      </c>
      <c r="I1321" s="626" t="s">
        <v>2906</v>
      </c>
      <c r="J1321" s="626" t="s">
        <v>2907</v>
      </c>
      <c r="K1321" s="626" t="s">
        <v>1104</v>
      </c>
      <c r="L1321" s="627">
        <v>0</v>
      </c>
      <c r="M1321" s="627">
        <v>0</v>
      </c>
      <c r="N1321" s="626">
        <v>1</v>
      </c>
      <c r="O1321" s="690">
        <v>1</v>
      </c>
      <c r="P1321" s="627"/>
      <c r="Q1321" s="642"/>
      <c r="R1321" s="626"/>
      <c r="S1321" s="642">
        <v>0</v>
      </c>
      <c r="T1321" s="690"/>
      <c r="U1321" s="672">
        <v>0</v>
      </c>
    </row>
    <row r="1322" spans="1:21" ht="14.4" customHeight="1" x14ac:dyDescent="0.3">
      <c r="A1322" s="625">
        <v>21</v>
      </c>
      <c r="B1322" s="626" t="s">
        <v>551</v>
      </c>
      <c r="C1322" s="626">
        <v>89301212</v>
      </c>
      <c r="D1322" s="688" t="s">
        <v>4839</v>
      </c>
      <c r="E1322" s="689" t="s">
        <v>2826</v>
      </c>
      <c r="F1322" s="626" t="s">
        <v>2806</v>
      </c>
      <c r="G1322" s="626" t="s">
        <v>2903</v>
      </c>
      <c r="H1322" s="626" t="s">
        <v>550</v>
      </c>
      <c r="I1322" s="626" t="s">
        <v>3635</v>
      </c>
      <c r="J1322" s="626" t="s">
        <v>3333</v>
      </c>
      <c r="K1322" s="626" t="s">
        <v>1103</v>
      </c>
      <c r="L1322" s="627">
        <v>0</v>
      </c>
      <c r="M1322" s="627">
        <v>0</v>
      </c>
      <c r="N1322" s="626">
        <v>5</v>
      </c>
      <c r="O1322" s="690">
        <v>4.5</v>
      </c>
      <c r="P1322" s="627">
        <v>0</v>
      </c>
      <c r="Q1322" s="642"/>
      <c r="R1322" s="626">
        <v>2</v>
      </c>
      <c r="S1322" s="642">
        <v>0.4</v>
      </c>
      <c r="T1322" s="690">
        <v>1.5</v>
      </c>
      <c r="U1322" s="672">
        <v>0.33333333333333331</v>
      </c>
    </row>
    <row r="1323" spans="1:21" ht="14.4" customHeight="1" x14ac:dyDescent="0.3">
      <c r="A1323" s="625">
        <v>21</v>
      </c>
      <c r="B1323" s="626" t="s">
        <v>551</v>
      </c>
      <c r="C1323" s="626">
        <v>89301212</v>
      </c>
      <c r="D1323" s="688" t="s">
        <v>4839</v>
      </c>
      <c r="E1323" s="689" t="s">
        <v>2826</v>
      </c>
      <c r="F1323" s="626" t="s">
        <v>2806</v>
      </c>
      <c r="G1323" s="626" t="s">
        <v>2903</v>
      </c>
      <c r="H1323" s="626" t="s">
        <v>550</v>
      </c>
      <c r="I1323" s="626" t="s">
        <v>3332</v>
      </c>
      <c r="J1323" s="626" t="s">
        <v>3333</v>
      </c>
      <c r="K1323" s="626" t="s">
        <v>1104</v>
      </c>
      <c r="L1323" s="627">
        <v>0</v>
      </c>
      <c r="M1323" s="627">
        <v>0</v>
      </c>
      <c r="N1323" s="626">
        <v>15</v>
      </c>
      <c r="O1323" s="690">
        <v>11.5</v>
      </c>
      <c r="P1323" s="627">
        <v>0</v>
      </c>
      <c r="Q1323" s="642"/>
      <c r="R1323" s="626">
        <v>10</v>
      </c>
      <c r="S1323" s="642">
        <v>0.66666666666666663</v>
      </c>
      <c r="T1323" s="690">
        <v>7</v>
      </c>
      <c r="U1323" s="672">
        <v>0.60869565217391308</v>
      </c>
    </row>
    <row r="1324" spans="1:21" ht="14.4" customHeight="1" x14ac:dyDescent="0.3">
      <c r="A1324" s="625">
        <v>21</v>
      </c>
      <c r="B1324" s="626" t="s">
        <v>551</v>
      </c>
      <c r="C1324" s="626">
        <v>89301212</v>
      </c>
      <c r="D1324" s="688" t="s">
        <v>4839</v>
      </c>
      <c r="E1324" s="689" t="s">
        <v>2826</v>
      </c>
      <c r="F1324" s="626" t="s">
        <v>2806</v>
      </c>
      <c r="G1324" s="626" t="s">
        <v>2903</v>
      </c>
      <c r="H1324" s="626" t="s">
        <v>550</v>
      </c>
      <c r="I1324" s="626" t="s">
        <v>4095</v>
      </c>
      <c r="J1324" s="626" t="s">
        <v>3333</v>
      </c>
      <c r="K1324" s="626" t="s">
        <v>1104</v>
      </c>
      <c r="L1324" s="627">
        <v>0</v>
      </c>
      <c r="M1324" s="627">
        <v>0</v>
      </c>
      <c r="N1324" s="626">
        <v>2</v>
      </c>
      <c r="O1324" s="690">
        <v>1.5</v>
      </c>
      <c r="P1324" s="627">
        <v>0</v>
      </c>
      <c r="Q1324" s="642"/>
      <c r="R1324" s="626">
        <v>2</v>
      </c>
      <c r="S1324" s="642">
        <v>1</v>
      </c>
      <c r="T1324" s="690">
        <v>1.5</v>
      </c>
      <c r="U1324" s="672">
        <v>1</v>
      </c>
    </row>
    <row r="1325" spans="1:21" ht="14.4" customHeight="1" x14ac:dyDescent="0.3">
      <c r="A1325" s="625">
        <v>21</v>
      </c>
      <c r="B1325" s="626" t="s">
        <v>551</v>
      </c>
      <c r="C1325" s="626">
        <v>89301212</v>
      </c>
      <c r="D1325" s="688" t="s">
        <v>4839</v>
      </c>
      <c r="E1325" s="689" t="s">
        <v>2826</v>
      </c>
      <c r="F1325" s="626" t="s">
        <v>2806</v>
      </c>
      <c r="G1325" s="626" t="s">
        <v>2903</v>
      </c>
      <c r="H1325" s="626" t="s">
        <v>550</v>
      </c>
      <c r="I1325" s="626" t="s">
        <v>4022</v>
      </c>
      <c r="J1325" s="626" t="s">
        <v>3642</v>
      </c>
      <c r="K1325" s="626" t="s">
        <v>1104</v>
      </c>
      <c r="L1325" s="627">
        <v>0</v>
      </c>
      <c r="M1325" s="627">
        <v>0</v>
      </c>
      <c r="N1325" s="626">
        <v>3</v>
      </c>
      <c r="O1325" s="690">
        <v>2.5</v>
      </c>
      <c r="P1325" s="627">
        <v>0</v>
      </c>
      <c r="Q1325" s="642"/>
      <c r="R1325" s="626">
        <v>2</v>
      </c>
      <c r="S1325" s="642">
        <v>0.66666666666666663</v>
      </c>
      <c r="T1325" s="690">
        <v>1.5</v>
      </c>
      <c r="U1325" s="672">
        <v>0.6</v>
      </c>
    </row>
    <row r="1326" spans="1:21" ht="14.4" customHeight="1" x14ac:dyDescent="0.3">
      <c r="A1326" s="625">
        <v>21</v>
      </c>
      <c r="B1326" s="626" t="s">
        <v>551</v>
      </c>
      <c r="C1326" s="626">
        <v>89301212</v>
      </c>
      <c r="D1326" s="688" t="s">
        <v>4839</v>
      </c>
      <c r="E1326" s="689" t="s">
        <v>2826</v>
      </c>
      <c r="F1326" s="626" t="s">
        <v>2806</v>
      </c>
      <c r="G1326" s="626" t="s">
        <v>2903</v>
      </c>
      <c r="H1326" s="626" t="s">
        <v>550</v>
      </c>
      <c r="I1326" s="626" t="s">
        <v>3641</v>
      </c>
      <c r="J1326" s="626" t="s">
        <v>3642</v>
      </c>
      <c r="K1326" s="626" t="s">
        <v>3643</v>
      </c>
      <c r="L1326" s="627">
        <v>0</v>
      </c>
      <c r="M1326" s="627">
        <v>0</v>
      </c>
      <c r="N1326" s="626">
        <v>1</v>
      </c>
      <c r="O1326" s="690">
        <v>1</v>
      </c>
      <c r="P1326" s="627"/>
      <c r="Q1326" s="642"/>
      <c r="R1326" s="626"/>
      <c r="S1326" s="642">
        <v>0</v>
      </c>
      <c r="T1326" s="690"/>
      <c r="U1326" s="672">
        <v>0</v>
      </c>
    </row>
    <row r="1327" spans="1:21" ht="14.4" customHeight="1" x14ac:dyDescent="0.3">
      <c r="A1327" s="625">
        <v>21</v>
      </c>
      <c r="B1327" s="626" t="s">
        <v>551</v>
      </c>
      <c r="C1327" s="626">
        <v>89301212</v>
      </c>
      <c r="D1327" s="688" t="s">
        <v>4839</v>
      </c>
      <c r="E1327" s="689" t="s">
        <v>2826</v>
      </c>
      <c r="F1327" s="626" t="s">
        <v>2808</v>
      </c>
      <c r="G1327" s="626" t="s">
        <v>3245</v>
      </c>
      <c r="H1327" s="626" t="s">
        <v>550</v>
      </c>
      <c r="I1327" s="626" t="s">
        <v>3246</v>
      </c>
      <c r="J1327" s="626" t="s">
        <v>3247</v>
      </c>
      <c r="K1327" s="626" t="s">
        <v>3248</v>
      </c>
      <c r="L1327" s="627">
        <v>1267.1199999999999</v>
      </c>
      <c r="M1327" s="627">
        <v>1267.1199999999999</v>
      </c>
      <c r="N1327" s="626">
        <v>1</v>
      </c>
      <c r="O1327" s="690">
        <v>1</v>
      </c>
      <c r="P1327" s="627">
        <v>1267.1199999999999</v>
      </c>
      <c r="Q1327" s="642">
        <v>1</v>
      </c>
      <c r="R1327" s="626">
        <v>1</v>
      </c>
      <c r="S1327" s="642">
        <v>1</v>
      </c>
      <c r="T1327" s="690">
        <v>1</v>
      </c>
      <c r="U1327" s="672">
        <v>1</v>
      </c>
    </row>
    <row r="1328" spans="1:21" ht="14.4" customHeight="1" x14ac:dyDescent="0.3">
      <c r="A1328" s="625">
        <v>21</v>
      </c>
      <c r="B1328" s="626" t="s">
        <v>551</v>
      </c>
      <c r="C1328" s="626">
        <v>89301212</v>
      </c>
      <c r="D1328" s="688" t="s">
        <v>4839</v>
      </c>
      <c r="E1328" s="689" t="s">
        <v>2826</v>
      </c>
      <c r="F1328" s="626" t="s">
        <v>2808</v>
      </c>
      <c r="G1328" s="626" t="s">
        <v>3245</v>
      </c>
      <c r="H1328" s="626" t="s">
        <v>550</v>
      </c>
      <c r="I1328" s="626" t="s">
        <v>3334</v>
      </c>
      <c r="J1328" s="626" t="s">
        <v>3335</v>
      </c>
      <c r="K1328" s="626" t="s">
        <v>3336</v>
      </c>
      <c r="L1328" s="627">
        <v>1000</v>
      </c>
      <c r="M1328" s="627">
        <v>38000</v>
      </c>
      <c r="N1328" s="626">
        <v>38</v>
      </c>
      <c r="O1328" s="690">
        <v>38</v>
      </c>
      <c r="P1328" s="627">
        <v>2000</v>
      </c>
      <c r="Q1328" s="642">
        <v>5.2631578947368418E-2</v>
      </c>
      <c r="R1328" s="626">
        <v>2</v>
      </c>
      <c r="S1328" s="642">
        <v>5.2631578947368418E-2</v>
      </c>
      <c r="T1328" s="690">
        <v>2</v>
      </c>
      <c r="U1328" s="672">
        <v>5.2631578947368418E-2</v>
      </c>
    </row>
    <row r="1329" spans="1:21" ht="14.4" customHeight="1" x14ac:dyDescent="0.3">
      <c r="A1329" s="625">
        <v>21</v>
      </c>
      <c r="B1329" s="626" t="s">
        <v>551</v>
      </c>
      <c r="C1329" s="626">
        <v>89301212</v>
      </c>
      <c r="D1329" s="688" t="s">
        <v>4839</v>
      </c>
      <c r="E1329" s="689" t="s">
        <v>2826</v>
      </c>
      <c r="F1329" s="626" t="s">
        <v>2808</v>
      </c>
      <c r="G1329" s="626" t="s">
        <v>3644</v>
      </c>
      <c r="H1329" s="626" t="s">
        <v>550</v>
      </c>
      <c r="I1329" s="626" t="s">
        <v>4096</v>
      </c>
      <c r="J1329" s="626" t="s">
        <v>4097</v>
      </c>
      <c r="K1329" s="626" t="s">
        <v>4098</v>
      </c>
      <c r="L1329" s="627">
        <v>500</v>
      </c>
      <c r="M1329" s="627">
        <v>500</v>
      </c>
      <c r="N1329" s="626">
        <v>1</v>
      </c>
      <c r="O1329" s="690">
        <v>1</v>
      </c>
      <c r="P1329" s="627"/>
      <c r="Q1329" s="642">
        <v>0</v>
      </c>
      <c r="R1329" s="626"/>
      <c r="S1329" s="642">
        <v>0</v>
      </c>
      <c r="T1329" s="690"/>
      <c r="U1329" s="672">
        <v>0</v>
      </c>
    </row>
    <row r="1330" spans="1:21" ht="14.4" customHeight="1" x14ac:dyDescent="0.3">
      <c r="A1330" s="625">
        <v>21</v>
      </c>
      <c r="B1330" s="626" t="s">
        <v>551</v>
      </c>
      <c r="C1330" s="626">
        <v>89301212</v>
      </c>
      <c r="D1330" s="688" t="s">
        <v>4839</v>
      </c>
      <c r="E1330" s="689" t="s">
        <v>2826</v>
      </c>
      <c r="F1330" s="626" t="s">
        <v>2808</v>
      </c>
      <c r="G1330" s="626" t="s">
        <v>3644</v>
      </c>
      <c r="H1330" s="626" t="s">
        <v>550</v>
      </c>
      <c r="I1330" s="626" t="s">
        <v>4099</v>
      </c>
      <c r="J1330" s="626" t="s">
        <v>4100</v>
      </c>
      <c r="K1330" s="626" t="s">
        <v>4101</v>
      </c>
      <c r="L1330" s="627">
        <v>1300</v>
      </c>
      <c r="M1330" s="627">
        <v>13000</v>
      </c>
      <c r="N1330" s="626">
        <v>10</v>
      </c>
      <c r="O1330" s="690">
        <v>10</v>
      </c>
      <c r="P1330" s="627">
        <v>2600</v>
      </c>
      <c r="Q1330" s="642">
        <v>0.2</v>
      </c>
      <c r="R1330" s="626">
        <v>2</v>
      </c>
      <c r="S1330" s="642">
        <v>0.2</v>
      </c>
      <c r="T1330" s="690">
        <v>2</v>
      </c>
      <c r="U1330" s="672">
        <v>0.2</v>
      </c>
    </row>
    <row r="1331" spans="1:21" ht="14.4" customHeight="1" x14ac:dyDescent="0.3">
      <c r="A1331" s="625">
        <v>21</v>
      </c>
      <c r="B1331" s="626" t="s">
        <v>551</v>
      </c>
      <c r="C1331" s="626">
        <v>89301212</v>
      </c>
      <c r="D1331" s="688" t="s">
        <v>4839</v>
      </c>
      <c r="E1331" s="689" t="s">
        <v>2826</v>
      </c>
      <c r="F1331" s="626" t="s">
        <v>2808</v>
      </c>
      <c r="G1331" s="626" t="s">
        <v>3644</v>
      </c>
      <c r="H1331" s="626" t="s">
        <v>550</v>
      </c>
      <c r="I1331" s="626" t="s">
        <v>4102</v>
      </c>
      <c r="J1331" s="626" t="s">
        <v>4103</v>
      </c>
      <c r="K1331" s="626" t="s">
        <v>4104</v>
      </c>
      <c r="L1331" s="627">
        <v>1800</v>
      </c>
      <c r="M1331" s="627">
        <v>7200</v>
      </c>
      <c r="N1331" s="626">
        <v>4</v>
      </c>
      <c r="O1331" s="690">
        <v>4</v>
      </c>
      <c r="P1331" s="627">
        <v>7200</v>
      </c>
      <c r="Q1331" s="642">
        <v>1</v>
      </c>
      <c r="R1331" s="626">
        <v>4</v>
      </c>
      <c r="S1331" s="642">
        <v>1</v>
      </c>
      <c r="T1331" s="690">
        <v>4</v>
      </c>
      <c r="U1331" s="672">
        <v>1</v>
      </c>
    </row>
    <row r="1332" spans="1:21" ht="14.4" customHeight="1" x14ac:dyDescent="0.3">
      <c r="A1332" s="625">
        <v>21</v>
      </c>
      <c r="B1332" s="626" t="s">
        <v>551</v>
      </c>
      <c r="C1332" s="626">
        <v>89301212</v>
      </c>
      <c r="D1332" s="688" t="s">
        <v>4839</v>
      </c>
      <c r="E1332" s="689" t="s">
        <v>2826</v>
      </c>
      <c r="F1332" s="626" t="s">
        <v>2808</v>
      </c>
      <c r="G1332" s="626" t="s">
        <v>3644</v>
      </c>
      <c r="H1332" s="626" t="s">
        <v>550</v>
      </c>
      <c r="I1332" s="626" t="s">
        <v>4105</v>
      </c>
      <c r="J1332" s="626" t="s">
        <v>4106</v>
      </c>
      <c r="K1332" s="626" t="s">
        <v>4107</v>
      </c>
      <c r="L1332" s="627">
        <v>500</v>
      </c>
      <c r="M1332" s="627">
        <v>1500</v>
      </c>
      <c r="N1332" s="626">
        <v>3</v>
      </c>
      <c r="O1332" s="690">
        <v>3</v>
      </c>
      <c r="P1332" s="627">
        <v>1000</v>
      </c>
      <c r="Q1332" s="642">
        <v>0.66666666666666663</v>
      </c>
      <c r="R1332" s="626">
        <v>2</v>
      </c>
      <c r="S1332" s="642">
        <v>0.66666666666666663</v>
      </c>
      <c r="T1332" s="690">
        <v>2</v>
      </c>
      <c r="U1332" s="672">
        <v>0.66666666666666663</v>
      </c>
    </row>
    <row r="1333" spans="1:21" ht="14.4" customHeight="1" x14ac:dyDescent="0.3">
      <c r="A1333" s="625">
        <v>21</v>
      </c>
      <c r="B1333" s="626" t="s">
        <v>551</v>
      </c>
      <c r="C1333" s="626">
        <v>89301212</v>
      </c>
      <c r="D1333" s="688" t="s">
        <v>4839</v>
      </c>
      <c r="E1333" s="689" t="s">
        <v>2826</v>
      </c>
      <c r="F1333" s="626" t="s">
        <v>2808</v>
      </c>
      <c r="G1333" s="626" t="s">
        <v>3644</v>
      </c>
      <c r="H1333" s="626" t="s">
        <v>550</v>
      </c>
      <c r="I1333" s="626" t="s">
        <v>3645</v>
      </c>
      <c r="J1333" s="626" t="s">
        <v>3646</v>
      </c>
      <c r="K1333" s="626" t="s">
        <v>3647</v>
      </c>
      <c r="L1333" s="627">
        <v>1800</v>
      </c>
      <c r="M1333" s="627">
        <v>142200</v>
      </c>
      <c r="N1333" s="626">
        <v>79</v>
      </c>
      <c r="O1333" s="690">
        <v>76</v>
      </c>
      <c r="P1333" s="627">
        <v>66600</v>
      </c>
      <c r="Q1333" s="642">
        <v>0.46835443037974683</v>
      </c>
      <c r="R1333" s="626">
        <v>37</v>
      </c>
      <c r="S1333" s="642">
        <v>0.46835443037974683</v>
      </c>
      <c r="T1333" s="690">
        <v>34</v>
      </c>
      <c r="U1333" s="672">
        <v>0.44736842105263158</v>
      </c>
    </row>
    <row r="1334" spans="1:21" ht="14.4" customHeight="1" x14ac:dyDescent="0.3">
      <c r="A1334" s="625">
        <v>21</v>
      </c>
      <c r="B1334" s="626" t="s">
        <v>551</v>
      </c>
      <c r="C1334" s="626">
        <v>89301212</v>
      </c>
      <c r="D1334" s="688" t="s">
        <v>4839</v>
      </c>
      <c r="E1334" s="689" t="s">
        <v>2827</v>
      </c>
      <c r="F1334" s="626" t="s">
        <v>2806</v>
      </c>
      <c r="G1334" s="626" t="s">
        <v>2909</v>
      </c>
      <c r="H1334" s="626" t="s">
        <v>550</v>
      </c>
      <c r="I1334" s="626" t="s">
        <v>4108</v>
      </c>
      <c r="J1334" s="626" t="s">
        <v>982</v>
      </c>
      <c r="K1334" s="626" t="s">
        <v>4109</v>
      </c>
      <c r="L1334" s="627">
        <v>0</v>
      </c>
      <c r="M1334" s="627">
        <v>0</v>
      </c>
      <c r="N1334" s="626">
        <v>1</v>
      </c>
      <c r="O1334" s="690">
        <v>0.5</v>
      </c>
      <c r="P1334" s="627">
        <v>0</v>
      </c>
      <c r="Q1334" s="642"/>
      <c r="R1334" s="626">
        <v>1</v>
      </c>
      <c r="S1334" s="642">
        <v>1</v>
      </c>
      <c r="T1334" s="690">
        <v>0.5</v>
      </c>
      <c r="U1334" s="672">
        <v>1</v>
      </c>
    </row>
    <row r="1335" spans="1:21" ht="14.4" customHeight="1" x14ac:dyDescent="0.3">
      <c r="A1335" s="625">
        <v>21</v>
      </c>
      <c r="B1335" s="626" t="s">
        <v>551</v>
      </c>
      <c r="C1335" s="626">
        <v>89301212</v>
      </c>
      <c r="D1335" s="688" t="s">
        <v>4839</v>
      </c>
      <c r="E1335" s="689" t="s">
        <v>2827</v>
      </c>
      <c r="F1335" s="626" t="s">
        <v>2806</v>
      </c>
      <c r="G1335" s="626" t="s">
        <v>2909</v>
      </c>
      <c r="H1335" s="626" t="s">
        <v>550</v>
      </c>
      <c r="I1335" s="626" t="s">
        <v>2910</v>
      </c>
      <c r="J1335" s="626" t="s">
        <v>982</v>
      </c>
      <c r="K1335" s="626" t="s">
        <v>2911</v>
      </c>
      <c r="L1335" s="627">
        <v>0</v>
      </c>
      <c r="M1335" s="627">
        <v>0</v>
      </c>
      <c r="N1335" s="626">
        <v>1</v>
      </c>
      <c r="O1335" s="690">
        <v>0.5</v>
      </c>
      <c r="P1335" s="627">
        <v>0</v>
      </c>
      <c r="Q1335" s="642"/>
      <c r="R1335" s="626">
        <v>1</v>
      </c>
      <c r="S1335" s="642">
        <v>1</v>
      </c>
      <c r="T1335" s="690">
        <v>0.5</v>
      </c>
      <c r="U1335" s="672">
        <v>1</v>
      </c>
    </row>
    <row r="1336" spans="1:21" ht="14.4" customHeight="1" x14ac:dyDescent="0.3">
      <c r="A1336" s="625">
        <v>21</v>
      </c>
      <c r="B1336" s="626" t="s">
        <v>551</v>
      </c>
      <c r="C1336" s="626">
        <v>89301212</v>
      </c>
      <c r="D1336" s="688" t="s">
        <v>4839</v>
      </c>
      <c r="E1336" s="689" t="s">
        <v>2827</v>
      </c>
      <c r="F1336" s="626" t="s">
        <v>2806</v>
      </c>
      <c r="G1336" s="626" t="s">
        <v>2909</v>
      </c>
      <c r="H1336" s="626" t="s">
        <v>550</v>
      </c>
      <c r="I1336" s="626" t="s">
        <v>4110</v>
      </c>
      <c r="J1336" s="626" t="s">
        <v>4111</v>
      </c>
      <c r="K1336" s="626" t="s">
        <v>4112</v>
      </c>
      <c r="L1336" s="627">
        <v>0</v>
      </c>
      <c r="M1336" s="627">
        <v>0</v>
      </c>
      <c r="N1336" s="626">
        <v>3</v>
      </c>
      <c r="O1336" s="690">
        <v>2</v>
      </c>
      <c r="P1336" s="627">
        <v>0</v>
      </c>
      <c r="Q1336" s="642"/>
      <c r="R1336" s="626">
        <v>1</v>
      </c>
      <c r="S1336" s="642">
        <v>0.33333333333333331</v>
      </c>
      <c r="T1336" s="690">
        <v>1</v>
      </c>
      <c r="U1336" s="672">
        <v>0.5</v>
      </c>
    </row>
    <row r="1337" spans="1:21" ht="14.4" customHeight="1" x14ac:dyDescent="0.3">
      <c r="A1337" s="625">
        <v>21</v>
      </c>
      <c r="B1337" s="626" t="s">
        <v>551</v>
      </c>
      <c r="C1337" s="626">
        <v>89301212</v>
      </c>
      <c r="D1337" s="688" t="s">
        <v>4839</v>
      </c>
      <c r="E1337" s="689" t="s">
        <v>2827</v>
      </c>
      <c r="F1337" s="626" t="s">
        <v>2806</v>
      </c>
      <c r="G1337" s="626" t="s">
        <v>2854</v>
      </c>
      <c r="H1337" s="626" t="s">
        <v>1264</v>
      </c>
      <c r="I1337" s="626" t="s">
        <v>2486</v>
      </c>
      <c r="J1337" s="626" t="s">
        <v>1429</v>
      </c>
      <c r="K1337" s="626" t="s">
        <v>1430</v>
      </c>
      <c r="L1337" s="627">
        <v>89.6</v>
      </c>
      <c r="M1337" s="627">
        <v>268.79999999999995</v>
      </c>
      <c r="N1337" s="626">
        <v>3</v>
      </c>
      <c r="O1337" s="690">
        <v>1</v>
      </c>
      <c r="P1337" s="627"/>
      <c r="Q1337" s="642">
        <v>0</v>
      </c>
      <c r="R1337" s="626"/>
      <c r="S1337" s="642">
        <v>0</v>
      </c>
      <c r="T1337" s="690"/>
      <c r="U1337" s="672">
        <v>0</v>
      </c>
    </row>
    <row r="1338" spans="1:21" ht="14.4" customHeight="1" x14ac:dyDescent="0.3">
      <c r="A1338" s="625">
        <v>21</v>
      </c>
      <c r="B1338" s="626" t="s">
        <v>551</v>
      </c>
      <c r="C1338" s="626">
        <v>89301212</v>
      </c>
      <c r="D1338" s="688" t="s">
        <v>4839</v>
      </c>
      <c r="E1338" s="689" t="s">
        <v>2827</v>
      </c>
      <c r="F1338" s="626" t="s">
        <v>2806</v>
      </c>
      <c r="G1338" s="626" t="s">
        <v>2854</v>
      </c>
      <c r="H1338" s="626" t="s">
        <v>550</v>
      </c>
      <c r="I1338" s="626" t="s">
        <v>3406</v>
      </c>
      <c r="J1338" s="626" t="s">
        <v>2488</v>
      </c>
      <c r="K1338" s="626" t="s">
        <v>1430</v>
      </c>
      <c r="L1338" s="627">
        <v>95.25</v>
      </c>
      <c r="M1338" s="627">
        <v>95.25</v>
      </c>
      <c r="N1338" s="626">
        <v>1</v>
      </c>
      <c r="O1338" s="690">
        <v>1</v>
      </c>
      <c r="P1338" s="627"/>
      <c r="Q1338" s="642">
        <v>0</v>
      </c>
      <c r="R1338" s="626"/>
      <c r="S1338" s="642">
        <v>0</v>
      </c>
      <c r="T1338" s="690"/>
      <c r="U1338" s="672">
        <v>0</v>
      </c>
    </row>
    <row r="1339" spans="1:21" ht="14.4" customHeight="1" x14ac:dyDescent="0.3">
      <c r="A1339" s="625">
        <v>21</v>
      </c>
      <c r="B1339" s="626" t="s">
        <v>551</v>
      </c>
      <c r="C1339" s="626">
        <v>89301212</v>
      </c>
      <c r="D1339" s="688" t="s">
        <v>4839</v>
      </c>
      <c r="E1339" s="689" t="s">
        <v>2827</v>
      </c>
      <c r="F1339" s="626" t="s">
        <v>2806</v>
      </c>
      <c r="G1339" s="626" t="s">
        <v>2855</v>
      </c>
      <c r="H1339" s="626" t="s">
        <v>1264</v>
      </c>
      <c r="I1339" s="626" t="s">
        <v>2916</v>
      </c>
      <c r="J1339" s="626" t="s">
        <v>2917</v>
      </c>
      <c r="K1339" s="626" t="s">
        <v>2918</v>
      </c>
      <c r="L1339" s="627">
        <v>16.27</v>
      </c>
      <c r="M1339" s="627">
        <v>32.54</v>
      </c>
      <c r="N1339" s="626">
        <v>2</v>
      </c>
      <c r="O1339" s="690">
        <v>1.5</v>
      </c>
      <c r="P1339" s="627"/>
      <c r="Q1339" s="642">
        <v>0</v>
      </c>
      <c r="R1339" s="626"/>
      <c r="S1339" s="642">
        <v>0</v>
      </c>
      <c r="T1339" s="690"/>
      <c r="U1339" s="672">
        <v>0</v>
      </c>
    </row>
    <row r="1340" spans="1:21" ht="14.4" customHeight="1" x14ac:dyDescent="0.3">
      <c r="A1340" s="625">
        <v>21</v>
      </c>
      <c r="B1340" s="626" t="s">
        <v>551</v>
      </c>
      <c r="C1340" s="626">
        <v>89301212</v>
      </c>
      <c r="D1340" s="688" t="s">
        <v>4839</v>
      </c>
      <c r="E1340" s="689" t="s">
        <v>2827</v>
      </c>
      <c r="F1340" s="626" t="s">
        <v>2806</v>
      </c>
      <c r="G1340" s="626" t="s">
        <v>2855</v>
      </c>
      <c r="H1340" s="626" t="s">
        <v>1264</v>
      </c>
      <c r="I1340" s="626" t="s">
        <v>2541</v>
      </c>
      <c r="J1340" s="626" t="s">
        <v>2542</v>
      </c>
      <c r="K1340" s="626" t="s">
        <v>2543</v>
      </c>
      <c r="L1340" s="627">
        <v>6.98</v>
      </c>
      <c r="M1340" s="627">
        <v>6.98</v>
      </c>
      <c r="N1340" s="626">
        <v>1</v>
      </c>
      <c r="O1340" s="690">
        <v>0.5</v>
      </c>
      <c r="P1340" s="627">
        <v>6.98</v>
      </c>
      <c r="Q1340" s="642">
        <v>1</v>
      </c>
      <c r="R1340" s="626">
        <v>1</v>
      </c>
      <c r="S1340" s="642">
        <v>1</v>
      </c>
      <c r="T1340" s="690">
        <v>0.5</v>
      </c>
      <c r="U1340" s="672">
        <v>1</v>
      </c>
    </row>
    <row r="1341" spans="1:21" ht="14.4" customHeight="1" x14ac:dyDescent="0.3">
      <c r="A1341" s="625">
        <v>21</v>
      </c>
      <c r="B1341" s="626" t="s">
        <v>551</v>
      </c>
      <c r="C1341" s="626">
        <v>89301212</v>
      </c>
      <c r="D1341" s="688" t="s">
        <v>4839</v>
      </c>
      <c r="E1341" s="689" t="s">
        <v>2827</v>
      </c>
      <c r="F1341" s="626" t="s">
        <v>2806</v>
      </c>
      <c r="G1341" s="626" t="s">
        <v>2855</v>
      </c>
      <c r="H1341" s="626" t="s">
        <v>1264</v>
      </c>
      <c r="I1341" s="626" t="s">
        <v>2544</v>
      </c>
      <c r="J1341" s="626" t="s">
        <v>2545</v>
      </c>
      <c r="K1341" s="626" t="s">
        <v>2546</v>
      </c>
      <c r="L1341" s="627">
        <v>10.73</v>
      </c>
      <c r="M1341" s="627">
        <v>53.65</v>
      </c>
      <c r="N1341" s="626">
        <v>5</v>
      </c>
      <c r="O1341" s="690">
        <v>4.5</v>
      </c>
      <c r="P1341" s="627">
        <v>32.19</v>
      </c>
      <c r="Q1341" s="642">
        <v>0.6</v>
      </c>
      <c r="R1341" s="626">
        <v>3</v>
      </c>
      <c r="S1341" s="642">
        <v>0.6</v>
      </c>
      <c r="T1341" s="690">
        <v>2.5</v>
      </c>
      <c r="U1341" s="672">
        <v>0.55555555555555558</v>
      </c>
    </row>
    <row r="1342" spans="1:21" ht="14.4" customHeight="1" x14ac:dyDescent="0.3">
      <c r="A1342" s="625">
        <v>21</v>
      </c>
      <c r="B1342" s="626" t="s">
        <v>551</v>
      </c>
      <c r="C1342" s="626">
        <v>89301212</v>
      </c>
      <c r="D1342" s="688" t="s">
        <v>4839</v>
      </c>
      <c r="E1342" s="689" t="s">
        <v>2827</v>
      </c>
      <c r="F1342" s="626" t="s">
        <v>2806</v>
      </c>
      <c r="G1342" s="626" t="s">
        <v>2924</v>
      </c>
      <c r="H1342" s="626" t="s">
        <v>550</v>
      </c>
      <c r="I1342" s="626" t="s">
        <v>4113</v>
      </c>
      <c r="J1342" s="626" t="s">
        <v>1176</v>
      </c>
      <c r="K1342" s="626" t="s">
        <v>4114</v>
      </c>
      <c r="L1342" s="627">
        <v>0</v>
      </c>
      <c r="M1342" s="627">
        <v>0</v>
      </c>
      <c r="N1342" s="626">
        <v>1</v>
      </c>
      <c r="O1342" s="690">
        <v>1</v>
      </c>
      <c r="P1342" s="627">
        <v>0</v>
      </c>
      <c r="Q1342" s="642"/>
      <c r="R1342" s="626">
        <v>1</v>
      </c>
      <c r="S1342" s="642">
        <v>1</v>
      </c>
      <c r="T1342" s="690">
        <v>1</v>
      </c>
      <c r="U1342" s="672">
        <v>1</v>
      </c>
    </row>
    <row r="1343" spans="1:21" ht="14.4" customHeight="1" x14ac:dyDescent="0.3">
      <c r="A1343" s="625">
        <v>21</v>
      </c>
      <c r="B1343" s="626" t="s">
        <v>551</v>
      </c>
      <c r="C1343" s="626">
        <v>89301212</v>
      </c>
      <c r="D1343" s="688" t="s">
        <v>4839</v>
      </c>
      <c r="E1343" s="689" t="s">
        <v>2827</v>
      </c>
      <c r="F1343" s="626" t="s">
        <v>2806</v>
      </c>
      <c r="G1343" s="626" t="s">
        <v>2924</v>
      </c>
      <c r="H1343" s="626" t="s">
        <v>550</v>
      </c>
      <c r="I1343" s="626" t="s">
        <v>2926</v>
      </c>
      <c r="J1343" s="626" t="s">
        <v>1176</v>
      </c>
      <c r="K1343" s="626" t="s">
        <v>2927</v>
      </c>
      <c r="L1343" s="627">
        <v>0</v>
      </c>
      <c r="M1343" s="627">
        <v>0</v>
      </c>
      <c r="N1343" s="626">
        <v>1</v>
      </c>
      <c r="O1343" s="690">
        <v>0.5</v>
      </c>
      <c r="P1343" s="627"/>
      <c r="Q1343" s="642"/>
      <c r="R1343" s="626"/>
      <c r="S1343" s="642">
        <v>0</v>
      </c>
      <c r="T1343" s="690"/>
      <c r="U1343" s="672">
        <v>0</v>
      </c>
    </row>
    <row r="1344" spans="1:21" ht="14.4" customHeight="1" x14ac:dyDescent="0.3">
      <c r="A1344" s="625">
        <v>21</v>
      </c>
      <c r="B1344" s="626" t="s">
        <v>551</v>
      </c>
      <c r="C1344" s="626">
        <v>89301212</v>
      </c>
      <c r="D1344" s="688" t="s">
        <v>4839</v>
      </c>
      <c r="E1344" s="689" t="s">
        <v>2827</v>
      </c>
      <c r="F1344" s="626" t="s">
        <v>2806</v>
      </c>
      <c r="G1344" s="626" t="s">
        <v>4115</v>
      </c>
      <c r="H1344" s="626" t="s">
        <v>550</v>
      </c>
      <c r="I1344" s="626" t="s">
        <v>4116</v>
      </c>
      <c r="J1344" s="626" t="s">
        <v>4117</v>
      </c>
      <c r="K1344" s="626" t="s">
        <v>4118</v>
      </c>
      <c r="L1344" s="627">
        <v>157.94</v>
      </c>
      <c r="M1344" s="627">
        <v>473.82</v>
      </c>
      <c r="N1344" s="626">
        <v>3</v>
      </c>
      <c r="O1344" s="690">
        <v>0.5</v>
      </c>
      <c r="P1344" s="627">
        <v>473.82</v>
      </c>
      <c r="Q1344" s="642">
        <v>1</v>
      </c>
      <c r="R1344" s="626">
        <v>3</v>
      </c>
      <c r="S1344" s="642">
        <v>1</v>
      </c>
      <c r="T1344" s="690">
        <v>0.5</v>
      </c>
      <c r="U1344" s="672">
        <v>1</v>
      </c>
    </row>
    <row r="1345" spans="1:21" ht="14.4" customHeight="1" x14ac:dyDescent="0.3">
      <c r="A1345" s="625">
        <v>21</v>
      </c>
      <c r="B1345" s="626" t="s">
        <v>551</v>
      </c>
      <c r="C1345" s="626">
        <v>89301212</v>
      </c>
      <c r="D1345" s="688" t="s">
        <v>4839</v>
      </c>
      <c r="E1345" s="689" t="s">
        <v>2827</v>
      </c>
      <c r="F1345" s="626" t="s">
        <v>2806</v>
      </c>
      <c r="G1345" s="626" t="s">
        <v>2931</v>
      </c>
      <c r="H1345" s="626" t="s">
        <v>1264</v>
      </c>
      <c r="I1345" s="626" t="s">
        <v>2932</v>
      </c>
      <c r="J1345" s="626" t="s">
        <v>1452</v>
      </c>
      <c r="K1345" s="626" t="s">
        <v>1199</v>
      </c>
      <c r="L1345" s="627">
        <v>0</v>
      </c>
      <c r="M1345" s="627">
        <v>0</v>
      </c>
      <c r="N1345" s="626">
        <v>1</v>
      </c>
      <c r="O1345" s="690">
        <v>0.5</v>
      </c>
      <c r="P1345" s="627">
        <v>0</v>
      </c>
      <c r="Q1345" s="642"/>
      <c r="R1345" s="626">
        <v>1</v>
      </c>
      <c r="S1345" s="642">
        <v>1</v>
      </c>
      <c r="T1345" s="690">
        <v>0.5</v>
      </c>
      <c r="U1345" s="672">
        <v>1</v>
      </c>
    </row>
    <row r="1346" spans="1:21" ht="14.4" customHeight="1" x14ac:dyDescent="0.3">
      <c r="A1346" s="625">
        <v>21</v>
      </c>
      <c r="B1346" s="626" t="s">
        <v>551</v>
      </c>
      <c r="C1346" s="626">
        <v>89301212</v>
      </c>
      <c r="D1346" s="688" t="s">
        <v>4839</v>
      </c>
      <c r="E1346" s="689" t="s">
        <v>2827</v>
      </c>
      <c r="F1346" s="626" t="s">
        <v>2806</v>
      </c>
      <c r="G1346" s="626" t="s">
        <v>2931</v>
      </c>
      <c r="H1346" s="626" t="s">
        <v>1264</v>
      </c>
      <c r="I1346" s="626" t="s">
        <v>2281</v>
      </c>
      <c r="J1346" s="626" t="s">
        <v>1452</v>
      </c>
      <c r="K1346" s="626" t="s">
        <v>1199</v>
      </c>
      <c r="L1346" s="627">
        <v>60.92</v>
      </c>
      <c r="M1346" s="627">
        <v>60.92</v>
      </c>
      <c r="N1346" s="626">
        <v>1</v>
      </c>
      <c r="O1346" s="690">
        <v>0.5</v>
      </c>
      <c r="P1346" s="627">
        <v>60.92</v>
      </c>
      <c r="Q1346" s="642">
        <v>1</v>
      </c>
      <c r="R1346" s="626">
        <v>1</v>
      </c>
      <c r="S1346" s="642">
        <v>1</v>
      </c>
      <c r="T1346" s="690">
        <v>0.5</v>
      </c>
      <c r="U1346" s="672">
        <v>1</v>
      </c>
    </row>
    <row r="1347" spans="1:21" ht="14.4" customHeight="1" x14ac:dyDescent="0.3">
      <c r="A1347" s="625">
        <v>21</v>
      </c>
      <c r="B1347" s="626" t="s">
        <v>551</v>
      </c>
      <c r="C1347" s="626">
        <v>89301212</v>
      </c>
      <c r="D1347" s="688" t="s">
        <v>4839</v>
      </c>
      <c r="E1347" s="689" t="s">
        <v>2827</v>
      </c>
      <c r="F1347" s="626" t="s">
        <v>2806</v>
      </c>
      <c r="G1347" s="626" t="s">
        <v>2877</v>
      </c>
      <c r="H1347" s="626" t="s">
        <v>1264</v>
      </c>
      <c r="I1347" s="626" t="s">
        <v>2362</v>
      </c>
      <c r="J1347" s="626" t="s">
        <v>2363</v>
      </c>
      <c r="K1347" s="626" t="s">
        <v>2364</v>
      </c>
      <c r="L1347" s="627">
        <v>333.31</v>
      </c>
      <c r="M1347" s="627">
        <v>3333.1</v>
      </c>
      <c r="N1347" s="626">
        <v>10</v>
      </c>
      <c r="O1347" s="690">
        <v>3</v>
      </c>
      <c r="P1347" s="627">
        <v>2999.79</v>
      </c>
      <c r="Q1347" s="642">
        <v>0.9</v>
      </c>
      <c r="R1347" s="626">
        <v>9</v>
      </c>
      <c r="S1347" s="642">
        <v>0.9</v>
      </c>
      <c r="T1347" s="690">
        <v>2.5</v>
      </c>
      <c r="U1347" s="672">
        <v>0.83333333333333337</v>
      </c>
    </row>
    <row r="1348" spans="1:21" ht="14.4" customHeight="1" x14ac:dyDescent="0.3">
      <c r="A1348" s="625">
        <v>21</v>
      </c>
      <c r="B1348" s="626" t="s">
        <v>551</v>
      </c>
      <c r="C1348" s="626">
        <v>89301212</v>
      </c>
      <c r="D1348" s="688" t="s">
        <v>4839</v>
      </c>
      <c r="E1348" s="689" t="s">
        <v>2827</v>
      </c>
      <c r="F1348" s="626" t="s">
        <v>2806</v>
      </c>
      <c r="G1348" s="626" t="s">
        <v>2877</v>
      </c>
      <c r="H1348" s="626" t="s">
        <v>1264</v>
      </c>
      <c r="I1348" s="626" t="s">
        <v>2679</v>
      </c>
      <c r="J1348" s="626" t="s">
        <v>2680</v>
      </c>
      <c r="K1348" s="626" t="s">
        <v>2681</v>
      </c>
      <c r="L1348" s="627">
        <v>333.31</v>
      </c>
      <c r="M1348" s="627">
        <v>2666.48</v>
      </c>
      <c r="N1348" s="626">
        <v>8</v>
      </c>
      <c r="O1348" s="690">
        <v>3.5</v>
      </c>
      <c r="P1348" s="627">
        <v>2666.48</v>
      </c>
      <c r="Q1348" s="642">
        <v>1</v>
      </c>
      <c r="R1348" s="626">
        <v>8</v>
      </c>
      <c r="S1348" s="642">
        <v>1</v>
      </c>
      <c r="T1348" s="690">
        <v>3.5</v>
      </c>
      <c r="U1348" s="672">
        <v>1</v>
      </c>
    </row>
    <row r="1349" spans="1:21" ht="14.4" customHeight="1" x14ac:dyDescent="0.3">
      <c r="A1349" s="625">
        <v>21</v>
      </c>
      <c r="B1349" s="626" t="s">
        <v>551</v>
      </c>
      <c r="C1349" s="626">
        <v>89301212</v>
      </c>
      <c r="D1349" s="688" t="s">
        <v>4839</v>
      </c>
      <c r="E1349" s="689" t="s">
        <v>2827</v>
      </c>
      <c r="F1349" s="626" t="s">
        <v>2806</v>
      </c>
      <c r="G1349" s="626" t="s">
        <v>3421</v>
      </c>
      <c r="H1349" s="626" t="s">
        <v>1264</v>
      </c>
      <c r="I1349" s="626" t="s">
        <v>3425</v>
      </c>
      <c r="J1349" s="626" t="s">
        <v>3423</v>
      </c>
      <c r="K1349" s="626" t="s">
        <v>3424</v>
      </c>
      <c r="L1349" s="627">
        <v>2279.48</v>
      </c>
      <c r="M1349" s="627">
        <v>2279.48</v>
      </c>
      <c r="N1349" s="626">
        <v>1</v>
      </c>
      <c r="O1349" s="690">
        <v>0.5</v>
      </c>
      <c r="P1349" s="627">
        <v>2279.48</v>
      </c>
      <c r="Q1349" s="642">
        <v>1</v>
      </c>
      <c r="R1349" s="626">
        <v>1</v>
      </c>
      <c r="S1349" s="642">
        <v>1</v>
      </c>
      <c r="T1349" s="690">
        <v>0.5</v>
      </c>
      <c r="U1349" s="672">
        <v>1</v>
      </c>
    </row>
    <row r="1350" spans="1:21" ht="14.4" customHeight="1" x14ac:dyDescent="0.3">
      <c r="A1350" s="625">
        <v>21</v>
      </c>
      <c r="B1350" s="626" t="s">
        <v>551</v>
      </c>
      <c r="C1350" s="626">
        <v>89301212</v>
      </c>
      <c r="D1350" s="688" t="s">
        <v>4839</v>
      </c>
      <c r="E1350" s="689" t="s">
        <v>2827</v>
      </c>
      <c r="F1350" s="626" t="s">
        <v>2806</v>
      </c>
      <c r="G1350" s="626" t="s">
        <v>3421</v>
      </c>
      <c r="H1350" s="626" t="s">
        <v>550</v>
      </c>
      <c r="I1350" s="626" t="s">
        <v>3426</v>
      </c>
      <c r="J1350" s="626" t="s">
        <v>619</v>
      </c>
      <c r="K1350" s="626" t="s">
        <v>620</v>
      </c>
      <c r="L1350" s="627">
        <v>2127.52</v>
      </c>
      <c r="M1350" s="627">
        <v>6382.5599999999995</v>
      </c>
      <c r="N1350" s="626">
        <v>3</v>
      </c>
      <c r="O1350" s="690">
        <v>1</v>
      </c>
      <c r="P1350" s="627">
        <v>6382.5599999999995</v>
      </c>
      <c r="Q1350" s="642">
        <v>1</v>
      </c>
      <c r="R1350" s="626">
        <v>3</v>
      </c>
      <c r="S1350" s="642">
        <v>1</v>
      </c>
      <c r="T1350" s="690">
        <v>1</v>
      </c>
      <c r="U1350" s="672">
        <v>1</v>
      </c>
    </row>
    <row r="1351" spans="1:21" ht="14.4" customHeight="1" x14ac:dyDescent="0.3">
      <c r="A1351" s="625">
        <v>21</v>
      </c>
      <c r="B1351" s="626" t="s">
        <v>551</v>
      </c>
      <c r="C1351" s="626">
        <v>89301212</v>
      </c>
      <c r="D1351" s="688" t="s">
        <v>4839</v>
      </c>
      <c r="E1351" s="689" t="s">
        <v>2827</v>
      </c>
      <c r="F1351" s="626" t="s">
        <v>2806</v>
      </c>
      <c r="G1351" s="626" t="s">
        <v>3421</v>
      </c>
      <c r="H1351" s="626" t="s">
        <v>550</v>
      </c>
      <c r="I1351" s="626" t="s">
        <v>4119</v>
      </c>
      <c r="J1351" s="626" t="s">
        <v>619</v>
      </c>
      <c r="K1351" s="626" t="s">
        <v>4120</v>
      </c>
      <c r="L1351" s="627">
        <v>0</v>
      </c>
      <c r="M1351" s="627">
        <v>0</v>
      </c>
      <c r="N1351" s="626">
        <v>1</v>
      </c>
      <c r="O1351" s="690">
        <v>1</v>
      </c>
      <c r="P1351" s="627"/>
      <c r="Q1351" s="642"/>
      <c r="R1351" s="626"/>
      <c r="S1351" s="642">
        <v>0</v>
      </c>
      <c r="T1351" s="690"/>
      <c r="U1351" s="672">
        <v>0</v>
      </c>
    </row>
    <row r="1352" spans="1:21" ht="14.4" customHeight="1" x14ac:dyDescent="0.3">
      <c r="A1352" s="625">
        <v>21</v>
      </c>
      <c r="B1352" s="626" t="s">
        <v>551</v>
      </c>
      <c r="C1352" s="626">
        <v>89301212</v>
      </c>
      <c r="D1352" s="688" t="s">
        <v>4839</v>
      </c>
      <c r="E1352" s="689" t="s">
        <v>2827</v>
      </c>
      <c r="F1352" s="626" t="s">
        <v>2806</v>
      </c>
      <c r="G1352" s="626" t="s">
        <v>3421</v>
      </c>
      <c r="H1352" s="626" t="s">
        <v>550</v>
      </c>
      <c r="I1352" s="626" t="s">
        <v>4121</v>
      </c>
      <c r="J1352" s="626" t="s">
        <v>619</v>
      </c>
      <c r="K1352" s="626" t="s">
        <v>4122</v>
      </c>
      <c r="L1352" s="627">
        <v>0</v>
      </c>
      <c r="M1352" s="627">
        <v>0</v>
      </c>
      <c r="N1352" s="626">
        <v>1</v>
      </c>
      <c r="O1352" s="690">
        <v>1</v>
      </c>
      <c r="P1352" s="627">
        <v>0</v>
      </c>
      <c r="Q1352" s="642"/>
      <c r="R1352" s="626">
        <v>1</v>
      </c>
      <c r="S1352" s="642">
        <v>1</v>
      </c>
      <c r="T1352" s="690">
        <v>1</v>
      </c>
      <c r="U1352" s="672">
        <v>1</v>
      </c>
    </row>
    <row r="1353" spans="1:21" ht="14.4" customHeight="1" x14ac:dyDescent="0.3">
      <c r="A1353" s="625">
        <v>21</v>
      </c>
      <c r="B1353" s="626" t="s">
        <v>551</v>
      </c>
      <c r="C1353" s="626">
        <v>89301212</v>
      </c>
      <c r="D1353" s="688" t="s">
        <v>4839</v>
      </c>
      <c r="E1353" s="689" t="s">
        <v>2827</v>
      </c>
      <c r="F1353" s="626" t="s">
        <v>2806</v>
      </c>
      <c r="G1353" s="626" t="s">
        <v>3304</v>
      </c>
      <c r="H1353" s="626" t="s">
        <v>1264</v>
      </c>
      <c r="I1353" s="626" t="s">
        <v>2208</v>
      </c>
      <c r="J1353" s="626" t="s">
        <v>1310</v>
      </c>
      <c r="K1353" s="626" t="s">
        <v>1268</v>
      </c>
      <c r="L1353" s="627">
        <v>0</v>
      </c>
      <c r="M1353" s="627">
        <v>0</v>
      </c>
      <c r="N1353" s="626">
        <v>2</v>
      </c>
      <c r="O1353" s="690">
        <v>0.5</v>
      </c>
      <c r="P1353" s="627"/>
      <c r="Q1353" s="642"/>
      <c r="R1353" s="626"/>
      <c r="S1353" s="642">
        <v>0</v>
      </c>
      <c r="T1353" s="690"/>
      <c r="U1353" s="672">
        <v>0</v>
      </c>
    </row>
    <row r="1354" spans="1:21" ht="14.4" customHeight="1" x14ac:dyDescent="0.3">
      <c r="A1354" s="625">
        <v>21</v>
      </c>
      <c r="B1354" s="626" t="s">
        <v>551</v>
      </c>
      <c r="C1354" s="626">
        <v>89301212</v>
      </c>
      <c r="D1354" s="688" t="s">
        <v>4839</v>
      </c>
      <c r="E1354" s="689" t="s">
        <v>2827</v>
      </c>
      <c r="F1354" s="626" t="s">
        <v>2806</v>
      </c>
      <c r="G1354" s="626" t="s">
        <v>2933</v>
      </c>
      <c r="H1354" s="626" t="s">
        <v>550</v>
      </c>
      <c r="I1354" s="626" t="s">
        <v>2934</v>
      </c>
      <c r="J1354" s="626" t="s">
        <v>2935</v>
      </c>
      <c r="K1354" s="626" t="s">
        <v>2936</v>
      </c>
      <c r="L1354" s="627">
        <v>1789.73</v>
      </c>
      <c r="M1354" s="627">
        <v>37584.33</v>
      </c>
      <c r="N1354" s="626">
        <v>21</v>
      </c>
      <c r="O1354" s="690">
        <v>6.5</v>
      </c>
      <c r="P1354" s="627">
        <v>37584.33</v>
      </c>
      <c r="Q1354" s="642">
        <v>1</v>
      </c>
      <c r="R1354" s="626">
        <v>21</v>
      </c>
      <c r="S1354" s="642">
        <v>1</v>
      </c>
      <c r="T1354" s="690">
        <v>6.5</v>
      </c>
      <c r="U1354" s="672">
        <v>1</v>
      </c>
    </row>
    <row r="1355" spans="1:21" ht="14.4" customHeight="1" x14ac:dyDescent="0.3">
      <c r="A1355" s="625">
        <v>21</v>
      </c>
      <c r="B1355" s="626" t="s">
        <v>551</v>
      </c>
      <c r="C1355" s="626">
        <v>89301212</v>
      </c>
      <c r="D1355" s="688" t="s">
        <v>4839</v>
      </c>
      <c r="E1355" s="689" t="s">
        <v>2827</v>
      </c>
      <c r="F1355" s="626" t="s">
        <v>2806</v>
      </c>
      <c r="G1355" s="626" t="s">
        <v>2933</v>
      </c>
      <c r="H1355" s="626" t="s">
        <v>550</v>
      </c>
      <c r="I1355" s="626" t="s">
        <v>4123</v>
      </c>
      <c r="J1355" s="626" t="s">
        <v>4124</v>
      </c>
      <c r="K1355" s="626" t="s">
        <v>4125</v>
      </c>
      <c r="L1355" s="627">
        <v>0</v>
      </c>
      <c r="M1355" s="627">
        <v>0</v>
      </c>
      <c r="N1355" s="626">
        <v>1</v>
      </c>
      <c r="O1355" s="690">
        <v>0.5</v>
      </c>
      <c r="P1355" s="627">
        <v>0</v>
      </c>
      <c r="Q1355" s="642"/>
      <c r="R1355" s="626">
        <v>1</v>
      </c>
      <c r="S1355" s="642">
        <v>1</v>
      </c>
      <c r="T1355" s="690">
        <v>0.5</v>
      </c>
      <c r="U1355" s="672">
        <v>1</v>
      </c>
    </row>
    <row r="1356" spans="1:21" ht="14.4" customHeight="1" x14ac:dyDescent="0.3">
      <c r="A1356" s="625">
        <v>21</v>
      </c>
      <c r="B1356" s="626" t="s">
        <v>551</v>
      </c>
      <c r="C1356" s="626">
        <v>89301212</v>
      </c>
      <c r="D1356" s="688" t="s">
        <v>4839</v>
      </c>
      <c r="E1356" s="689" t="s">
        <v>2827</v>
      </c>
      <c r="F1356" s="626" t="s">
        <v>2806</v>
      </c>
      <c r="G1356" s="626" t="s">
        <v>3367</v>
      </c>
      <c r="H1356" s="626" t="s">
        <v>1264</v>
      </c>
      <c r="I1356" s="626" t="s">
        <v>2324</v>
      </c>
      <c r="J1356" s="626" t="s">
        <v>2325</v>
      </c>
      <c r="K1356" s="626" t="s">
        <v>1881</v>
      </c>
      <c r="L1356" s="627">
        <v>367.41</v>
      </c>
      <c r="M1356" s="627">
        <v>367.41</v>
      </c>
      <c r="N1356" s="626">
        <v>1</v>
      </c>
      <c r="O1356" s="690">
        <v>1</v>
      </c>
      <c r="P1356" s="627">
        <v>367.41</v>
      </c>
      <c r="Q1356" s="642">
        <v>1</v>
      </c>
      <c r="R1356" s="626">
        <v>1</v>
      </c>
      <c r="S1356" s="642">
        <v>1</v>
      </c>
      <c r="T1356" s="690">
        <v>1</v>
      </c>
      <c r="U1356" s="672">
        <v>1</v>
      </c>
    </row>
    <row r="1357" spans="1:21" ht="14.4" customHeight="1" x14ac:dyDescent="0.3">
      <c r="A1357" s="625">
        <v>21</v>
      </c>
      <c r="B1357" s="626" t="s">
        <v>551</v>
      </c>
      <c r="C1357" s="626">
        <v>89301212</v>
      </c>
      <c r="D1357" s="688" t="s">
        <v>4839</v>
      </c>
      <c r="E1357" s="689" t="s">
        <v>2827</v>
      </c>
      <c r="F1357" s="626" t="s">
        <v>2806</v>
      </c>
      <c r="G1357" s="626" t="s">
        <v>2937</v>
      </c>
      <c r="H1357" s="626" t="s">
        <v>550</v>
      </c>
      <c r="I1357" s="626" t="s">
        <v>4126</v>
      </c>
      <c r="J1357" s="626" t="s">
        <v>1148</v>
      </c>
      <c r="K1357" s="626" t="s">
        <v>4127</v>
      </c>
      <c r="L1357" s="627">
        <v>0</v>
      </c>
      <c r="M1357" s="627">
        <v>0</v>
      </c>
      <c r="N1357" s="626">
        <v>3</v>
      </c>
      <c r="O1357" s="690">
        <v>3</v>
      </c>
      <c r="P1357" s="627"/>
      <c r="Q1357" s="642"/>
      <c r="R1357" s="626"/>
      <c r="S1357" s="642">
        <v>0</v>
      </c>
      <c r="T1357" s="690"/>
      <c r="U1357" s="672">
        <v>0</v>
      </c>
    </row>
    <row r="1358" spans="1:21" ht="14.4" customHeight="1" x14ac:dyDescent="0.3">
      <c r="A1358" s="625">
        <v>21</v>
      </c>
      <c r="B1358" s="626" t="s">
        <v>551</v>
      </c>
      <c r="C1358" s="626">
        <v>89301212</v>
      </c>
      <c r="D1358" s="688" t="s">
        <v>4839</v>
      </c>
      <c r="E1358" s="689" t="s">
        <v>2827</v>
      </c>
      <c r="F1358" s="626" t="s">
        <v>2806</v>
      </c>
      <c r="G1358" s="626" t="s">
        <v>2937</v>
      </c>
      <c r="H1358" s="626" t="s">
        <v>550</v>
      </c>
      <c r="I1358" s="626" t="s">
        <v>4128</v>
      </c>
      <c r="J1358" s="626" t="s">
        <v>1148</v>
      </c>
      <c r="K1358" s="626" t="s">
        <v>4129</v>
      </c>
      <c r="L1358" s="627">
        <v>0</v>
      </c>
      <c r="M1358" s="627">
        <v>0</v>
      </c>
      <c r="N1358" s="626">
        <v>1</v>
      </c>
      <c r="O1358" s="690">
        <v>1</v>
      </c>
      <c r="P1358" s="627">
        <v>0</v>
      </c>
      <c r="Q1358" s="642"/>
      <c r="R1358" s="626">
        <v>1</v>
      </c>
      <c r="S1358" s="642">
        <v>1</v>
      </c>
      <c r="T1358" s="690">
        <v>1</v>
      </c>
      <c r="U1358" s="672">
        <v>1</v>
      </c>
    </row>
    <row r="1359" spans="1:21" ht="14.4" customHeight="1" x14ac:dyDescent="0.3">
      <c r="A1359" s="625">
        <v>21</v>
      </c>
      <c r="B1359" s="626" t="s">
        <v>551</v>
      </c>
      <c r="C1359" s="626">
        <v>89301212</v>
      </c>
      <c r="D1359" s="688" t="s">
        <v>4839</v>
      </c>
      <c r="E1359" s="689" t="s">
        <v>2827</v>
      </c>
      <c r="F1359" s="626" t="s">
        <v>2806</v>
      </c>
      <c r="G1359" s="626" t="s">
        <v>2937</v>
      </c>
      <c r="H1359" s="626" t="s">
        <v>550</v>
      </c>
      <c r="I1359" s="626" t="s">
        <v>4130</v>
      </c>
      <c r="J1359" s="626" t="s">
        <v>1148</v>
      </c>
      <c r="K1359" s="626" t="s">
        <v>4131</v>
      </c>
      <c r="L1359" s="627">
        <v>0</v>
      </c>
      <c r="M1359" s="627">
        <v>0</v>
      </c>
      <c r="N1359" s="626">
        <v>3</v>
      </c>
      <c r="O1359" s="690">
        <v>2</v>
      </c>
      <c r="P1359" s="627">
        <v>0</v>
      </c>
      <c r="Q1359" s="642"/>
      <c r="R1359" s="626">
        <v>3</v>
      </c>
      <c r="S1359" s="642">
        <v>1</v>
      </c>
      <c r="T1359" s="690">
        <v>2</v>
      </c>
      <c r="U1359" s="672">
        <v>1</v>
      </c>
    </row>
    <row r="1360" spans="1:21" ht="14.4" customHeight="1" x14ac:dyDescent="0.3">
      <c r="A1360" s="625">
        <v>21</v>
      </c>
      <c r="B1360" s="626" t="s">
        <v>551</v>
      </c>
      <c r="C1360" s="626">
        <v>89301212</v>
      </c>
      <c r="D1360" s="688" t="s">
        <v>4839</v>
      </c>
      <c r="E1360" s="689" t="s">
        <v>2827</v>
      </c>
      <c r="F1360" s="626" t="s">
        <v>2806</v>
      </c>
      <c r="G1360" s="626" t="s">
        <v>2937</v>
      </c>
      <c r="H1360" s="626" t="s">
        <v>550</v>
      </c>
      <c r="I1360" s="626" t="s">
        <v>4132</v>
      </c>
      <c r="J1360" s="626" t="s">
        <v>1148</v>
      </c>
      <c r="K1360" s="626" t="s">
        <v>4133</v>
      </c>
      <c r="L1360" s="627">
        <v>0</v>
      </c>
      <c r="M1360" s="627">
        <v>0</v>
      </c>
      <c r="N1360" s="626">
        <v>1</v>
      </c>
      <c r="O1360" s="690">
        <v>1</v>
      </c>
      <c r="P1360" s="627"/>
      <c r="Q1360" s="642"/>
      <c r="R1360" s="626"/>
      <c r="S1360" s="642">
        <v>0</v>
      </c>
      <c r="T1360" s="690"/>
      <c r="U1360" s="672">
        <v>0</v>
      </c>
    </row>
    <row r="1361" spans="1:21" ht="14.4" customHeight="1" x14ac:dyDescent="0.3">
      <c r="A1361" s="625">
        <v>21</v>
      </c>
      <c r="B1361" s="626" t="s">
        <v>551</v>
      </c>
      <c r="C1361" s="626">
        <v>89301212</v>
      </c>
      <c r="D1361" s="688" t="s">
        <v>4839</v>
      </c>
      <c r="E1361" s="689" t="s">
        <v>2827</v>
      </c>
      <c r="F1361" s="626" t="s">
        <v>2806</v>
      </c>
      <c r="G1361" s="626" t="s">
        <v>2937</v>
      </c>
      <c r="H1361" s="626" t="s">
        <v>550</v>
      </c>
      <c r="I1361" s="626" t="s">
        <v>4134</v>
      </c>
      <c r="J1361" s="626" t="s">
        <v>1148</v>
      </c>
      <c r="K1361" s="626" t="s">
        <v>4135</v>
      </c>
      <c r="L1361" s="627">
        <v>0</v>
      </c>
      <c r="M1361" s="627">
        <v>0</v>
      </c>
      <c r="N1361" s="626">
        <v>3</v>
      </c>
      <c r="O1361" s="690">
        <v>0.5</v>
      </c>
      <c r="P1361" s="627">
        <v>0</v>
      </c>
      <c r="Q1361" s="642"/>
      <c r="R1361" s="626">
        <v>3</v>
      </c>
      <c r="S1361" s="642">
        <v>1</v>
      </c>
      <c r="T1361" s="690">
        <v>0.5</v>
      </c>
      <c r="U1361" s="672">
        <v>1</v>
      </c>
    </row>
    <row r="1362" spans="1:21" ht="14.4" customHeight="1" x14ac:dyDescent="0.3">
      <c r="A1362" s="625">
        <v>21</v>
      </c>
      <c r="B1362" s="626" t="s">
        <v>551</v>
      </c>
      <c r="C1362" s="626">
        <v>89301212</v>
      </c>
      <c r="D1362" s="688" t="s">
        <v>4839</v>
      </c>
      <c r="E1362" s="689" t="s">
        <v>2827</v>
      </c>
      <c r="F1362" s="626" t="s">
        <v>2806</v>
      </c>
      <c r="G1362" s="626" t="s">
        <v>4136</v>
      </c>
      <c r="H1362" s="626" t="s">
        <v>550</v>
      </c>
      <c r="I1362" s="626" t="s">
        <v>4137</v>
      </c>
      <c r="J1362" s="626" t="s">
        <v>4138</v>
      </c>
      <c r="K1362" s="626" t="s">
        <v>4139</v>
      </c>
      <c r="L1362" s="627">
        <v>0</v>
      </c>
      <c r="M1362" s="627">
        <v>0</v>
      </c>
      <c r="N1362" s="626">
        <v>1</v>
      </c>
      <c r="O1362" s="690">
        <v>1</v>
      </c>
      <c r="P1362" s="627"/>
      <c r="Q1362" s="642"/>
      <c r="R1362" s="626"/>
      <c r="S1362" s="642">
        <v>0</v>
      </c>
      <c r="T1362" s="690"/>
      <c r="U1362" s="672">
        <v>0</v>
      </c>
    </row>
    <row r="1363" spans="1:21" ht="14.4" customHeight="1" x14ac:dyDescent="0.3">
      <c r="A1363" s="625">
        <v>21</v>
      </c>
      <c r="B1363" s="626" t="s">
        <v>551</v>
      </c>
      <c r="C1363" s="626">
        <v>89301212</v>
      </c>
      <c r="D1363" s="688" t="s">
        <v>4839</v>
      </c>
      <c r="E1363" s="689" t="s">
        <v>2827</v>
      </c>
      <c r="F1363" s="626" t="s">
        <v>2806</v>
      </c>
      <c r="G1363" s="626" t="s">
        <v>4140</v>
      </c>
      <c r="H1363" s="626" t="s">
        <v>550</v>
      </c>
      <c r="I1363" s="626" t="s">
        <v>4141</v>
      </c>
      <c r="J1363" s="626" t="s">
        <v>4142</v>
      </c>
      <c r="K1363" s="626" t="s">
        <v>4143</v>
      </c>
      <c r="L1363" s="627">
        <v>0</v>
      </c>
      <c r="M1363" s="627">
        <v>0</v>
      </c>
      <c r="N1363" s="626">
        <v>1</v>
      </c>
      <c r="O1363" s="690">
        <v>1</v>
      </c>
      <c r="P1363" s="627"/>
      <c r="Q1363" s="642"/>
      <c r="R1363" s="626"/>
      <c r="S1363" s="642">
        <v>0</v>
      </c>
      <c r="T1363" s="690"/>
      <c r="U1363" s="672">
        <v>0</v>
      </c>
    </row>
    <row r="1364" spans="1:21" ht="14.4" customHeight="1" x14ac:dyDescent="0.3">
      <c r="A1364" s="625">
        <v>21</v>
      </c>
      <c r="B1364" s="626" t="s">
        <v>551</v>
      </c>
      <c r="C1364" s="626">
        <v>89301212</v>
      </c>
      <c r="D1364" s="688" t="s">
        <v>4839</v>
      </c>
      <c r="E1364" s="689" t="s">
        <v>2827</v>
      </c>
      <c r="F1364" s="626" t="s">
        <v>2806</v>
      </c>
      <c r="G1364" s="626" t="s">
        <v>3064</v>
      </c>
      <c r="H1364" s="626" t="s">
        <v>1264</v>
      </c>
      <c r="I1364" s="626" t="s">
        <v>2267</v>
      </c>
      <c r="J1364" s="626" t="s">
        <v>1335</v>
      </c>
      <c r="K1364" s="626" t="s">
        <v>593</v>
      </c>
      <c r="L1364" s="627">
        <v>44.89</v>
      </c>
      <c r="M1364" s="627">
        <v>44.89</v>
      </c>
      <c r="N1364" s="626">
        <v>1</v>
      </c>
      <c r="O1364" s="690">
        <v>0.5</v>
      </c>
      <c r="P1364" s="627">
        <v>44.89</v>
      </c>
      <c r="Q1364" s="642">
        <v>1</v>
      </c>
      <c r="R1364" s="626">
        <v>1</v>
      </c>
      <c r="S1364" s="642">
        <v>1</v>
      </c>
      <c r="T1364" s="690">
        <v>0.5</v>
      </c>
      <c r="U1364" s="672">
        <v>1</v>
      </c>
    </row>
    <row r="1365" spans="1:21" ht="14.4" customHeight="1" x14ac:dyDescent="0.3">
      <c r="A1365" s="625">
        <v>21</v>
      </c>
      <c r="B1365" s="626" t="s">
        <v>551</v>
      </c>
      <c r="C1365" s="626">
        <v>89301212</v>
      </c>
      <c r="D1365" s="688" t="s">
        <v>4839</v>
      </c>
      <c r="E1365" s="689" t="s">
        <v>2827</v>
      </c>
      <c r="F1365" s="626" t="s">
        <v>2806</v>
      </c>
      <c r="G1365" s="626" t="s">
        <v>2856</v>
      </c>
      <c r="H1365" s="626" t="s">
        <v>550</v>
      </c>
      <c r="I1365" s="626" t="s">
        <v>2857</v>
      </c>
      <c r="J1365" s="626" t="s">
        <v>2858</v>
      </c>
      <c r="K1365" s="626" t="s">
        <v>2859</v>
      </c>
      <c r="L1365" s="627">
        <v>0</v>
      </c>
      <c r="M1365" s="627">
        <v>0</v>
      </c>
      <c r="N1365" s="626">
        <v>7</v>
      </c>
      <c r="O1365" s="690">
        <v>5</v>
      </c>
      <c r="P1365" s="627">
        <v>0</v>
      </c>
      <c r="Q1365" s="642"/>
      <c r="R1365" s="626">
        <v>4</v>
      </c>
      <c r="S1365" s="642">
        <v>0.5714285714285714</v>
      </c>
      <c r="T1365" s="690">
        <v>4</v>
      </c>
      <c r="U1365" s="672">
        <v>0.8</v>
      </c>
    </row>
    <row r="1366" spans="1:21" ht="14.4" customHeight="1" x14ac:dyDescent="0.3">
      <c r="A1366" s="625">
        <v>21</v>
      </c>
      <c r="B1366" s="626" t="s">
        <v>551</v>
      </c>
      <c r="C1366" s="626">
        <v>89301212</v>
      </c>
      <c r="D1366" s="688" t="s">
        <v>4839</v>
      </c>
      <c r="E1366" s="689" t="s">
        <v>2827</v>
      </c>
      <c r="F1366" s="626" t="s">
        <v>2806</v>
      </c>
      <c r="G1366" s="626" t="s">
        <v>3174</v>
      </c>
      <c r="H1366" s="626" t="s">
        <v>1264</v>
      </c>
      <c r="I1366" s="626" t="s">
        <v>2748</v>
      </c>
      <c r="J1366" s="626" t="s">
        <v>1379</v>
      </c>
      <c r="K1366" s="626" t="s">
        <v>2749</v>
      </c>
      <c r="L1366" s="627">
        <v>275.48</v>
      </c>
      <c r="M1366" s="627">
        <v>275.48</v>
      </c>
      <c r="N1366" s="626">
        <v>1</v>
      </c>
      <c r="O1366" s="690">
        <v>1</v>
      </c>
      <c r="P1366" s="627"/>
      <c r="Q1366" s="642">
        <v>0</v>
      </c>
      <c r="R1366" s="626"/>
      <c r="S1366" s="642">
        <v>0</v>
      </c>
      <c r="T1366" s="690"/>
      <c r="U1366" s="672">
        <v>0</v>
      </c>
    </row>
    <row r="1367" spans="1:21" ht="14.4" customHeight="1" x14ac:dyDescent="0.3">
      <c r="A1367" s="625">
        <v>21</v>
      </c>
      <c r="B1367" s="626" t="s">
        <v>551</v>
      </c>
      <c r="C1367" s="626">
        <v>89301212</v>
      </c>
      <c r="D1367" s="688" t="s">
        <v>4839</v>
      </c>
      <c r="E1367" s="689" t="s">
        <v>2827</v>
      </c>
      <c r="F1367" s="626" t="s">
        <v>2806</v>
      </c>
      <c r="G1367" s="626" t="s">
        <v>3174</v>
      </c>
      <c r="H1367" s="626" t="s">
        <v>1264</v>
      </c>
      <c r="I1367" s="626" t="s">
        <v>2575</v>
      </c>
      <c r="J1367" s="626" t="s">
        <v>1379</v>
      </c>
      <c r="K1367" s="626" t="s">
        <v>628</v>
      </c>
      <c r="L1367" s="627">
        <v>137.74</v>
      </c>
      <c r="M1367" s="627">
        <v>413.22</v>
      </c>
      <c r="N1367" s="626">
        <v>3</v>
      </c>
      <c r="O1367" s="690">
        <v>2</v>
      </c>
      <c r="P1367" s="627">
        <v>275.48</v>
      </c>
      <c r="Q1367" s="642">
        <v>0.66666666666666663</v>
      </c>
      <c r="R1367" s="626">
        <v>2</v>
      </c>
      <c r="S1367" s="642">
        <v>0.66666666666666663</v>
      </c>
      <c r="T1367" s="690">
        <v>1.5</v>
      </c>
      <c r="U1367" s="672">
        <v>0.75</v>
      </c>
    </row>
    <row r="1368" spans="1:21" ht="14.4" customHeight="1" x14ac:dyDescent="0.3">
      <c r="A1368" s="625">
        <v>21</v>
      </c>
      <c r="B1368" s="626" t="s">
        <v>551</v>
      </c>
      <c r="C1368" s="626">
        <v>89301212</v>
      </c>
      <c r="D1368" s="688" t="s">
        <v>4839</v>
      </c>
      <c r="E1368" s="689" t="s">
        <v>2827</v>
      </c>
      <c r="F1368" s="626" t="s">
        <v>2806</v>
      </c>
      <c r="G1368" s="626" t="s">
        <v>2941</v>
      </c>
      <c r="H1368" s="626" t="s">
        <v>550</v>
      </c>
      <c r="I1368" s="626" t="s">
        <v>2942</v>
      </c>
      <c r="J1368" s="626" t="s">
        <v>865</v>
      </c>
      <c r="K1368" s="626" t="s">
        <v>866</v>
      </c>
      <c r="L1368" s="627">
        <v>0</v>
      </c>
      <c r="M1368" s="627">
        <v>0</v>
      </c>
      <c r="N1368" s="626">
        <v>1</v>
      </c>
      <c r="O1368" s="690">
        <v>0.5</v>
      </c>
      <c r="P1368" s="627"/>
      <c r="Q1368" s="642"/>
      <c r="R1368" s="626"/>
      <c r="S1368" s="642">
        <v>0</v>
      </c>
      <c r="T1368" s="690"/>
      <c r="U1368" s="672">
        <v>0</v>
      </c>
    </row>
    <row r="1369" spans="1:21" ht="14.4" customHeight="1" x14ac:dyDescent="0.3">
      <c r="A1369" s="625">
        <v>21</v>
      </c>
      <c r="B1369" s="626" t="s">
        <v>551</v>
      </c>
      <c r="C1369" s="626">
        <v>89301212</v>
      </c>
      <c r="D1369" s="688" t="s">
        <v>4839</v>
      </c>
      <c r="E1369" s="689" t="s">
        <v>2827</v>
      </c>
      <c r="F1369" s="626" t="s">
        <v>2806</v>
      </c>
      <c r="G1369" s="626" t="s">
        <v>2941</v>
      </c>
      <c r="H1369" s="626" t="s">
        <v>550</v>
      </c>
      <c r="I1369" s="626" t="s">
        <v>2943</v>
      </c>
      <c r="J1369" s="626" t="s">
        <v>865</v>
      </c>
      <c r="K1369" s="626" t="s">
        <v>2944</v>
      </c>
      <c r="L1369" s="627">
        <v>0</v>
      </c>
      <c r="M1369" s="627">
        <v>0</v>
      </c>
      <c r="N1369" s="626">
        <v>1</v>
      </c>
      <c r="O1369" s="690">
        <v>0.5</v>
      </c>
      <c r="P1369" s="627">
        <v>0</v>
      </c>
      <c r="Q1369" s="642"/>
      <c r="R1369" s="626">
        <v>1</v>
      </c>
      <c r="S1369" s="642">
        <v>1</v>
      </c>
      <c r="T1369" s="690">
        <v>0.5</v>
      </c>
      <c r="U1369" s="672">
        <v>1</v>
      </c>
    </row>
    <row r="1370" spans="1:21" ht="14.4" customHeight="1" x14ac:dyDescent="0.3">
      <c r="A1370" s="625">
        <v>21</v>
      </c>
      <c r="B1370" s="626" t="s">
        <v>551</v>
      </c>
      <c r="C1370" s="626">
        <v>89301212</v>
      </c>
      <c r="D1370" s="688" t="s">
        <v>4839</v>
      </c>
      <c r="E1370" s="689" t="s">
        <v>2827</v>
      </c>
      <c r="F1370" s="626" t="s">
        <v>2806</v>
      </c>
      <c r="G1370" s="626" t="s">
        <v>2860</v>
      </c>
      <c r="H1370" s="626" t="s">
        <v>1264</v>
      </c>
      <c r="I1370" s="626" t="s">
        <v>2552</v>
      </c>
      <c r="J1370" s="626" t="s">
        <v>1291</v>
      </c>
      <c r="K1370" s="626" t="s">
        <v>2553</v>
      </c>
      <c r="L1370" s="627">
        <v>162.13</v>
      </c>
      <c r="M1370" s="627">
        <v>162.13</v>
      </c>
      <c r="N1370" s="626">
        <v>1</v>
      </c>
      <c r="O1370" s="690">
        <v>1</v>
      </c>
      <c r="P1370" s="627"/>
      <c r="Q1370" s="642">
        <v>0</v>
      </c>
      <c r="R1370" s="626"/>
      <c r="S1370" s="642">
        <v>0</v>
      </c>
      <c r="T1370" s="690"/>
      <c r="U1370" s="672">
        <v>0</v>
      </c>
    </row>
    <row r="1371" spans="1:21" ht="14.4" customHeight="1" x14ac:dyDescent="0.3">
      <c r="A1371" s="625">
        <v>21</v>
      </c>
      <c r="B1371" s="626" t="s">
        <v>551</v>
      </c>
      <c r="C1371" s="626">
        <v>89301212</v>
      </c>
      <c r="D1371" s="688" t="s">
        <v>4839</v>
      </c>
      <c r="E1371" s="689" t="s">
        <v>2827</v>
      </c>
      <c r="F1371" s="626" t="s">
        <v>2806</v>
      </c>
      <c r="G1371" s="626" t="s">
        <v>2860</v>
      </c>
      <c r="H1371" s="626" t="s">
        <v>1264</v>
      </c>
      <c r="I1371" s="626" t="s">
        <v>2554</v>
      </c>
      <c r="J1371" s="626" t="s">
        <v>1293</v>
      </c>
      <c r="K1371" s="626" t="s">
        <v>2555</v>
      </c>
      <c r="L1371" s="627">
        <v>216.16</v>
      </c>
      <c r="M1371" s="627">
        <v>432.32</v>
      </c>
      <c r="N1371" s="626">
        <v>2</v>
      </c>
      <c r="O1371" s="690">
        <v>1.5</v>
      </c>
      <c r="P1371" s="627">
        <v>216.16</v>
      </c>
      <c r="Q1371" s="642">
        <v>0.5</v>
      </c>
      <c r="R1371" s="626">
        <v>1</v>
      </c>
      <c r="S1371" s="642">
        <v>0.5</v>
      </c>
      <c r="T1371" s="690">
        <v>0.5</v>
      </c>
      <c r="U1371" s="672">
        <v>0.33333333333333331</v>
      </c>
    </row>
    <row r="1372" spans="1:21" ht="14.4" customHeight="1" x14ac:dyDescent="0.3">
      <c r="A1372" s="625">
        <v>21</v>
      </c>
      <c r="B1372" s="626" t="s">
        <v>551</v>
      </c>
      <c r="C1372" s="626">
        <v>89301212</v>
      </c>
      <c r="D1372" s="688" t="s">
        <v>4839</v>
      </c>
      <c r="E1372" s="689" t="s">
        <v>2827</v>
      </c>
      <c r="F1372" s="626" t="s">
        <v>2806</v>
      </c>
      <c r="G1372" s="626" t="s">
        <v>2953</v>
      </c>
      <c r="H1372" s="626" t="s">
        <v>550</v>
      </c>
      <c r="I1372" s="626" t="s">
        <v>2954</v>
      </c>
      <c r="J1372" s="626" t="s">
        <v>950</v>
      </c>
      <c r="K1372" s="626" t="s">
        <v>951</v>
      </c>
      <c r="L1372" s="627">
        <v>400.21</v>
      </c>
      <c r="M1372" s="627">
        <v>3201.68</v>
      </c>
      <c r="N1372" s="626">
        <v>8</v>
      </c>
      <c r="O1372" s="690">
        <v>3.5</v>
      </c>
      <c r="P1372" s="627">
        <v>2401.2599999999998</v>
      </c>
      <c r="Q1372" s="642">
        <v>0.75</v>
      </c>
      <c r="R1372" s="626">
        <v>6</v>
      </c>
      <c r="S1372" s="642">
        <v>0.75</v>
      </c>
      <c r="T1372" s="690">
        <v>3</v>
      </c>
      <c r="U1372" s="672">
        <v>0.8571428571428571</v>
      </c>
    </row>
    <row r="1373" spans="1:21" ht="14.4" customHeight="1" x14ac:dyDescent="0.3">
      <c r="A1373" s="625">
        <v>21</v>
      </c>
      <c r="B1373" s="626" t="s">
        <v>551</v>
      </c>
      <c r="C1373" s="626">
        <v>89301212</v>
      </c>
      <c r="D1373" s="688" t="s">
        <v>4839</v>
      </c>
      <c r="E1373" s="689" t="s">
        <v>2827</v>
      </c>
      <c r="F1373" s="626" t="s">
        <v>2806</v>
      </c>
      <c r="G1373" s="626" t="s">
        <v>2878</v>
      </c>
      <c r="H1373" s="626" t="s">
        <v>550</v>
      </c>
      <c r="I1373" s="626" t="s">
        <v>3177</v>
      </c>
      <c r="J1373" s="626" t="s">
        <v>1200</v>
      </c>
      <c r="K1373" s="626" t="s">
        <v>1201</v>
      </c>
      <c r="L1373" s="627">
        <v>84.78</v>
      </c>
      <c r="M1373" s="627">
        <v>169.56</v>
      </c>
      <c r="N1373" s="626">
        <v>2</v>
      </c>
      <c r="O1373" s="690">
        <v>1.5</v>
      </c>
      <c r="P1373" s="627">
        <v>84.78</v>
      </c>
      <c r="Q1373" s="642">
        <v>0.5</v>
      </c>
      <c r="R1373" s="626">
        <v>1</v>
      </c>
      <c r="S1373" s="642">
        <v>0.5</v>
      </c>
      <c r="T1373" s="690">
        <v>1</v>
      </c>
      <c r="U1373" s="672">
        <v>0.66666666666666663</v>
      </c>
    </row>
    <row r="1374" spans="1:21" ht="14.4" customHeight="1" x14ac:dyDescent="0.3">
      <c r="A1374" s="625">
        <v>21</v>
      </c>
      <c r="B1374" s="626" t="s">
        <v>551</v>
      </c>
      <c r="C1374" s="626">
        <v>89301212</v>
      </c>
      <c r="D1374" s="688" t="s">
        <v>4839</v>
      </c>
      <c r="E1374" s="689" t="s">
        <v>2827</v>
      </c>
      <c r="F1374" s="626" t="s">
        <v>2806</v>
      </c>
      <c r="G1374" s="626" t="s">
        <v>2878</v>
      </c>
      <c r="H1374" s="626" t="s">
        <v>550</v>
      </c>
      <c r="I1374" s="626" t="s">
        <v>4144</v>
      </c>
      <c r="J1374" s="626" t="s">
        <v>3803</v>
      </c>
      <c r="K1374" s="626" t="s">
        <v>1424</v>
      </c>
      <c r="L1374" s="627">
        <v>0</v>
      </c>
      <c r="M1374" s="627">
        <v>0</v>
      </c>
      <c r="N1374" s="626">
        <v>3</v>
      </c>
      <c r="O1374" s="690">
        <v>1</v>
      </c>
      <c r="P1374" s="627"/>
      <c r="Q1374" s="642"/>
      <c r="R1374" s="626"/>
      <c r="S1374" s="642">
        <v>0</v>
      </c>
      <c r="T1374" s="690"/>
      <c r="U1374" s="672">
        <v>0</v>
      </c>
    </row>
    <row r="1375" spans="1:21" ht="14.4" customHeight="1" x14ac:dyDescent="0.3">
      <c r="A1375" s="625">
        <v>21</v>
      </c>
      <c r="B1375" s="626" t="s">
        <v>551</v>
      </c>
      <c r="C1375" s="626">
        <v>89301212</v>
      </c>
      <c r="D1375" s="688" t="s">
        <v>4839</v>
      </c>
      <c r="E1375" s="689" t="s">
        <v>2827</v>
      </c>
      <c r="F1375" s="626" t="s">
        <v>2806</v>
      </c>
      <c r="G1375" s="626" t="s">
        <v>2878</v>
      </c>
      <c r="H1375" s="626" t="s">
        <v>550</v>
      </c>
      <c r="I1375" s="626" t="s">
        <v>2964</v>
      </c>
      <c r="J1375" s="626" t="s">
        <v>992</v>
      </c>
      <c r="K1375" s="626" t="s">
        <v>1424</v>
      </c>
      <c r="L1375" s="627">
        <v>56.52</v>
      </c>
      <c r="M1375" s="627">
        <v>339.12</v>
      </c>
      <c r="N1375" s="626">
        <v>6</v>
      </c>
      <c r="O1375" s="690">
        <v>1</v>
      </c>
      <c r="P1375" s="627">
        <v>169.56</v>
      </c>
      <c r="Q1375" s="642">
        <v>0.5</v>
      </c>
      <c r="R1375" s="626">
        <v>3</v>
      </c>
      <c r="S1375" s="642">
        <v>0.5</v>
      </c>
      <c r="T1375" s="690">
        <v>0.5</v>
      </c>
      <c r="U1375" s="672">
        <v>0.5</v>
      </c>
    </row>
    <row r="1376" spans="1:21" ht="14.4" customHeight="1" x14ac:dyDescent="0.3">
      <c r="A1376" s="625">
        <v>21</v>
      </c>
      <c r="B1376" s="626" t="s">
        <v>551</v>
      </c>
      <c r="C1376" s="626">
        <v>89301212</v>
      </c>
      <c r="D1376" s="688" t="s">
        <v>4839</v>
      </c>
      <c r="E1376" s="689" t="s">
        <v>2827</v>
      </c>
      <c r="F1376" s="626" t="s">
        <v>2806</v>
      </c>
      <c r="G1376" s="626" t="s">
        <v>3651</v>
      </c>
      <c r="H1376" s="626" t="s">
        <v>550</v>
      </c>
      <c r="I1376" s="626" t="s">
        <v>4145</v>
      </c>
      <c r="J1376" s="626" t="s">
        <v>3653</v>
      </c>
      <c r="K1376" s="626" t="s">
        <v>4146</v>
      </c>
      <c r="L1376" s="627">
        <v>0</v>
      </c>
      <c r="M1376" s="627">
        <v>0</v>
      </c>
      <c r="N1376" s="626">
        <v>1</v>
      </c>
      <c r="O1376" s="690">
        <v>0.5</v>
      </c>
      <c r="P1376" s="627"/>
      <c r="Q1376" s="642"/>
      <c r="R1376" s="626"/>
      <c r="S1376" s="642">
        <v>0</v>
      </c>
      <c r="T1376" s="690"/>
      <c r="U1376" s="672">
        <v>0</v>
      </c>
    </row>
    <row r="1377" spans="1:21" ht="14.4" customHeight="1" x14ac:dyDescent="0.3">
      <c r="A1377" s="625">
        <v>21</v>
      </c>
      <c r="B1377" s="626" t="s">
        <v>551</v>
      </c>
      <c r="C1377" s="626">
        <v>89301212</v>
      </c>
      <c r="D1377" s="688" t="s">
        <v>4839</v>
      </c>
      <c r="E1377" s="689" t="s">
        <v>2827</v>
      </c>
      <c r="F1377" s="626" t="s">
        <v>2806</v>
      </c>
      <c r="G1377" s="626" t="s">
        <v>3347</v>
      </c>
      <c r="H1377" s="626" t="s">
        <v>550</v>
      </c>
      <c r="I1377" s="626" t="s">
        <v>3451</v>
      </c>
      <c r="J1377" s="626" t="s">
        <v>831</v>
      </c>
      <c r="K1377" s="626" t="s">
        <v>2217</v>
      </c>
      <c r="L1377" s="627">
        <v>115.3</v>
      </c>
      <c r="M1377" s="627">
        <v>230.6</v>
      </c>
      <c r="N1377" s="626">
        <v>2</v>
      </c>
      <c r="O1377" s="690">
        <v>0.5</v>
      </c>
      <c r="P1377" s="627"/>
      <c r="Q1377" s="642">
        <v>0</v>
      </c>
      <c r="R1377" s="626"/>
      <c r="S1377" s="642">
        <v>0</v>
      </c>
      <c r="T1377" s="690"/>
      <c r="U1377" s="672">
        <v>0</v>
      </c>
    </row>
    <row r="1378" spans="1:21" ht="14.4" customHeight="1" x14ac:dyDescent="0.3">
      <c r="A1378" s="625">
        <v>21</v>
      </c>
      <c r="B1378" s="626" t="s">
        <v>551</v>
      </c>
      <c r="C1378" s="626">
        <v>89301212</v>
      </c>
      <c r="D1378" s="688" t="s">
        <v>4839</v>
      </c>
      <c r="E1378" s="689" t="s">
        <v>2827</v>
      </c>
      <c r="F1378" s="626" t="s">
        <v>2806</v>
      </c>
      <c r="G1378" s="626" t="s">
        <v>3258</v>
      </c>
      <c r="H1378" s="626" t="s">
        <v>550</v>
      </c>
      <c r="I1378" s="626" t="s">
        <v>3259</v>
      </c>
      <c r="J1378" s="626" t="s">
        <v>1701</v>
      </c>
      <c r="K1378" s="626" t="s">
        <v>3260</v>
      </c>
      <c r="L1378" s="627">
        <v>120.46</v>
      </c>
      <c r="M1378" s="627">
        <v>722.76</v>
      </c>
      <c r="N1378" s="626">
        <v>6</v>
      </c>
      <c r="O1378" s="690">
        <v>2</v>
      </c>
      <c r="P1378" s="627">
        <v>361.38</v>
      </c>
      <c r="Q1378" s="642">
        <v>0.5</v>
      </c>
      <c r="R1378" s="626">
        <v>3</v>
      </c>
      <c r="S1378" s="642">
        <v>0.5</v>
      </c>
      <c r="T1378" s="690">
        <v>0.5</v>
      </c>
      <c r="U1378" s="672">
        <v>0.25</v>
      </c>
    </row>
    <row r="1379" spans="1:21" ht="14.4" customHeight="1" x14ac:dyDescent="0.3">
      <c r="A1379" s="625">
        <v>21</v>
      </c>
      <c r="B1379" s="626" t="s">
        <v>551</v>
      </c>
      <c r="C1379" s="626">
        <v>89301212</v>
      </c>
      <c r="D1379" s="688" t="s">
        <v>4839</v>
      </c>
      <c r="E1379" s="689" t="s">
        <v>2827</v>
      </c>
      <c r="F1379" s="626" t="s">
        <v>2806</v>
      </c>
      <c r="G1379" s="626" t="s">
        <v>3178</v>
      </c>
      <c r="H1379" s="626" t="s">
        <v>1264</v>
      </c>
      <c r="I1379" s="626" t="s">
        <v>3179</v>
      </c>
      <c r="J1379" s="626" t="s">
        <v>3180</v>
      </c>
      <c r="K1379" s="626" t="s">
        <v>3181</v>
      </c>
      <c r="L1379" s="627">
        <v>2279.48</v>
      </c>
      <c r="M1379" s="627">
        <v>13676.880000000001</v>
      </c>
      <c r="N1379" s="626">
        <v>6</v>
      </c>
      <c r="O1379" s="690">
        <v>2</v>
      </c>
      <c r="P1379" s="627">
        <v>6838.4400000000005</v>
      </c>
      <c r="Q1379" s="642">
        <v>0.5</v>
      </c>
      <c r="R1379" s="626">
        <v>3</v>
      </c>
      <c r="S1379" s="642">
        <v>0.5</v>
      </c>
      <c r="T1379" s="690">
        <v>1</v>
      </c>
      <c r="U1379" s="672">
        <v>0.5</v>
      </c>
    </row>
    <row r="1380" spans="1:21" ht="14.4" customHeight="1" x14ac:dyDescent="0.3">
      <c r="A1380" s="625">
        <v>21</v>
      </c>
      <c r="B1380" s="626" t="s">
        <v>551</v>
      </c>
      <c r="C1380" s="626">
        <v>89301212</v>
      </c>
      <c r="D1380" s="688" t="s">
        <v>4839</v>
      </c>
      <c r="E1380" s="689" t="s">
        <v>2827</v>
      </c>
      <c r="F1380" s="626" t="s">
        <v>2806</v>
      </c>
      <c r="G1380" s="626" t="s">
        <v>3178</v>
      </c>
      <c r="H1380" s="626" t="s">
        <v>1264</v>
      </c>
      <c r="I1380" s="626" t="s">
        <v>3812</v>
      </c>
      <c r="J1380" s="626" t="s">
        <v>3180</v>
      </c>
      <c r="K1380" s="626" t="s">
        <v>3813</v>
      </c>
      <c r="L1380" s="627">
        <v>6838.44</v>
      </c>
      <c r="M1380" s="627">
        <v>13676.88</v>
      </c>
      <c r="N1380" s="626">
        <v>2</v>
      </c>
      <c r="O1380" s="690">
        <v>1.5</v>
      </c>
      <c r="P1380" s="627">
        <v>6838.44</v>
      </c>
      <c r="Q1380" s="642">
        <v>0.5</v>
      </c>
      <c r="R1380" s="626">
        <v>1</v>
      </c>
      <c r="S1380" s="642">
        <v>0.5</v>
      </c>
      <c r="T1380" s="690">
        <v>1</v>
      </c>
      <c r="U1380" s="672">
        <v>0.66666666666666663</v>
      </c>
    </row>
    <row r="1381" spans="1:21" ht="14.4" customHeight="1" x14ac:dyDescent="0.3">
      <c r="A1381" s="625">
        <v>21</v>
      </c>
      <c r="B1381" s="626" t="s">
        <v>551</v>
      </c>
      <c r="C1381" s="626">
        <v>89301212</v>
      </c>
      <c r="D1381" s="688" t="s">
        <v>4839</v>
      </c>
      <c r="E1381" s="689" t="s">
        <v>2827</v>
      </c>
      <c r="F1381" s="626" t="s">
        <v>2806</v>
      </c>
      <c r="G1381" s="626" t="s">
        <v>2882</v>
      </c>
      <c r="H1381" s="626" t="s">
        <v>550</v>
      </c>
      <c r="I1381" s="626" t="s">
        <v>3678</v>
      </c>
      <c r="J1381" s="626" t="s">
        <v>3679</v>
      </c>
      <c r="K1381" s="626" t="s">
        <v>3680</v>
      </c>
      <c r="L1381" s="627">
        <v>629.07000000000005</v>
      </c>
      <c r="M1381" s="627">
        <v>629.07000000000005</v>
      </c>
      <c r="N1381" s="626">
        <v>1</v>
      </c>
      <c r="O1381" s="690">
        <v>0.5</v>
      </c>
      <c r="P1381" s="627">
        <v>629.07000000000005</v>
      </c>
      <c r="Q1381" s="642">
        <v>1</v>
      </c>
      <c r="R1381" s="626">
        <v>1</v>
      </c>
      <c r="S1381" s="642">
        <v>1</v>
      </c>
      <c r="T1381" s="690">
        <v>0.5</v>
      </c>
      <c r="U1381" s="672">
        <v>1</v>
      </c>
    </row>
    <row r="1382" spans="1:21" ht="14.4" customHeight="1" x14ac:dyDescent="0.3">
      <c r="A1382" s="625">
        <v>21</v>
      </c>
      <c r="B1382" s="626" t="s">
        <v>551</v>
      </c>
      <c r="C1382" s="626">
        <v>89301212</v>
      </c>
      <c r="D1382" s="688" t="s">
        <v>4839</v>
      </c>
      <c r="E1382" s="689" t="s">
        <v>2827</v>
      </c>
      <c r="F1382" s="626" t="s">
        <v>2806</v>
      </c>
      <c r="G1382" s="626" t="s">
        <v>2882</v>
      </c>
      <c r="H1382" s="626" t="s">
        <v>550</v>
      </c>
      <c r="I1382" s="626" t="s">
        <v>3073</v>
      </c>
      <c r="J1382" s="626" t="s">
        <v>1230</v>
      </c>
      <c r="K1382" s="626" t="s">
        <v>3074</v>
      </c>
      <c r="L1382" s="627">
        <v>0</v>
      </c>
      <c r="M1382" s="627">
        <v>0</v>
      </c>
      <c r="N1382" s="626">
        <v>1</v>
      </c>
      <c r="O1382" s="690">
        <v>1</v>
      </c>
      <c r="P1382" s="627"/>
      <c r="Q1382" s="642"/>
      <c r="R1382" s="626"/>
      <c r="S1382" s="642">
        <v>0</v>
      </c>
      <c r="T1382" s="690"/>
      <c r="U1382" s="672">
        <v>0</v>
      </c>
    </row>
    <row r="1383" spans="1:21" ht="14.4" customHeight="1" x14ac:dyDescent="0.3">
      <c r="A1383" s="625">
        <v>21</v>
      </c>
      <c r="B1383" s="626" t="s">
        <v>551</v>
      </c>
      <c r="C1383" s="626">
        <v>89301212</v>
      </c>
      <c r="D1383" s="688" t="s">
        <v>4839</v>
      </c>
      <c r="E1383" s="689" t="s">
        <v>2827</v>
      </c>
      <c r="F1383" s="626" t="s">
        <v>2806</v>
      </c>
      <c r="G1383" s="626" t="s">
        <v>2882</v>
      </c>
      <c r="H1383" s="626" t="s">
        <v>550</v>
      </c>
      <c r="I1383" s="626" t="s">
        <v>2494</v>
      </c>
      <c r="J1383" s="626" t="s">
        <v>2495</v>
      </c>
      <c r="K1383" s="626" t="s">
        <v>2496</v>
      </c>
      <c r="L1383" s="627">
        <v>2787.72</v>
      </c>
      <c r="M1383" s="627">
        <v>2787.72</v>
      </c>
      <c r="N1383" s="626">
        <v>1</v>
      </c>
      <c r="O1383" s="690">
        <v>1</v>
      </c>
      <c r="P1383" s="627">
        <v>2787.72</v>
      </c>
      <c r="Q1383" s="642">
        <v>1</v>
      </c>
      <c r="R1383" s="626">
        <v>1</v>
      </c>
      <c r="S1383" s="642">
        <v>1</v>
      </c>
      <c r="T1383" s="690">
        <v>1</v>
      </c>
      <c r="U1383" s="672">
        <v>1</v>
      </c>
    </row>
    <row r="1384" spans="1:21" ht="14.4" customHeight="1" x14ac:dyDescent="0.3">
      <c r="A1384" s="625">
        <v>21</v>
      </c>
      <c r="B1384" s="626" t="s">
        <v>551</v>
      </c>
      <c r="C1384" s="626">
        <v>89301212</v>
      </c>
      <c r="D1384" s="688" t="s">
        <v>4839</v>
      </c>
      <c r="E1384" s="689" t="s">
        <v>2827</v>
      </c>
      <c r="F1384" s="626" t="s">
        <v>2806</v>
      </c>
      <c r="G1384" s="626" t="s">
        <v>2882</v>
      </c>
      <c r="H1384" s="626" t="s">
        <v>550</v>
      </c>
      <c r="I1384" s="626" t="s">
        <v>2500</v>
      </c>
      <c r="J1384" s="626" t="s">
        <v>2501</v>
      </c>
      <c r="K1384" s="626" t="s">
        <v>2502</v>
      </c>
      <c r="L1384" s="627">
        <v>880.88</v>
      </c>
      <c r="M1384" s="627">
        <v>880.88</v>
      </c>
      <c r="N1384" s="626">
        <v>1</v>
      </c>
      <c r="O1384" s="690">
        <v>1</v>
      </c>
      <c r="P1384" s="627">
        <v>880.88</v>
      </c>
      <c r="Q1384" s="642">
        <v>1</v>
      </c>
      <c r="R1384" s="626">
        <v>1</v>
      </c>
      <c r="S1384" s="642">
        <v>1</v>
      </c>
      <c r="T1384" s="690">
        <v>1</v>
      </c>
      <c r="U1384" s="672">
        <v>1</v>
      </c>
    </row>
    <row r="1385" spans="1:21" ht="14.4" customHeight="1" x14ac:dyDescent="0.3">
      <c r="A1385" s="625">
        <v>21</v>
      </c>
      <c r="B1385" s="626" t="s">
        <v>551</v>
      </c>
      <c r="C1385" s="626">
        <v>89301212</v>
      </c>
      <c r="D1385" s="688" t="s">
        <v>4839</v>
      </c>
      <c r="E1385" s="689" t="s">
        <v>2827</v>
      </c>
      <c r="F1385" s="626" t="s">
        <v>2806</v>
      </c>
      <c r="G1385" s="626" t="s">
        <v>2974</v>
      </c>
      <c r="H1385" s="626" t="s">
        <v>550</v>
      </c>
      <c r="I1385" s="626" t="s">
        <v>2975</v>
      </c>
      <c r="J1385" s="626" t="s">
        <v>2976</v>
      </c>
      <c r="K1385" s="626" t="s">
        <v>2977</v>
      </c>
      <c r="L1385" s="627">
        <v>23.3</v>
      </c>
      <c r="M1385" s="627">
        <v>23.3</v>
      </c>
      <c r="N1385" s="626">
        <v>1</v>
      </c>
      <c r="O1385" s="690">
        <v>1</v>
      </c>
      <c r="P1385" s="627">
        <v>23.3</v>
      </c>
      <c r="Q1385" s="642">
        <v>1</v>
      </c>
      <c r="R1385" s="626">
        <v>1</v>
      </c>
      <c r="S1385" s="642">
        <v>1</v>
      </c>
      <c r="T1385" s="690">
        <v>1</v>
      </c>
      <c r="U1385" s="672">
        <v>1</v>
      </c>
    </row>
    <row r="1386" spans="1:21" ht="14.4" customHeight="1" x14ac:dyDescent="0.3">
      <c r="A1386" s="625">
        <v>21</v>
      </c>
      <c r="B1386" s="626" t="s">
        <v>551</v>
      </c>
      <c r="C1386" s="626">
        <v>89301212</v>
      </c>
      <c r="D1386" s="688" t="s">
        <v>4839</v>
      </c>
      <c r="E1386" s="689" t="s">
        <v>2827</v>
      </c>
      <c r="F1386" s="626" t="s">
        <v>2806</v>
      </c>
      <c r="G1386" s="626" t="s">
        <v>2974</v>
      </c>
      <c r="H1386" s="626" t="s">
        <v>550</v>
      </c>
      <c r="I1386" s="626" t="s">
        <v>2980</v>
      </c>
      <c r="J1386" s="626" t="s">
        <v>2981</v>
      </c>
      <c r="K1386" s="626" t="s">
        <v>2977</v>
      </c>
      <c r="L1386" s="627">
        <v>0</v>
      </c>
      <c r="M1386" s="627">
        <v>0</v>
      </c>
      <c r="N1386" s="626">
        <v>1</v>
      </c>
      <c r="O1386" s="690">
        <v>1</v>
      </c>
      <c r="P1386" s="627"/>
      <c r="Q1386" s="642"/>
      <c r="R1386" s="626"/>
      <c r="S1386" s="642">
        <v>0</v>
      </c>
      <c r="T1386" s="690"/>
      <c r="U1386" s="672">
        <v>0</v>
      </c>
    </row>
    <row r="1387" spans="1:21" ht="14.4" customHeight="1" x14ac:dyDescent="0.3">
      <c r="A1387" s="625">
        <v>21</v>
      </c>
      <c r="B1387" s="626" t="s">
        <v>551</v>
      </c>
      <c r="C1387" s="626">
        <v>89301212</v>
      </c>
      <c r="D1387" s="688" t="s">
        <v>4839</v>
      </c>
      <c r="E1387" s="689" t="s">
        <v>2827</v>
      </c>
      <c r="F1387" s="626" t="s">
        <v>2806</v>
      </c>
      <c r="G1387" s="626" t="s">
        <v>2974</v>
      </c>
      <c r="H1387" s="626" t="s">
        <v>550</v>
      </c>
      <c r="I1387" s="626" t="s">
        <v>3080</v>
      </c>
      <c r="J1387" s="626" t="s">
        <v>2981</v>
      </c>
      <c r="K1387" s="626" t="s">
        <v>2979</v>
      </c>
      <c r="L1387" s="627">
        <v>58.23</v>
      </c>
      <c r="M1387" s="627">
        <v>58.23</v>
      </c>
      <c r="N1387" s="626">
        <v>1</v>
      </c>
      <c r="O1387" s="690">
        <v>1</v>
      </c>
      <c r="P1387" s="627">
        <v>58.23</v>
      </c>
      <c r="Q1387" s="642">
        <v>1</v>
      </c>
      <c r="R1387" s="626">
        <v>1</v>
      </c>
      <c r="S1387" s="642">
        <v>1</v>
      </c>
      <c r="T1387" s="690">
        <v>1</v>
      </c>
      <c r="U1387" s="672">
        <v>1</v>
      </c>
    </row>
    <row r="1388" spans="1:21" ht="14.4" customHeight="1" x14ac:dyDescent="0.3">
      <c r="A1388" s="625">
        <v>21</v>
      </c>
      <c r="B1388" s="626" t="s">
        <v>551</v>
      </c>
      <c r="C1388" s="626">
        <v>89301212</v>
      </c>
      <c r="D1388" s="688" t="s">
        <v>4839</v>
      </c>
      <c r="E1388" s="689" t="s">
        <v>2827</v>
      </c>
      <c r="F1388" s="626" t="s">
        <v>2806</v>
      </c>
      <c r="G1388" s="626" t="s">
        <v>2982</v>
      </c>
      <c r="H1388" s="626" t="s">
        <v>550</v>
      </c>
      <c r="I1388" s="626" t="s">
        <v>2983</v>
      </c>
      <c r="J1388" s="626" t="s">
        <v>713</v>
      </c>
      <c r="K1388" s="626" t="s">
        <v>2984</v>
      </c>
      <c r="L1388" s="627">
        <v>99</v>
      </c>
      <c r="M1388" s="627">
        <v>99</v>
      </c>
      <c r="N1388" s="626">
        <v>1</v>
      </c>
      <c r="O1388" s="690">
        <v>0.5</v>
      </c>
      <c r="P1388" s="627"/>
      <c r="Q1388" s="642">
        <v>0</v>
      </c>
      <c r="R1388" s="626"/>
      <c r="S1388" s="642">
        <v>0</v>
      </c>
      <c r="T1388" s="690"/>
      <c r="U1388" s="672">
        <v>0</v>
      </c>
    </row>
    <row r="1389" spans="1:21" ht="14.4" customHeight="1" x14ac:dyDescent="0.3">
      <c r="A1389" s="625">
        <v>21</v>
      </c>
      <c r="B1389" s="626" t="s">
        <v>551</v>
      </c>
      <c r="C1389" s="626">
        <v>89301212</v>
      </c>
      <c r="D1389" s="688" t="s">
        <v>4839</v>
      </c>
      <c r="E1389" s="689" t="s">
        <v>2827</v>
      </c>
      <c r="F1389" s="626" t="s">
        <v>2806</v>
      </c>
      <c r="G1389" s="626" t="s">
        <v>3182</v>
      </c>
      <c r="H1389" s="626" t="s">
        <v>1264</v>
      </c>
      <c r="I1389" s="626" t="s">
        <v>2723</v>
      </c>
      <c r="J1389" s="626" t="s">
        <v>2529</v>
      </c>
      <c r="K1389" s="626" t="s">
        <v>2724</v>
      </c>
      <c r="L1389" s="627">
        <v>561.54</v>
      </c>
      <c r="M1389" s="627">
        <v>561.54</v>
      </c>
      <c r="N1389" s="626">
        <v>1</v>
      </c>
      <c r="O1389" s="690">
        <v>1</v>
      </c>
      <c r="P1389" s="627"/>
      <c r="Q1389" s="642">
        <v>0</v>
      </c>
      <c r="R1389" s="626"/>
      <c r="S1389" s="642">
        <v>0</v>
      </c>
      <c r="T1389" s="690"/>
      <c r="U1389" s="672">
        <v>0</v>
      </c>
    </row>
    <row r="1390" spans="1:21" ht="14.4" customHeight="1" x14ac:dyDescent="0.3">
      <c r="A1390" s="625">
        <v>21</v>
      </c>
      <c r="B1390" s="626" t="s">
        <v>551</v>
      </c>
      <c r="C1390" s="626">
        <v>89301212</v>
      </c>
      <c r="D1390" s="688" t="s">
        <v>4839</v>
      </c>
      <c r="E1390" s="689" t="s">
        <v>2827</v>
      </c>
      <c r="F1390" s="626" t="s">
        <v>2806</v>
      </c>
      <c r="G1390" s="626" t="s">
        <v>3685</v>
      </c>
      <c r="H1390" s="626" t="s">
        <v>550</v>
      </c>
      <c r="I1390" s="626" t="s">
        <v>3686</v>
      </c>
      <c r="J1390" s="626" t="s">
        <v>3687</v>
      </c>
      <c r="K1390" s="626" t="s">
        <v>3688</v>
      </c>
      <c r="L1390" s="627">
        <v>94.09</v>
      </c>
      <c r="M1390" s="627">
        <v>94.09</v>
      </c>
      <c r="N1390" s="626">
        <v>1</v>
      </c>
      <c r="O1390" s="690">
        <v>1</v>
      </c>
      <c r="P1390" s="627"/>
      <c r="Q1390" s="642">
        <v>0</v>
      </c>
      <c r="R1390" s="626"/>
      <c r="S1390" s="642">
        <v>0</v>
      </c>
      <c r="T1390" s="690"/>
      <c r="U1390" s="672">
        <v>0</v>
      </c>
    </row>
    <row r="1391" spans="1:21" ht="14.4" customHeight="1" x14ac:dyDescent="0.3">
      <c r="A1391" s="625">
        <v>21</v>
      </c>
      <c r="B1391" s="626" t="s">
        <v>551</v>
      </c>
      <c r="C1391" s="626">
        <v>89301212</v>
      </c>
      <c r="D1391" s="688" t="s">
        <v>4839</v>
      </c>
      <c r="E1391" s="689" t="s">
        <v>2827</v>
      </c>
      <c r="F1391" s="626" t="s">
        <v>2806</v>
      </c>
      <c r="G1391" s="626" t="s">
        <v>3852</v>
      </c>
      <c r="H1391" s="626" t="s">
        <v>1264</v>
      </c>
      <c r="I1391" s="626" t="s">
        <v>3853</v>
      </c>
      <c r="J1391" s="626" t="s">
        <v>3854</v>
      </c>
      <c r="K1391" s="626" t="s">
        <v>3855</v>
      </c>
      <c r="L1391" s="627">
        <v>1359.61</v>
      </c>
      <c r="M1391" s="627">
        <v>2719.22</v>
      </c>
      <c r="N1391" s="626">
        <v>2</v>
      </c>
      <c r="O1391" s="690">
        <v>1</v>
      </c>
      <c r="P1391" s="627">
        <v>2719.22</v>
      </c>
      <c r="Q1391" s="642">
        <v>1</v>
      </c>
      <c r="R1391" s="626">
        <v>2</v>
      </c>
      <c r="S1391" s="642">
        <v>1</v>
      </c>
      <c r="T1391" s="690">
        <v>1</v>
      </c>
      <c r="U1391" s="672">
        <v>1</v>
      </c>
    </row>
    <row r="1392" spans="1:21" ht="14.4" customHeight="1" x14ac:dyDescent="0.3">
      <c r="A1392" s="625">
        <v>21</v>
      </c>
      <c r="B1392" s="626" t="s">
        <v>551</v>
      </c>
      <c r="C1392" s="626">
        <v>89301212</v>
      </c>
      <c r="D1392" s="688" t="s">
        <v>4839</v>
      </c>
      <c r="E1392" s="689" t="s">
        <v>2827</v>
      </c>
      <c r="F1392" s="626" t="s">
        <v>2806</v>
      </c>
      <c r="G1392" s="626" t="s">
        <v>3461</v>
      </c>
      <c r="H1392" s="626" t="s">
        <v>550</v>
      </c>
      <c r="I1392" s="626" t="s">
        <v>3462</v>
      </c>
      <c r="J1392" s="626" t="s">
        <v>4147</v>
      </c>
      <c r="K1392" s="626" t="s">
        <v>3464</v>
      </c>
      <c r="L1392" s="627">
        <v>0</v>
      </c>
      <c r="M1392" s="627">
        <v>0</v>
      </c>
      <c r="N1392" s="626">
        <v>1</v>
      </c>
      <c r="O1392" s="690">
        <v>1</v>
      </c>
      <c r="P1392" s="627"/>
      <c r="Q1392" s="642"/>
      <c r="R1392" s="626"/>
      <c r="S1392" s="642">
        <v>0</v>
      </c>
      <c r="T1392" s="690"/>
      <c r="U1392" s="672">
        <v>0</v>
      </c>
    </row>
    <row r="1393" spans="1:21" ht="14.4" customHeight="1" x14ac:dyDescent="0.3">
      <c r="A1393" s="625">
        <v>21</v>
      </c>
      <c r="B1393" s="626" t="s">
        <v>551</v>
      </c>
      <c r="C1393" s="626">
        <v>89301212</v>
      </c>
      <c r="D1393" s="688" t="s">
        <v>4839</v>
      </c>
      <c r="E1393" s="689" t="s">
        <v>2827</v>
      </c>
      <c r="F1393" s="626" t="s">
        <v>2806</v>
      </c>
      <c r="G1393" s="626" t="s">
        <v>3461</v>
      </c>
      <c r="H1393" s="626" t="s">
        <v>550</v>
      </c>
      <c r="I1393" s="626" t="s">
        <v>3462</v>
      </c>
      <c r="J1393" s="626" t="s">
        <v>3463</v>
      </c>
      <c r="K1393" s="626" t="s">
        <v>3464</v>
      </c>
      <c r="L1393" s="627">
        <v>0</v>
      </c>
      <c r="M1393" s="627">
        <v>0</v>
      </c>
      <c r="N1393" s="626">
        <v>1</v>
      </c>
      <c r="O1393" s="690">
        <v>1</v>
      </c>
      <c r="P1393" s="627"/>
      <c r="Q1393" s="642"/>
      <c r="R1393" s="626"/>
      <c r="S1393" s="642">
        <v>0</v>
      </c>
      <c r="T1393" s="690"/>
      <c r="U1393" s="672">
        <v>0</v>
      </c>
    </row>
    <row r="1394" spans="1:21" ht="14.4" customHeight="1" x14ac:dyDescent="0.3">
      <c r="A1394" s="625">
        <v>21</v>
      </c>
      <c r="B1394" s="626" t="s">
        <v>551</v>
      </c>
      <c r="C1394" s="626">
        <v>89301212</v>
      </c>
      <c r="D1394" s="688" t="s">
        <v>4839</v>
      </c>
      <c r="E1394" s="689" t="s">
        <v>2827</v>
      </c>
      <c r="F1394" s="626" t="s">
        <v>2806</v>
      </c>
      <c r="G1394" s="626" t="s">
        <v>4148</v>
      </c>
      <c r="H1394" s="626" t="s">
        <v>550</v>
      </c>
      <c r="I1394" s="626" t="s">
        <v>4149</v>
      </c>
      <c r="J1394" s="626" t="s">
        <v>1942</v>
      </c>
      <c r="K1394" s="626" t="s">
        <v>1058</v>
      </c>
      <c r="L1394" s="627">
        <v>55.65</v>
      </c>
      <c r="M1394" s="627">
        <v>111.3</v>
      </c>
      <c r="N1394" s="626">
        <v>2</v>
      </c>
      <c r="O1394" s="690">
        <v>1</v>
      </c>
      <c r="P1394" s="627">
        <v>55.65</v>
      </c>
      <c r="Q1394" s="642">
        <v>0.5</v>
      </c>
      <c r="R1394" s="626">
        <v>1</v>
      </c>
      <c r="S1394" s="642">
        <v>0.5</v>
      </c>
      <c r="T1394" s="690">
        <v>0.5</v>
      </c>
      <c r="U1394" s="672">
        <v>0.5</v>
      </c>
    </row>
    <row r="1395" spans="1:21" ht="14.4" customHeight="1" x14ac:dyDescent="0.3">
      <c r="A1395" s="625">
        <v>21</v>
      </c>
      <c r="B1395" s="626" t="s">
        <v>551</v>
      </c>
      <c r="C1395" s="626">
        <v>89301212</v>
      </c>
      <c r="D1395" s="688" t="s">
        <v>4839</v>
      </c>
      <c r="E1395" s="689" t="s">
        <v>2827</v>
      </c>
      <c r="F1395" s="626" t="s">
        <v>2806</v>
      </c>
      <c r="G1395" s="626" t="s">
        <v>4148</v>
      </c>
      <c r="H1395" s="626" t="s">
        <v>550</v>
      </c>
      <c r="I1395" s="626" t="s">
        <v>4150</v>
      </c>
      <c r="J1395" s="626" t="s">
        <v>1942</v>
      </c>
      <c r="K1395" s="626" t="s">
        <v>1919</v>
      </c>
      <c r="L1395" s="627">
        <v>0</v>
      </c>
      <c r="M1395" s="627">
        <v>0</v>
      </c>
      <c r="N1395" s="626">
        <v>3</v>
      </c>
      <c r="O1395" s="690">
        <v>0.5</v>
      </c>
      <c r="P1395" s="627"/>
      <c r="Q1395" s="642"/>
      <c r="R1395" s="626"/>
      <c r="S1395" s="642">
        <v>0</v>
      </c>
      <c r="T1395" s="690"/>
      <c r="U1395" s="672">
        <v>0</v>
      </c>
    </row>
    <row r="1396" spans="1:21" ht="14.4" customHeight="1" x14ac:dyDescent="0.3">
      <c r="A1396" s="625">
        <v>21</v>
      </c>
      <c r="B1396" s="626" t="s">
        <v>551</v>
      </c>
      <c r="C1396" s="626">
        <v>89301212</v>
      </c>
      <c r="D1396" s="688" t="s">
        <v>4839</v>
      </c>
      <c r="E1396" s="689" t="s">
        <v>2827</v>
      </c>
      <c r="F1396" s="626" t="s">
        <v>2806</v>
      </c>
      <c r="G1396" s="626" t="s">
        <v>2985</v>
      </c>
      <c r="H1396" s="626" t="s">
        <v>550</v>
      </c>
      <c r="I1396" s="626" t="s">
        <v>2986</v>
      </c>
      <c r="J1396" s="626" t="s">
        <v>807</v>
      </c>
      <c r="K1396" s="626" t="s">
        <v>2987</v>
      </c>
      <c r="L1396" s="627">
        <v>1520.3</v>
      </c>
      <c r="M1396" s="627">
        <v>3040.6</v>
      </c>
      <c r="N1396" s="626">
        <v>2</v>
      </c>
      <c r="O1396" s="690">
        <v>1</v>
      </c>
      <c r="P1396" s="627">
        <v>3040.6</v>
      </c>
      <c r="Q1396" s="642">
        <v>1</v>
      </c>
      <c r="R1396" s="626">
        <v>2</v>
      </c>
      <c r="S1396" s="642">
        <v>1</v>
      </c>
      <c r="T1396" s="690">
        <v>1</v>
      </c>
      <c r="U1396" s="672">
        <v>1</v>
      </c>
    </row>
    <row r="1397" spans="1:21" ht="14.4" customHeight="1" x14ac:dyDescent="0.3">
      <c r="A1397" s="625">
        <v>21</v>
      </c>
      <c r="B1397" s="626" t="s">
        <v>551</v>
      </c>
      <c r="C1397" s="626">
        <v>89301212</v>
      </c>
      <c r="D1397" s="688" t="s">
        <v>4839</v>
      </c>
      <c r="E1397" s="689" t="s">
        <v>2827</v>
      </c>
      <c r="F1397" s="626" t="s">
        <v>2806</v>
      </c>
      <c r="G1397" s="626" t="s">
        <v>2985</v>
      </c>
      <c r="H1397" s="626" t="s">
        <v>550</v>
      </c>
      <c r="I1397" s="626" t="s">
        <v>4050</v>
      </c>
      <c r="J1397" s="626" t="s">
        <v>873</v>
      </c>
      <c r="K1397" s="626" t="s">
        <v>4051</v>
      </c>
      <c r="L1397" s="627">
        <v>1139.93</v>
      </c>
      <c r="M1397" s="627">
        <v>2279.86</v>
      </c>
      <c r="N1397" s="626">
        <v>2</v>
      </c>
      <c r="O1397" s="690">
        <v>1.5</v>
      </c>
      <c r="P1397" s="627">
        <v>2279.86</v>
      </c>
      <c r="Q1397" s="642">
        <v>1</v>
      </c>
      <c r="R1397" s="626">
        <v>2</v>
      </c>
      <c r="S1397" s="642">
        <v>1</v>
      </c>
      <c r="T1397" s="690">
        <v>1.5</v>
      </c>
      <c r="U1397" s="672">
        <v>1</v>
      </c>
    </row>
    <row r="1398" spans="1:21" ht="14.4" customHeight="1" x14ac:dyDescent="0.3">
      <c r="A1398" s="625">
        <v>21</v>
      </c>
      <c r="B1398" s="626" t="s">
        <v>551</v>
      </c>
      <c r="C1398" s="626">
        <v>89301212</v>
      </c>
      <c r="D1398" s="688" t="s">
        <v>4839</v>
      </c>
      <c r="E1398" s="689" t="s">
        <v>2827</v>
      </c>
      <c r="F1398" s="626" t="s">
        <v>2806</v>
      </c>
      <c r="G1398" s="626" t="s">
        <v>2985</v>
      </c>
      <c r="H1398" s="626" t="s">
        <v>550</v>
      </c>
      <c r="I1398" s="626" t="s">
        <v>3376</v>
      </c>
      <c r="J1398" s="626" t="s">
        <v>873</v>
      </c>
      <c r="K1398" s="626" t="s">
        <v>874</v>
      </c>
      <c r="L1398" s="627">
        <v>569.97</v>
      </c>
      <c r="M1398" s="627">
        <v>569.97</v>
      </c>
      <c r="N1398" s="626">
        <v>1</v>
      </c>
      <c r="O1398" s="690">
        <v>0.5</v>
      </c>
      <c r="P1398" s="627">
        <v>569.97</v>
      </c>
      <c r="Q1398" s="642">
        <v>1</v>
      </c>
      <c r="R1398" s="626">
        <v>1</v>
      </c>
      <c r="S1398" s="642">
        <v>1</v>
      </c>
      <c r="T1398" s="690">
        <v>0.5</v>
      </c>
      <c r="U1398" s="672">
        <v>1</v>
      </c>
    </row>
    <row r="1399" spans="1:21" ht="14.4" customHeight="1" x14ac:dyDescent="0.3">
      <c r="A1399" s="625">
        <v>21</v>
      </c>
      <c r="B1399" s="626" t="s">
        <v>551</v>
      </c>
      <c r="C1399" s="626">
        <v>89301212</v>
      </c>
      <c r="D1399" s="688" t="s">
        <v>4839</v>
      </c>
      <c r="E1399" s="689" t="s">
        <v>2827</v>
      </c>
      <c r="F1399" s="626" t="s">
        <v>2806</v>
      </c>
      <c r="G1399" s="626" t="s">
        <v>4151</v>
      </c>
      <c r="H1399" s="626" t="s">
        <v>550</v>
      </c>
      <c r="I1399" s="626" t="s">
        <v>4152</v>
      </c>
      <c r="J1399" s="626" t="s">
        <v>4153</v>
      </c>
      <c r="K1399" s="626" t="s">
        <v>4154</v>
      </c>
      <c r="L1399" s="627">
        <v>0</v>
      </c>
      <c r="M1399" s="627">
        <v>0</v>
      </c>
      <c r="N1399" s="626">
        <v>2</v>
      </c>
      <c r="O1399" s="690">
        <v>1.5</v>
      </c>
      <c r="P1399" s="627">
        <v>0</v>
      </c>
      <c r="Q1399" s="642"/>
      <c r="R1399" s="626">
        <v>2</v>
      </c>
      <c r="S1399" s="642">
        <v>1</v>
      </c>
      <c r="T1399" s="690">
        <v>1.5</v>
      </c>
      <c r="U1399" s="672">
        <v>1</v>
      </c>
    </row>
    <row r="1400" spans="1:21" ht="14.4" customHeight="1" x14ac:dyDescent="0.3">
      <c r="A1400" s="625">
        <v>21</v>
      </c>
      <c r="B1400" s="626" t="s">
        <v>551</v>
      </c>
      <c r="C1400" s="626">
        <v>89301212</v>
      </c>
      <c r="D1400" s="688" t="s">
        <v>4839</v>
      </c>
      <c r="E1400" s="689" t="s">
        <v>2827</v>
      </c>
      <c r="F1400" s="626" t="s">
        <v>2806</v>
      </c>
      <c r="G1400" s="626" t="s">
        <v>4151</v>
      </c>
      <c r="H1400" s="626" t="s">
        <v>550</v>
      </c>
      <c r="I1400" s="626" t="s">
        <v>4155</v>
      </c>
      <c r="J1400" s="626" t="s">
        <v>4153</v>
      </c>
      <c r="K1400" s="626" t="s">
        <v>4156</v>
      </c>
      <c r="L1400" s="627">
        <v>0</v>
      </c>
      <c r="M1400" s="627">
        <v>0</v>
      </c>
      <c r="N1400" s="626">
        <v>5</v>
      </c>
      <c r="O1400" s="690">
        <v>3.5</v>
      </c>
      <c r="P1400" s="627">
        <v>0</v>
      </c>
      <c r="Q1400" s="642"/>
      <c r="R1400" s="626">
        <v>2</v>
      </c>
      <c r="S1400" s="642">
        <v>0.4</v>
      </c>
      <c r="T1400" s="690">
        <v>1.5</v>
      </c>
      <c r="U1400" s="672">
        <v>0.42857142857142855</v>
      </c>
    </row>
    <row r="1401" spans="1:21" ht="14.4" customHeight="1" x14ac:dyDescent="0.3">
      <c r="A1401" s="625">
        <v>21</v>
      </c>
      <c r="B1401" s="626" t="s">
        <v>551</v>
      </c>
      <c r="C1401" s="626">
        <v>89301212</v>
      </c>
      <c r="D1401" s="688" t="s">
        <v>4839</v>
      </c>
      <c r="E1401" s="689" t="s">
        <v>2827</v>
      </c>
      <c r="F1401" s="626" t="s">
        <v>2806</v>
      </c>
      <c r="G1401" s="626" t="s">
        <v>3089</v>
      </c>
      <c r="H1401" s="626" t="s">
        <v>550</v>
      </c>
      <c r="I1401" s="626" t="s">
        <v>3090</v>
      </c>
      <c r="J1401" s="626" t="s">
        <v>1096</v>
      </c>
      <c r="K1401" s="626" t="s">
        <v>3091</v>
      </c>
      <c r="L1401" s="627">
        <v>63.67</v>
      </c>
      <c r="M1401" s="627">
        <v>318.35000000000002</v>
      </c>
      <c r="N1401" s="626">
        <v>5</v>
      </c>
      <c r="O1401" s="690">
        <v>1</v>
      </c>
      <c r="P1401" s="627">
        <v>318.35000000000002</v>
      </c>
      <c r="Q1401" s="642">
        <v>1</v>
      </c>
      <c r="R1401" s="626">
        <v>5</v>
      </c>
      <c r="S1401" s="642">
        <v>1</v>
      </c>
      <c r="T1401" s="690">
        <v>1</v>
      </c>
      <c r="U1401" s="672">
        <v>1</v>
      </c>
    </row>
    <row r="1402" spans="1:21" ht="14.4" customHeight="1" x14ac:dyDescent="0.3">
      <c r="A1402" s="625">
        <v>21</v>
      </c>
      <c r="B1402" s="626" t="s">
        <v>551</v>
      </c>
      <c r="C1402" s="626">
        <v>89301212</v>
      </c>
      <c r="D1402" s="688" t="s">
        <v>4839</v>
      </c>
      <c r="E1402" s="689" t="s">
        <v>2827</v>
      </c>
      <c r="F1402" s="626" t="s">
        <v>2806</v>
      </c>
      <c r="G1402" s="626" t="s">
        <v>3870</v>
      </c>
      <c r="H1402" s="626" t="s">
        <v>550</v>
      </c>
      <c r="I1402" s="626" t="s">
        <v>3871</v>
      </c>
      <c r="J1402" s="626" t="s">
        <v>1479</v>
      </c>
      <c r="K1402" s="626" t="s">
        <v>3872</v>
      </c>
      <c r="L1402" s="627">
        <v>31.64</v>
      </c>
      <c r="M1402" s="627">
        <v>126.56</v>
      </c>
      <c r="N1402" s="626">
        <v>4</v>
      </c>
      <c r="O1402" s="690">
        <v>1.5</v>
      </c>
      <c r="P1402" s="627"/>
      <c r="Q1402" s="642">
        <v>0</v>
      </c>
      <c r="R1402" s="626"/>
      <c r="S1402" s="642">
        <v>0</v>
      </c>
      <c r="T1402" s="690"/>
      <c r="U1402" s="672">
        <v>0</v>
      </c>
    </row>
    <row r="1403" spans="1:21" ht="14.4" customHeight="1" x14ac:dyDescent="0.3">
      <c r="A1403" s="625">
        <v>21</v>
      </c>
      <c r="B1403" s="626" t="s">
        <v>551</v>
      </c>
      <c r="C1403" s="626">
        <v>89301212</v>
      </c>
      <c r="D1403" s="688" t="s">
        <v>4839</v>
      </c>
      <c r="E1403" s="689" t="s">
        <v>2827</v>
      </c>
      <c r="F1403" s="626" t="s">
        <v>2806</v>
      </c>
      <c r="G1403" s="626" t="s">
        <v>2883</v>
      </c>
      <c r="H1403" s="626" t="s">
        <v>550</v>
      </c>
      <c r="I1403" s="626" t="s">
        <v>2884</v>
      </c>
      <c r="J1403" s="626" t="s">
        <v>1182</v>
      </c>
      <c r="K1403" s="626" t="s">
        <v>678</v>
      </c>
      <c r="L1403" s="627">
        <v>0</v>
      </c>
      <c r="M1403" s="627">
        <v>0</v>
      </c>
      <c r="N1403" s="626">
        <v>4</v>
      </c>
      <c r="O1403" s="690">
        <v>1</v>
      </c>
      <c r="P1403" s="627">
        <v>0</v>
      </c>
      <c r="Q1403" s="642"/>
      <c r="R1403" s="626">
        <v>4</v>
      </c>
      <c r="S1403" s="642">
        <v>1</v>
      </c>
      <c r="T1403" s="690">
        <v>1</v>
      </c>
      <c r="U1403" s="672">
        <v>1</v>
      </c>
    </row>
    <row r="1404" spans="1:21" ht="14.4" customHeight="1" x14ac:dyDescent="0.3">
      <c r="A1404" s="625">
        <v>21</v>
      </c>
      <c r="B1404" s="626" t="s">
        <v>551</v>
      </c>
      <c r="C1404" s="626">
        <v>89301212</v>
      </c>
      <c r="D1404" s="688" t="s">
        <v>4839</v>
      </c>
      <c r="E1404" s="689" t="s">
        <v>2827</v>
      </c>
      <c r="F1404" s="626" t="s">
        <v>2806</v>
      </c>
      <c r="G1404" s="626" t="s">
        <v>3385</v>
      </c>
      <c r="H1404" s="626" t="s">
        <v>550</v>
      </c>
      <c r="I1404" s="626" t="s">
        <v>3883</v>
      </c>
      <c r="J1404" s="626" t="s">
        <v>3884</v>
      </c>
      <c r="K1404" s="626" t="s">
        <v>3885</v>
      </c>
      <c r="L1404" s="627">
        <v>1538.52</v>
      </c>
      <c r="M1404" s="627">
        <v>4615.5599999999995</v>
      </c>
      <c r="N1404" s="626">
        <v>3</v>
      </c>
      <c r="O1404" s="690">
        <v>2</v>
      </c>
      <c r="P1404" s="627">
        <v>4615.5599999999995</v>
      </c>
      <c r="Q1404" s="642">
        <v>1</v>
      </c>
      <c r="R1404" s="626">
        <v>3</v>
      </c>
      <c r="S1404" s="642">
        <v>1</v>
      </c>
      <c r="T1404" s="690">
        <v>2</v>
      </c>
      <c r="U1404" s="672">
        <v>1</v>
      </c>
    </row>
    <row r="1405" spans="1:21" ht="14.4" customHeight="1" x14ac:dyDescent="0.3">
      <c r="A1405" s="625">
        <v>21</v>
      </c>
      <c r="B1405" s="626" t="s">
        <v>551</v>
      </c>
      <c r="C1405" s="626">
        <v>89301212</v>
      </c>
      <c r="D1405" s="688" t="s">
        <v>4839</v>
      </c>
      <c r="E1405" s="689" t="s">
        <v>2827</v>
      </c>
      <c r="F1405" s="626" t="s">
        <v>2806</v>
      </c>
      <c r="G1405" s="626" t="s">
        <v>3385</v>
      </c>
      <c r="H1405" s="626" t="s">
        <v>550</v>
      </c>
      <c r="I1405" s="626" t="s">
        <v>3386</v>
      </c>
      <c r="J1405" s="626" t="s">
        <v>3387</v>
      </c>
      <c r="K1405" s="626" t="s">
        <v>1821</v>
      </c>
      <c r="L1405" s="627">
        <v>10256.77</v>
      </c>
      <c r="M1405" s="627">
        <v>123081.24000000003</v>
      </c>
      <c r="N1405" s="626">
        <v>12</v>
      </c>
      <c r="O1405" s="690">
        <v>8.5</v>
      </c>
      <c r="P1405" s="627">
        <v>123081.24000000003</v>
      </c>
      <c r="Q1405" s="642">
        <v>1</v>
      </c>
      <c r="R1405" s="626">
        <v>12</v>
      </c>
      <c r="S1405" s="642">
        <v>1</v>
      </c>
      <c r="T1405" s="690">
        <v>8.5</v>
      </c>
      <c r="U1405" s="672">
        <v>1</v>
      </c>
    </row>
    <row r="1406" spans="1:21" ht="14.4" customHeight="1" x14ac:dyDescent="0.3">
      <c r="A1406" s="625">
        <v>21</v>
      </c>
      <c r="B1406" s="626" t="s">
        <v>551</v>
      </c>
      <c r="C1406" s="626">
        <v>89301212</v>
      </c>
      <c r="D1406" s="688" t="s">
        <v>4839</v>
      </c>
      <c r="E1406" s="689" t="s">
        <v>2827</v>
      </c>
      <c r="F1406" s="626" t="s">
        <v>2806</v>
      </c>
      <c r="G1406" s="626" t="s">
        <v>3887</v>
      </c>
      <c r="H1406" s="626" t="s">
        <v>550</v>
      </c>
      <c r="I1406" s="626" t="s">
        <v>3890</v>
      </c>
      <c r="J1406" s="626" t="s">
        <v>3891</v>
      </c>
      <c r="K1406" s="626" t="s">
        <v>3892</v>
      </c>
      <c r="L1406" s="627">
        <v>0</v>
      </c>
      <c r="M1406" s="627">
        <v>0</v>
      </c>
      <c r="N1406" s="626">
        <v>1</v>
      </c>
      <c r="O1406" s="690">
        <v>0.5</v>
      </c>
      <c r="P1406" s="627"/>
      <c r="Q1406" s="642"/>
      <c r="R1406" s="626"/>
      <c r="S1406" s="642">
        <v>0</v>
      </c>
      <c r="T1406" s="690"/>
      <c r="U1406" s="672">
        <v>0</v>
      </c>
    </row>
    <row r="1407" spans="1:21" ht="14.4" customHeight="1" x14ac:dyDescent="0.3">
      <c r="A1407" s="625">
        <v>21</v>
      </c>
      <c r="B1407" s="626" t="s">
        <v>551</v>
      </c>
      <c r="C1407" s="626">
        <v>89301212</v>
      </c>
      <c r="D1407" s="688" t="s">
        <v>4839</v>
      </c>
      <c r="E1407" s="689" t="s">
        <v>2827</v>
      </c>
      <c r="F1407" s="626" t="s">
        <v>2806</v>
      </c>
      <c r="G1407" s="626" t="s">
        <v>2889</v>
      </c>
      <c r="H1407" s="626" t="s">
        <v>550</v>
      </c>
      <c r="I1407" s="626" t="s">
        <v>3893</v>
      </c>
      <c r="J1407" s="626" t="s">
        <v>2891</v>
      </c>
      <c r="K1407" s="626" t="s">
        <v>2892</v>
      </c>
      <c r="L1407" s="627">
        <v>0</v>
      </c>
      <c r="M1407" s="627">
        <v>0</v>
      </c>
      <c r="N1407" s="626">
        <v>1</v>
      </c>
      <c r="O1407" s="690">
        <v>0.5</v>
      </c>
      <c r="P1407" s="627">
        <v>0</v>
      </c>
      <c r="Q1407" s="642"/>
      <c r="R1407" s="626">
        <v>1</v>
      </c>
      <c r="S1407" s="642">
        <v>1</v>
      </c>
      <c r="T1407" s="690">
        <v>0.5</v>
      </c>
      <c r="U1407" s="672">
        <v>1</v>
      </c>
    </row>
    <row r="1408" spans="1:21" ht="14.4" customHeight="1" x14ac:dyDescent="0.3">
      <c r="A1408" s="625">
        <v>21</v>
      </c>
      <c r="B1408" s="626" t="s">
        <v>551</v>
      </c>
      <c r="C1408" s="626">
        <v>89301212</v>
      </c>
      <c r="D1408" s="688" t="s">
        <v>4839</v>
      </c>
      <c r="E1408" s="689" t="s">
        <v>2827</v>
      </c>
      <c r="F1408" s="626" t="s">
        <v>2806</v>
      </c>
      <c r="G1408" s="626" t="s">
        <v>2889</v>
      </c>
      <c r="H1408" s="626" t="s">
        <v>550</v>
      </c>
      <c r="I1408" s="626" t="s">
        <v>2993</v>
      </c>
      <c r="J1408" s="626" t="s">
        <v>2994</v>
      </c>
      <c r="K1408" s="626" t="s">
        <v>2995</v>
      </c>
      <c r="L1408" s="627">
        <v>0</v>
      </c>
      <c r="M1408" s="627">
        <v>0</v>
      </c>
      <c r="N1408" s="626">
        <v>2</v>
      </c>
      <c r="O1408" s="690">
        <v>1</v>
      </c>
      <c r="P1408" s="627"/>
      <c r="Q1408" s="642"/>
      <c r="R1408" s="626"/>
      <c r="S1408" s="642">
        <v>0</v>
      </c>
      <c r="T1408" s="690"/>
      <c r="U1408" s="672">
        <v>0</v>
      </c>
    </row>
    <row r="1409" spans="1:21" ht="14.4" customHeight="1" x14ac:dyDescent="0.3">
      <c r="A1409" s="625">
        <v>21</v>
      </c>
      <c r="B1409" s="626" t="s">
        <v>551</v>
      </c>
      <c r="C1409" s="626">
        <v>89301212</v>
      </c>
      <c r="D1409" s="688" t="s">
        <v>4839</v>
      </c>
      <c r="E1409" s="689" t="s">
        <v>2827</v>
      </c>
      <c r="F1409" s="626" t="s">
        <v>2806</v>
      </c>
      <c r="G1409" s="626" t="s">
        <v>3897</v>
      </c>
      <c r="H1409" s="626" t="s">
        <v>550</v>
      </c>
      <c r="I1409" s="626" t="s">
        <v>3898</v>
      </c>
      <c r="J1409" s="626" t="s">
        <v>3899</v>
      </c>
      <c r="K1409" s="626" t="s">
        <v>1532</v>
      </c>
      <c r="L1409" s="627">
        <v>8264.7900000000009</v>
      </c>
      <c r="M1409" s="627">
        <v>33059.160000000003</v>
      </c>
      <c r="N1409" s="626">
        <v>4</v>
      </c>
      <c r="O1409" s="690">
        <v>1</v>
      </c>
      <c r="P1409" s="627">
        <v>24794.370000000003</v>
      </c>
      <c r="Q1409" s="642">
        <v>0.75</v>
      </c>
      <c r="R1409" s="626">
        <v>3</v>
      </c>
      <c r="S1409" s="642">
        <v>0.75</v>
      </c>
      <c r="T1409" s="690">
        <v>0.5</v>
      </c>
      <c r="U1409" s="672">
        <v>0.5</v>
      </c>
    </row>
    <row r="1410" spans="1:21" ht="14.4" customHeight="1" x14ac:dyDescent="0.3">
      <c r="A1410" s="625">
        <v>21</v>
      </c>
      <c r="B1410" s="626" t="s">
        <v>551</v>
      </c>
      <c r="C1410" s="626">
        <v>89301212</v>
      </c>
      <c r="D1410" s="688" t="s">
        <v>4839</v>
      </c>
      <c r="E1410" s="689" t="s">
        <v>2827</v>
      </c>
      <c r="F1410" s="626" t="s">
        <v>2806</v>
      </c>
      <c r="G1410" s="626" t="s">
        <v>3897</v>
      </c>
      <c r="H1410" s="626" t="s">
        <v>550</v>
      </c>
      <c r="I1410" s="626" t="s">
        <v>4157</v>
      </c>
      <c r="J1410" s="626" t="s">
        <v>4158</v>
      </c>
      <c r="K1410" s="626" t="s">
        <v>4159</v>
      </c>
      <c r="L1410" s="627">
        <v>0</v>
      </c>
      <c r="M1410" s="627">
        <v>0</v>
      </c>
      <c r="N1410" s="626">
        <v>1</v>
      </c>
      <c r="O1410" s="690">
        <v>0.5</v>
      </c>
      <c r="P1410" s="627">
        <v>0</v>
      </c>
      <c r="Q1410" s="642"/>
      <c r="R1410" s="626">
        <v>1</v>
      </c>
      <c r="S1410" s="642">
        <v>1</v>
      </c>
      <c r="T1410" s="690">
        <v>0.5</v>
      </c>
      <c r="U1410" s="672">
        <v>1</v>
      </c>
    </row>
    <row r="1411" spans="1:21" ht="14.4" customHeight="1" x14ac:dyDescent="0.3">
      <c r="A1411" s="625">
        <v>21</v>
      </c>
      <c r="B1411" s="626" t="s">
        <v>551</v>
      </c>
      <c r="C1411" s="626">
        <v>89301212</v>
      </c>
      <c r="D1411" s="688" t="s">
        <v>4839</v>
      </c>
      <c r="E1411" s="689" t="s">
        <v>2827</v>
      </c>
      <c r="F1411" s="626" t="s">
        <v>2806</v>
      </c>
      <c r="G1411" s="626" t="s">
        <v>3093</v>
      </c>
      <c r="H1411" s="626" t="s">
        <v>1264</v>
      </c>
      <c r="I1411" s="626" t="s">
        <v>2206</v>
      </c>
      <c r="J1411" s="626" t="s">
        <v>1328</v>
      </c>
      <c r="K1411" s="626" t="s">
        <v>1329</v>
      </c>
      <c r="L1411" s="627">
        <v>0</v>
      </c>
      <c r="M1411" s="627">
        <v>0</v>
      </c>
      <c r="N1411" s="626">
        <v>9</v>
      </c>
      <c r="O1411" s="690">
        <v>7.5</v>
      </c>
      <c r="P1411" s="627">
        <v>0</v>
      </c>
      <c r="Q1411" s="642"/>
      <c r="R1411" s="626">
        <v>8</v>
      </c>
      <c r="S1411" s="642">
        <v>0.88888888888888884</v>
      </c>
      <c r="T1411" s="690">
        <v>6.5</v>
      </c>
      <c r="U1411" s="672">
        <v>0.8666666666666667</v>
      </c>
    </row>
    <row r="1412" spans="1:21" ht="14.4" customHeight="1" x14ac:dyDescent="0.3">
      <c r="A1412" s="625">
        <v>21</v>
      </c>
      <c r="B1412" s="626" t="s">
        <v>551</v>
      </c>
      <c r="C1412" s="626">
        <v>89301212</v>
      </c>
      <c r="D1412" s="688" t="s">
        <v>4839</v>
      </c>
      <c r="E1412" s="689" t="s">
        <v>2827</v>
      </c>
      <c r="F1412" s="626" t="s">
        <v>2806</v>
      </c>
      <c r="G1412" s="626" t="s">
        <v>3093</v>
      </c>
      <c r="H1412" s="626" t="s">
        <v>1264</v>
      </c>
      <c r="I1412" s="626" t="s">
        <v>2607</v>
      </c>
      <c r="J1412" s="626" t="s">
        <v>1328</v>
      </c>
      <c r="K1412" s="626" t="s">
        <v>1845</v>
      </c>
      <c r="L1412" s="627">
        <v>0</v>
      </c>
      <c r="M1412" s="627">
        <v>0</v>
      </c>
      <c r="N1412" s="626">
        <v>6</v>
      </c>
      <c r="O1412" s="690">
        <v>4</v>
      </c>
      <c r="P1412" s="627">
        <v>0</v>
      </c>
      <c r="Q1412" s="642"/>
      <c r="R1412" s="626">
        <v>2</v>
      </c>
      <c r="S1412" s="642">
        <v>0.33333333333333331</v>
      </c>
      <c r="T1412" s="690">
        <v>1.5</v>
      </c>
      <c r="U1412" s="672">
        <v>0.375</v>
      </c>
    </row>
    <row r="1413" spans="1:21" ht="14.4" customHeight="1" x14ac:dyDescent="0.3">
      <c r="A1413" s="625">
        <v>21</v>
      </c>
      <c r="B1413" s="626" t="s">
        <v>551</v>
      </c>
      <c r="C1413" s="626">
        <v>89301212</v>
      </c>
      <c r="D1413" s="688" t="s">
        <v>4839</v>
      </c>
      <c r="E1413" s="689" t="s">
        <v>2827</v>
      </c>
      <c r="F1413" s="626" t="s">
        <v>2806</v>
      </c>
      <c r="G1413" s="626" t="s">
        <v>3270</v>
      </c>
      <c r="H1413" s="626" t="s">
        <v>1264</v>
      </c>
      <c r="I1413" s="626" t="s">
        <v>3273</v>
      </c>
      <c r="J1413" s="626" t="s">
        <v>3274</v>
      </c>
      <c r="K1413" s="626" t="s">
        <v>3275</v>
      </c>
      <c r="L1413" s="627">
        <v>2279.48</v>
      </c>
      <c r="M1413" s="627">
        <v>164122.56000000006</v>
      </c>
      <c r="N1413" s="626">
        <v>72</v>
      </c>
      <c r="O1413" s="690">
        <v>26</v>
      </c>
      <c r="P1413" s="627">
        <v>118532.96000000005</v>
      </c>
      <c r="Q1413" s="642">
        <v>0.72222222222222232</v>
      </c>
      <c r="R1413" s="626">
        <v>52</v>
      </c>
      <c r="S1413" s="642">
        <v>0.72222222222222221</v>
      </c>
      <c r="T1413" s="690">
        <v>19.5</v>
      </c>
      <c r="U1413" s="672">
        <v>0.75</v>
      </c>
    </row>
    <row r="1414" spans="1:21" ht="14.4" customHeight="1" x14ac:dyDescent="0.3">
      <c r="A1414" s="625">
        <v>21</v>
      </c>
      <c r="B1414" s="626" t="s">
        <v>551</v>
      </c>
      <c r="C1414" s="626">
        <v>89301212</v>
      </c>
      <c r="D1414" s="688" t="s">
        <v>4839</v>
      </c>
      <c r="E1414" s="689" t="s">
        <v>2827</v>
      </c>
      <c r="F1414" s="626" t="s">
        <v>2806</v>
      </c>
      <c r="G1414" s="626" t="s">
        <v>3094</v>
      </c>
      <c r="H1414" s="626" t="s">
        <v>1264</v>
      </c>
      <c r="I1414" s="626" t="s">
        <v>2577</v>
      </c>
      <c r="J1414" s="626" t="s">
        <v>1426</v>
      </c>
      <c r="K1414" s="626" t="s">
        <v>593</v>
      </c>
      <c r="L1414" s="627">
        <v>137.74</v>
      </c>
      <c r="M1414" s="627">
        <v>275.48</v>
      </c>
      <c r="N1414" s="626">
        <v>2</v>
      </c>
      <c r="O1414" s="690">
        <v>1</v>
      </c>
      <c r="P1414" s="627"/>
      <c r="Q1414" s="642">
        <v>0</v>
      </c>
      <c r="R1414" s="626"/>
      <c r="S1414" s="642">
        <v>0</v>
      </c>
      <c r="T1414" s="690"/>
      <c r="U1414" s="672">
        <v>0</v>
      </c>
    </row>
    <row r="1415" spans="1:21" ht="14.4" customHeight="1" x14ac:dyDescent="0.3">
      <c r="A1415" s="625">
        <v>21</v>
      </c>
      <c r="B1415" s="626" t="s">
        <v>551</v>
      </c>
      <c r="C1415" s="626">
        <v>89301212</v>
      </c>
      <c r="D1415" s="688" t="s">
        <v>4839</v>
      </c>
      <c r="E1415" s="689" t="s">
        <v>2827</v>
      </c>
      <c r="F1415" s="626" t="s">
        <v>2806</v>
      </c>
      <c r="G1415" s="626" t="s">
        <v>3098</v>
      </c>
      <c r="H1415" s="626" t="s">
        <v>1264</v>
      </c>
      <c r="I1415" s="626" t="s">
        <v>2342</v>
      </c>
      <c r="J1415" s="626" t="s">
        <v>1305</v>
      </c>
      <c r="K1415" s="626" t="s">
        <v>2343</v>
      </c>
      <c r="L1415" s="627">
        <v>65.069999999999993</v>
      </c>
      <c r="M1415" s="627">
        <v>130.13999999999999</v>
      </c>
      <c r="N1415" s="626">
        <v>2</v>
      </c>
      <c r="O1415" s="690">
        <v>1</v>
      </c>
      <c r="P1415" s="627"/>
      <c r="Q1415" s="642">
        <v>0</v>
      </c>
      <c r="R1415" s="626"/>
      <c r="S1415" s="642">
        <v>0</v>
      </c>
      <c r="T1415" s="690"/>
      <c r="U1415" s="672">
        <v>0</v>
      </c>
    </row>
    <row r="1416" spans="1:21" ht="14.4" customHeight="1" x14ac:dyDescent="0.3">
      <c r="A1416" s="625">
        <v>21</v>
      </c>
      <c r="B1416" s="626" t="s">
        <v>551</v>
      </c>
      <c r="C1416" s="626">
        <v>89301212</v>
      </c>
      <c r="D1416" s="688" t="s">
        <v>4839</v>
      </c>
      <c r="E1416" s="689" t="s">
        <v>2827</v>
      </c>
      <c r="F1416" s="626" t="s">
        <v>2806</v>
      </c>
      <c r="G1416" s="626" t="s">
        <v>3098</v>
      </c>
      <c r="H1416" s="626" t="s">
        <v>1264</v>
      </c>
      <c r="I1416" s="626" t="s">
        <v>2349</v>
      </c>
      <c r="J1416" s="626" t="s">
        <v>1334</v>
      </c>
      <c r="K1416" s="626" t="s">
        <v>2350</v>
      </c>
      <c r="L1416" s="627">
        <v>86.76</v>
      </c>
      <c r="M1416" s="627">
        <v>86.76</v>
      </c>
      <c r="N1416" s="626">
        <v>1</v>
      </c>
      <c r="O1416" s="690">
        <v>1</v>
      </c>
      <c r="P1416" s="627"/>
      <c r="Q1416" s="642">
        <v>0</v>
      </c>
      <c r="R1416" s="626"/>
      <c r="S1416" s="642">
        <v>0</v>
      </c>
      <c r="T1416" s="690"/>
      <c r="U1416" s="672">
        <v>0</v>
      </c>
    </row>
    <row r="1417" spans="1:21" ht="14.4" customHeight="1" x14ac:dyDescent="0.3">
      <c r="A1417" s="625">
        <v>21</v>
      </c>
      <c r="B1417" s="626" t="s">
        <v>551</v>
      </c>
      <c r="C1417" s="626">
        <v>89301212</v>
      </c>
      <c r="D1417" s="688" t="s">
        <v>4839</v>
      </c>
      <c r="E1417" s="689" t="s">
        <v>2827</v>
      </c>
      <c r="F1417" s="626" t="s">
        <v>2806</v>
      </c>
      <c r="G1417" s="626" t="s">
        <v>2893</v>
      </c>
      <c r="H1417" s="626" t="s">
        <v>550</v>
      </c>
      <c r="I1417" s="626" t="s">
        <v>2894</v>
      </c>
      <c r="J1417" s="626" t="s">
        <v>799</v>
      </c>
      <c r="K1417" s="626" t="s">
        <v>800</v>
      </c>
      <c r="L1417" s="627">
        <v>0</v>
      </c>
      <c r="M1417" s="627">
        <v>0</v>
      </c>
      <c r="N1417" s="626">
        <v>36</v>
      </c>
      <c r="O1417" s="690">
        <v>3</v>
      </c>
      <c r="P1417" s="627">
        <v>0</v>
      </c>
      <c r="Q1417" s="642"/>
      <c r="R1417" s="626">
        <v>3</v>
      </c>
      <c r="S1417" s="642">
        <v>8.3333333333333329E-2</v>
      </c>
      <c r="T1417" s="690">
        <v>1</v>
      </c>
      <c r="U1417" s="672">
        <v>0.33333333333333331</v>
      </c>
    </row>
    <row r="1418" spans="1:21" ht="14.4" customHeight="1" x14ac:dyDescent="0.3">
      <c r="A1418" s="625">
        <v>21</v>
      </c>
      <c r="B1418" s="626" t="s">
        <v>551</v>
      </c>
      <c r="C1418" s="626">
        <v>89301212</v>
      </c>
      <c r="D1418" s="688" t="s">
        <v>4839</v>
      </c>
      <c r="E1418" s="689" t="s">
        <v>2827</v>
      </c>
      <c r="F1418" s="626" t="s">
        <v>2806</v>
      </c>
      <c r="G1418" s="626" t="s">
        <v>4160</v>
      </c>
      <c r="H1418" s="626" t="s">
        <v>1264</v>
      </c>
      <c r="I1418" s="626" t="s">
        <v>2756</v>
      </c>
      <c r="J1418" s="626" t="s">
        <v>2755</v>
      </c>
      <c r="K1418" s="626" t="s">
        <v>1455</v>
      </c>
      <c r="L1418" s="627">
        <v>137.74</v>
      </c>
      <c r="M1418" s="627">
        <v>137.74</v>
      </c>
      <c r="N1418" s="626">
        <v>1</v>
      </c>
      <c r="O1418" s="690">
        <v>0.5</v>
      </c>
      <c r="P1418" s="627"/>
      <c r="Q1418" s="642">
        <v>0</v>
      </c>
      <c r="R1418" s="626"/>
      <c r="S1418" s="642">
        <v>0</v>
      </c>
      <c r="T1418" s="690"/>
      <c r="U1418" s="672">
        <v>0</v>
      </c>
    </row>
    <row r="1419" spans="1:21" ht="14.4" customHeight="1" x14ac:dyDescent="0.3">
      <c r="A1419" s="625">
        <v>21</v>
      </c>
      <c r="B1419" s="626" t="s">
        <v>551</v>
      </c>
      <c r="C1419" s="626">
        <v>89301212</v>
      </c>
      <c r="D1419" s="688" t="s">
        <v>4839</v>
      </c>
      <c r="E1419" s="689" t="s">
        <v>2827</v>
      </c>
      <c r="F1419" s="626" t="s">
        <v>2806</v>
      </c>
      <c r="G1419" s="626" t="s">
        <v>3515</v>
      </c>
      <c r="H1419" s="626" t="s">
        <v>550</v>
      </c>
      <c r="I1419" s="626" t="s">
        <v>3516</v>
      </c>
      <c r="J1419" s="626" t="s">
        <v>996</v>
      </c>
      <c r="K1419" s="626" t="s">
        <v>3518</v>
      </c>
      <c r="L1419" s="627">
        <v>242.93</v>
      </c>
      <c r="M1419" s="627">
        <v>242.93</v>
      </c>
      <c r="N1419" s="626">
        <v>1</v>
      </c>
      <c r="O1419" s="690">
        <v>1</v>
      </c>
      <c r="P1419" s="627">
        <v>242.93</v>
      </c>
      <c r="Q1419" s="642">
        <v>1</v>
      </c>
      <c r="R1419" s="626">
        <v>1</v>
      </c>
      <c r="S1419" s="642">
        <v>1</v>
      </c>
      <c r="T1419" s="690">
        <v>1</v>
      </c>
      <c r="U1419" s="672">
        <v>1</v>
      </c>
    </row>
    <row r="1420" spans="1:21" ht="14.4" customHeight="1" x14ac:dyDescent="0.3">
      <c r="A1420" s="625">
        <v>21</v>
      </c>
      <c r="B1420" s="626" t="s">
        <v>551</v>
      </c>
      <c r="C1420" s="626">
        <v>89301212</v>
      </c>
      <c r="D1420" s="688" t="s">
        <v>4839</v>
      </c>
      <c r="E1420" s="689" t="s">
        <v>2827</v>
      </c>
      <c r="F1420" s="626" t="s">
        <v>2806</v>
      </c>
      <c r="G1420" s="626" t="s">
        <v>3103</v>
      </c>
      <c r="H1420" s="626" t="s">
        <v>550</v>
      </c>
      <c r="I1420" s="626" t="s">
        <v>3104</v>
      </c>
      <c r="J1420" s="626" t="s">
        <v>1189</v>
      </c>
      <c r="K1420" s="626" t="s">
        <v>1190</v>
      </c>
      <c r="L1420" s="627">
        <v>1172.22</v>
      </c>
      <c r="M1420" s="627">
        <v>41027.699999999997</v>
      </c>
      <c r="N1420" s="626">
        <v>35</v>
      </c>
      <c r="O1420" s="690">
        <v>12.5</v>
      </c>
      <c r="P1420" s="627">
        <v>22272.18</v>
      </c>
      <c r="Q1420" s="642">
        <v>0.54285714285714293</v>
      </c>
      <c r="R1420" s="626">
        <v>19</v>
      </c>
      <c r="S1420" s="642">
        <v>0.54285714285714282</v>
      </c>
      <c r="T1420" s="690">
        <v>8</v>
      </c>
      <c r="U1420" s="672">
        <v>0.64</v>
      </c>
    </row>
    <row r="1421" spans="1:21" ht="14.4" customHeight="1" x14ac:dyDescent="0.3">
      <c r="A1421" s="625">
        <v>21</v>
      </c>
      <c r="B1421" s="626" t="s">
        <v>551</v>
      </c>
      <c r="C1421" s="626">
        <v>89301212</v>
      </c>
      <c r="D1421" s="688" t="s">
        <v>4839</v>
      </c>
      <c r="E1421" s="689" t="s">
        <v>2827</v>
      </c>
      <c r="F1421" s="626" t="s">
        <v>2806</v>
      </c>
      <c r="G1421" s="626" t="s">
        <v>3007</v>
      </c>
      <c r="H1421" s="626" t="s">
        <v>550</v>
      </c>
      <c r="I1421" s="626" t="s">
        <v>3008</v>
      </c>
      <c r="J1421" s="626" t="s">
        <v>3009</v>
      </c>
      <c r="K1421" s="626" t="s">
        <v>3010</v>
      </c>
      <c r="L1421" s="627">
        <v>56.01</v>
      </c>
      <c r="M1421" s="627">
        <v>1456.26</v>
      </c>
      <c r="N1421" s="626">
        <v>26</v>
      </c>
      <c r="O1421" s="690">
        <v>8.5</v>
      </c>
      <c r="P1421" s="627">
        <v>1008.18</v>
      </c>
      <c r="Q1421" s="642">
        <v>0.69230769230769229</v>
      </c>
      <c r="R1421" s="626">
        <v>18</v>
      </c>
      <c r="S1421" s="642">
        <v>0.69230769230769229</v>
      </c>
      <c r="T1421" s="690">
        <v>6</v>
      </c>
      <c r="U1421" s="672">
        <v>0.70588235294117652</v>
      </c>
    </row>
    <row r="1422" spans="1:21" ht="14.4" customHeight="1" x14ac:dyDescent="0.3">
      <c r="A1422" s="625">
        <v>21</v>
      </c>
      <c r="B1422" s="626" t="s">
        <v>551</v>
      </c>
      <c r="C1422" s="626">
        <v>89301212</v>
      </c>
      <c r="D1422" s="688" t="s">
        <v>4839</v>
      </c>
      <c r="E1422" s="689" t="s">
        <v>2827</v>
      </c>
      <c r="F1422" s="626" t="s">
        <v>2806</v>
      </c>
      <c r="G1422" s="626" t="s">
        <v>3206</v>
      </c>
      <c r="H1422" s="626" t="s">
        <v>1264</v>
      </c>
      <c r="I1422" s="626" t="s">
        <v>2738</v>
      </c>
      <c r="J1422" s="626" t="s">
        <v>675</v>
      </c>
      <c r="K1422" s="626" t="s">
        <v>1874</v>
      </c>
      <c r="L1422" s="627">
        <v>418.37</v>
      </c>
      <c r="M1422" s="627">
        <v>836.74</v>
      </c>
      <c r="N1422" s="626">
        <v>2</v>
      </c>
      <c r="O1422" s="690">
        <v>1.5</v>
      </c>
      <c r="P1422" s="627">
        <v>418.37</v>
      </c>
      <c r="Q1422" s="642">
        <v>0.5</v>
      </c>
      <c r="R1422" s="626">
        <v>1</v>
      </c>
      <c r="S1422" s="642">
        <v>0.5</v>
      </c>
      <c r="T1422" s="690">
        <v>0.5</v>
      </c>
      <c r="U1422" s="672">
        <v>0.33333333333333331</v>
      </c>
    </row>
    <row r="1423" spans="1:21" ht="14.4" customHeight="1" x14ac:dyDescent="0.3">
      <c r="A1423" s="625">
        <v>21</v>
      </c>
      <c r="B1423" s="626" t="s">
        <v>551</v>
      </c>
      <c r="C1423" s="626">
        <v>89301212</v>
      </c>
      <c r="D1423" s="688" t="s">
        <v>4839</v>
      </c>
      <c r="E1423" s="689" t="s">
        <v>2827</v>
      </c>
      <c r="F1423" s="626" t="s">
        <v>2806</v>
      </c>
      <c r="G1423" s="626" t="s">
        <v>3206</v>
      </c>
      <c r="H1423" s="626" t="s">
        <v>550</v>
      </c>
      <c r="I1423" s="626" t="s">
        <v>4161</v>
      </c>
      <c r="J1423" s="626" t="s">
        <v>4162</v>
      </c>
      <c r="K1423" s="626" t="s">
        <v>4163</v>
      </c>
      <c r="L1423" s="627">
        <v>0</v>
      </c>
      <c r="M1423" s="627">
        <v>0</v>
      </c>
      <c r="N1423" s="626">
        <v>1</v>
      </c>
      <c r="O1423" s="690">
        <v>0.5</v>
      </c>
      <c r="P1423" s="627">
        <v>0</v>
      </c>
      <c r="Q1423" s="642"/>
      <c r="R1423" s="626">
        <v>1</v>
      </c>
      <c r="S1423" s="642">
        <v>1</v>
      </c>
      <c r="T1423" s="690">
        <v>0.5</v>
      </c>
      <c r="U1423" s="672">
        <v>1</v>
      </c>
    </row>
    <row r="1424" spans="1:21" ht="14.4" customHeight="1" x14ac:dyDescent="0.3">
      <c r="A1424" s="625">
        <v>21</v>
      </c>
      <c r="B1424" s="626" t="s">
        <v>551</v>
      </c>
      <c r="C1424" s="626">
        <v>89301212</v>
      </c>
      <c r="D1424" s="688" t="s">
        <v>4839</v>
      </c>
      <c r="E1424" s="689" t="s">
        <v>2827</v>
      </c>
      <c r="F1424" s="626" t="s">
        <v>2806</v>
      </c>
      <c r="G1424" s="626" t="s">
        <v>3206</v>
      </c>
      <c r="H1424" s="626" t="s">
        <v>550</v>
      </c>
      <c r="I1424" s="626" t="s">
        <v>4164</v>
      </c>
      <c r="J1424" s="626" t="s">
        <v>4162</v>
      </c>
      <c r="K1424" s="626" t="s">
        <v>1620</v>
      </c>
      <c r="L1424" s="627">
        <v>0</v>
      </c>
      <c r="M1424" s="627">
        <v>0</v>
      </c>
      <c r="N1424" s="626">
        <v>1</v>
      </c>
      <c r="O1424" s="690">
        <v>0.5</v>
      </c>
      <c r="P1424" s="627"/>
      <c r="Q1424" s="642"/>
      <c r="R1424" s="626"/>
      <c r="S1424" s="642">
        <v>0</v>
      </c>
      <c r="T1424" s="690"/>
      <c r="U1424" s="672">
        <v>0</v>
      </c>
    </row>
    <row r="1425" spans="1:21" ht="14.4" customHeight="1" x14ac:dyDescent="0.3">
      <c r="A1425" s="625">
        <v>21</v>
      </c>
      <c r="B1425" s="626" t="s">
        <v>551</v>
      </c>
      <c r="C1425" s="626">
        <v>89301212</v>
      </c>
      <c r="D1425" s="688" t="s">
        <v>4839</v>
      </c>
      <c r="E1425" s="689" t="s">
        <v>2827</v>
      </c>
      <c r="F1425" s="626" t="s">
        <v>2806</v>
      </c>
      <c r="G1425" s="626" t="s">
        <v>3206</v>
      </c>
      <c r="H1425" s="626" t="s">
        <v>1264</v>
      </c>
      <c r="I1425" s="626" t="s">
        <v>4165</v>
      </c>
      <c r="J1425" s="626" t="s">
        <v>4166</v>
      </c>
      <c r="K1425" s="626" t="s">
        <v>1552</v>
      </c>
      <c r="L1425" s="627">
        <v>185.9</v>
      </c>
      <c r="M1425" s="627">
        <v>185.9</v>
      </c>
      <c r="N1425" s="626">
        <v>1</v>
      </c>
      <c r="O1425" s="690">
        <v>1</v>
      </c>
      <c r="P1425" s="627">
        <v>185.9</v>
      </c>
      <c r="Q1425" s="642">
        <v>1</v>
      </c>
      <c r="R1425" s="626">
        <v>1</v>
      </c>
      <c r="S1425" s="642">
        <v>1</v>
      </c>
      <c r="T1425" s="690">
        <v>1</v>
      </c>
      <c r="U1425" s="672">
        <v>1</v>
      </c>
    </row>
    <row r="1426" spans="1:21" ht="14.4" customHeight="1" x14ac:dyDescent="0.3">
      <c r="A1426" s="625">
        <v>21</v>
      </c>
      <c r="B1426" s="626" t="s">
        <v>551</v>
      </c>
      <c r="C1426" s="626">
        <v>89301212</v>
      </c>
      <c r="D1426" s="688" t="s">
        <v>4839</v>
      </c>
      <c r="E1426" s="689" t="s">
        <v>2827</v>
      </c>
      <c r="F1426" s="626" t="s">
        <v>2806</v>
      </c>
      <c r="G1426" s="626" t="s">
        <v>3019</v>
      </c>
      <c r="H1426" s="626" t="s">
        <v>550</v>
      </c>
      <c r="I1426" s="626" t="s">
        <v>3020</v>
      </c>
      <c r="J1426" s="626" t="s">
        <v>833</v>
      </c>
      <c r="K1426" s="626" t="s">
        <v>3021</v>
      </c>
      <c r="L1426" s="627">
        <v>400.53</v>
      </c>
      <c r="M1426" s="627">
        <v>3604.7699999999995</v>
      </c>
      <c r="N1426" s="626">
        <v>9</v>
      </c>
      <c r="O1426" s="690">
        <v>1.5</v>
      </c>
      <c r="P1426" s="627">
        <v>1201.5899999999999</v>
      </c>
      <c r="Q1426" s="642">
        <v>0.33333333333333337</v>
      </c>
      <c r="R1426" s="626">
        <v>3</v>
      </c>
      <c r="S1426" s="642">
        <v>0.33333333333333331</v>
      </c>
      <c r="T1426" s="690">
        <v>0.5</v>
      </c>
      <c r="U1426" s="672">
        <v>0.33333333333333331</v>
      </c>
    </row>
    <row r="1427" spans="1:21" ht="14.4" customHeight="1" x14ac:dyDescent="0.3">
      <c r="A1427" s="625">
        <v>21</v>
      </c>
      <c r="B1427" s="626" t="s">
        <v>551</v>
      </c>
      <c r="C1427" s="626">
        <v>89301212</v>
      </c>
      <c r="D1427" s="688" t="s">
        <v>4839</v>
      </c>
      <c r="E1427" s="689" t="s">
        <v>2827</v>
      </c>
      <c r="F1427" s="626" t="s">
        <v>2806</v>
      </c>
      <c r="G1427" s="626" t="s">
        <v>3019</v>
      </c>
      <c r="H1427" s="626" t="s">
        <v>550</v>
      </c>
      <c r="I1427" s="626" t="s">
        <v>4167</v>
      </c>
      <c r="J1427" s="626" t="s">
        <v>833</v>
      </c>
      <c r="K1427" s="626" t="s">
        <v>4168</v>
      </c>
      <c r="L1427" s="627">
        <v>0</v>
      </c>
      <c r="M1427" s="627">
        <v>0</v>
      </c>
      <c r="N1427" s="626">
        <v>1</v>
      </c>
      <c r="O1427" s="690">
        <v>1</v>
      </c>
      <c r="P1427" s="627">
        <v>0</v>
      </c>
      <c r="Q1427" s="642"/>
      <c r="R1427" s="626">
        <v>1</v>
      </c>
      <c r="S1427" s="642">
        <v>1</v>
      </c>
      <c r="T1427" s="690">
        <v>1</v>
      </c>
      <c r="U1427" s="672">
        <v>1</v>
      </c>
    </row>
    <row r="1428" spans="1:21" ht="14.4" customHeight="1" x14ac:dyDescent="0.3">
      <c r="A1428" s="625">
        <v>21</v>
      </c>
      <c r="B1428" s="626" t="s">
        <v>551</v>
      </c>
      <c r="C1428" s="626">
        <v>89301212</v>
      </c>
      <c r="D1428" s="688" t="s">
        <v>4839</v>
      </c>
      <c r="E1428" s="689" t="s">
        <v>2827</v>
      </c>
      <c r="F1428" s="626" t="s">
        <v>2806</v>
      </c>
      <c r="G1428" s="626" t="s">
        <v>3019</v>
      </c>
      <c r="H1428" s="626" t="s">
        <v>550</v>
      </c>
      <c r="I1428" s="626" t="s">
        <v>4169</v>
      </c>
      <c r="J1428" s="626" t="s">
        <v>4170</v>
      </c>
      <c r="K1428" s="626" t="s">
        <v>4171</v>
      </c>
      <c r="L1428" s="627">
        <v>0</v>
      </c>
      <c r="M1428" s="627">
        <v>0</v>
      </c>
      <c r="N1428" s="626">
        <v>2</v>
      </c>
      <c r="O1428" s="690">
        <v>1</v>
      </c>
      <c r="P1428" s="627">
        <v>0</v>
      </c>
      <c r="Q1428" s="642"/>
      <c r="R1428" s="626">
        <v>2</v>
      </c>
      <c r="S1428" s="642">
        <v>1</v>
      </c>
      <c r="T1428" s="690">
        <v>1</v>
      </c>
      <c r="U1428" s="672">
        <v>1</v>
      </c>
    </row>
    <row r="1429" spans="1:21" ht="14.4" customHeight="1" x14ac:dyDescent="0.3">
      <c r="A1429" s="625">
        <v>21</v>
      </c>
      <c r="B1429" s="626" t="s">
        <v>551</v>
      </c>
      <c r="C1429" s="626">
        <v>89301212</v>
      </c>
      <c r="D1429" s="688" t="s">
        <v>4839</v>
      </c>
      <c r="E1429" s="689" t="s">
        <v>2827</v>
      </c>
      <c r="F1429" s="626" t="s">
        <v>2806</v>
      </c>
      <c r="G1429" s="626" t="s">
        <v>3019</v>
      </c>
      <c r="H1429" s="626" t="s">
        <v>550</v>
      </c>
      <c r="I1429" s="626" t="s">
        <v>4172</v>
      </c>
      <c r="J1429" s="626" t="s">
        <v>833</v>
      </c>
      <c r="K1429" s="626" t="s">
        <v>4173</v>
      </c>
      <c r="L1429" s="627">
        <v>0</v>
      </c>
      <c r="M1429" s="627">
        <v>0</v>
      </c>
      <c r="N1429" s="626">
        <v>1</v>
      </c>
      <c r="O1429" s="690">
        <v>0.5</v>
      </c>
      <c r="P1429" s="627">
        <v>0</v>
      </c>
      <c r="Q1429" s="642"/>
      <c r="R1429" s="626">
        <v>1</v>
      </c>
      <c r="S1429" s="642">
        <v>1</v>
      </c>
      <c r="T1429" s="690">
        <v>0.5</v>
      </c>
      <c r="U1429" s="672">
        <v>1</v>
      </c>
    </row>
    <row r="1430" spans="1:21" ht="14.4" customHeight="1" x14ac:dyDescent="0.3">
      <c r="A1430" s="625">
        <v>21</v>
      </c>
      <c r="B1430" s="626" t="s">
        <v>551</v>
      </c>
      <c r="C1430" s="626">
        <v>89301212</v>
      </c>
      <c r="D1430" s="688" t="s">
        <v>4839</v>
      </c>
      <c r="E1430" s="689" t="s">
        <v>2827</v>
      </c>
      <c r="F1430" s="626" t="s">
        <v>2806</v>
      </c>
      <c r="G1430" s="626" t="s">
        <v>3933</v>
      </c>
      <c r="H1430" s="626" t="s">
        <v>550</v>
      </c>
      <c r="I1430" s="626" t="s">
        <v>3934</v>
      </c>
      <c r="J1430" s="626" t="s">
        <v>1918</v>
      </c>
      <c r="K1430" s="626" t="s">
        <v>1919</v>
      </c>
      <c r="L1430" s="627">
        <v>72.94</v>
      </c>
      <c r="M1430" s="627">
        <v>875.28</v>
      </c>
      <c r="N1430" s="626">
        <v>12</v>
      </c>
      <c r="O1430" s="690">
        <v>3.5</v>
      </c>
      <c r="P1430" s="627">
        <v>145.88</v>
      </c>
      <c r="Q1430" s="642">
        <v>0.16666666666666666</v>
      </c>
      <c r="R1430" s="626">
        <v>2</v>
      </c>
      <c r="S1430" s="642">
        <v>0.16666666666666666</v>
      </c>
      <c r="T1430" s="690">
        <v>1</v>
      </c>
      <c r="U1430" s="672">
        <v>0.2857142857142857</v>
      </c>
    </row>
    <row r="1431" spans="1:21" ht="14.4" customHeight="1" x14ac:dyDescent="0.3">
      <c r="A1431" s="625">
        <v>21</v>
      </c>
      <c r="B1431" s="626" t="s">
        <v>551</v>
      </c>
      <c r="C1431" s="626">
        <v>89301212</v>
      </c>
      <c r="D1431" s="688" t="s">
        <v>4839</v>
      </c>
      <c r="E1431" s="689" t="s">
        <v>2827</v>
      </c>
      <c r="F1431" s="626" t="s">
        <v>2806</v>
      </c>
      <c r="G1431" s="626" t="s">
        <v>3933</v>
      </c>
      <c r="H1431" s="626" t="s">
        <v>550</v>
      </c>
      <c r="I1431" s="626" t="s">
        <v>3934</v>
      </c>
      <c r="J1431" s="626" t="s">
        <v>1918</v>
      </c>
      <c r="K1431" s="626" t="s">
        <v>1919</v>
      </c>
      <c r="L1431" s="627">
        <v>120.37</v>
      </c>
      <c r="M1431" s="627">
        <v>120.37</v>
      </c>
      <c r="N1431" s="626">
        <v>1</v>
      </c>
      <c r="O1431" s="690">
        <v>0.5</v>
      </c>
      <c r="P1431" s="627">
        <v>120.37</v>
      </c>
      <c r="Q1431" s="642">
        <v>1</v>
      </c>
      <c r="R1431" s="626">
        <v>1</v>
      </c>
      <c r="S1431" s="642">
        <v>1</v>
      </c>
      <c r="T1431" s="690">
        <v>0.5</v>
      </c>
      <c r="U1431" s="672">
        <v>1</v>
      </c>
    </row>
    <row r="1432" spans="1:21" ht="14.4" customHeight="1" x14ac:dyDescent="0.3">
      <c r="A1432" s="625">
        <v>21</v>
      </c>
      <c r="B1432" s="626" t="s">
        <v>551</v>
      </c>
      <c r="C1432" s="626">
        <v>89301212</v>
      </c>
      <c r="D1432" s="688" t="s">
        <v>4839</v>
      </c>
      <c r="E1432" s="689" t="s">
        <v>2827</v>
      </c>
      <c r="F1432" s="626" t="s">
        <v>2806</v>
      </c>
      <c r="G1432" s="626" t="s">
        <v>3022</v>
      </c>
      <c r="H1432" s="626" t="s">
        <v>1264</v>
      </c>
      <c r="I1432" s="626" t="s">
        <v>2229</v>
      </c>
      <c r="J1432" s="626" t="s">
        <v>1314</v>
      </c>
      <c r="K1432" s="626" t="s">
        <v>1316</v>
      </c>
      <c r="L1432" s="627">
        <v>625.29</v>
      </c>
      <c r="M1432" s="627">
        <v>1875.87</v>
      </c>
      <c r="N1432" s="626">
        <v>3</v>
      </c>
      <c r="O1432" s="690">
        <v>1</v>
      </c>
      <c r="P1432" s="627">
        <v>1875.87</v>
      </c>
      <c r="Q1432" s="642">
        <v>1</v>
      </c>
      <c r="R1432" s="626">
        <v>3</v>
      </c>
      <c r="S1432" s="642">
        <v>1</v>
      </c>
      <c r="T1432" s="690">
        <v>1</v>
      </c>
      <c r="U1432" s="672">
        <v>1</v>
      </c>
    </row>
    <row r="1433" spans="1:21" ht="14.4" customHeight="1" x14ac:dyDescent="0.3">
      <c r="A1433" s="625">
        <v>21</v>
      </c>
      <c r="B1433" s="626" t="s">
        <v>551</v>
      </c>
      <c r="C1433" s="626">
        <v>89301212</v>
      </c>
      <c r="D1433" s="688" t="s">
        <v>4839</v>
      </c>
      <c r="E1433" s="689" t="s">
        <v>2827</v>
      </c>
      <c r="F1433" s="626" t="s">
        <v>2806</v>
      </c>
      <c r="G1433" s="626" t="s">
        <v>3022</v>
      </c>
      <c r="H1433" s="626" t="s">
        <v>1264</v>
      </c>
      <c r="I1433" s="626" t="s">
        <v>2617</v>
      </c>
      <c r="J1433" s="626" t="s">
        <v>1314</v>
      </c>
      <c r="K1433" s="626" t="s">
        <v>1839</v>
      </c>
      <c r="L1433" s="627">
        <v>937.93</v>
      </c>
      <c r="M1433" s="627">
        <v>2813.79</v>
      </c>
      <c r="N1433" s="626">
        <v>3</v>
      </c>
      <c r="O1433" s="690">
        <v>0.5</v>
      </c>
      <c r="P1433" s="627">
        <v>2813.79</v>
      </c>
      <c r="Q1433" s="642">
        <v>1</v>
      </c>
      <c r="R1433" s="626">
        <v>3</v>
      </c>
      <c r="S1433" s="642">
        <v>1</v>
      </c>
      <c r="T1433" s="690">
        <v>0.5</v>
      </c>
      <c r="U1433" s="672">
        <v>1</v>
      </c>
    </row>
    <row r="1434" spans="1:21" ht="14.4" customHeight="1" x14ac:dyDescent="0.3">
      <c r="A1434" s="625">
        <v>21</v>
      </c>
      <c r="B1434" s="626" t="s">
        <v>551</v>
      </c>
      <c r="C1434" s="626">
        <v>89301212</v>
      </c>
      <c r="D1434" s="688" t="s">
        <v>4839</v>
      </c>
      <c r="E1434" s="689" t="s">
        <v>2827</v>
      </c>
      <c r="F1434" s="626" t="s">
        <v>2806</v>
      </c>
      <c r="G1434" s="626" t="s">
        <v>3022</v>
      </c>
      <c r="H1434" s="626" t="s">
        <v>1264</v>
      </c>
      <c r="I1434" s="626" t="s">
        <v>2618</v>
      </c>
      <c r="J1434" s="626" t="s">
        <v>1314</v>
      </c>
      <c r="K1434" s="626" t="s">
        <v>1840</v>
      </c>
      <c r="L1434" s="627">
        <v>1166.47</v>
      </c>
      <c r="M1434" s="627">
        <v>1166.47</v>
      </c>
      <c r="N1434" s="626">
        <v>1</v>
      </c>
      <c r="O1434" s="690">
        <v>1</v>
      </c>
      <c r="P1434" s="627"/>
      <c r="Q1434" s="642">
        <v>0</v>
      </c>
      <c r="R1434" s="626"/>
      <c r="S1434" s="642">
        <v>0</v>
      </c>
      <c r="T1434" s="690"/>
      <c r="U1434" s="672">
        <v>0</v>
      </c>
    </row>
    <row r="1435" spans="1:21" ht="14.4" customHeight="1" x14ac:dyDescent="0.3">
      <c r="A1435" s="625">
        <v>21</v>
      </c>
      <c r="B1435" s="626" t="s">
        <v>551</v>
      </c>
      <c r="C1435" s="626">
        <v>89301212</v>
      </c>
      <c r="D1435" s="688" t="s">
        <v>4839</v>
      </c>
      <c r="E1435" s="689" t="s">
        <v>2827</v>
      </c>
      <c r="F1435" s="626" t="s">
        <v>2806</v>
      </c>
      <c r="G1435" s="626" t="s">
        <v>3022</v>
      </c>
      <c r="H1435" s="626" t="s">
        <v>1264</v>
      </c>
      <c r="I1435" s="626" t="s">
        <v>2232</v>
      </c>
      <c r="J1435" s="626" t="s">
        <v>1355</v>
      </c>
      <c r="K1435" s="626" t="s">
        <v>1839</v>
      </c>
      <c r="L1435" s="627">
        <v>1749.69</v>
      </c>
      <c r="M1435" s="627">
        <v>22745.97</v>
      </c>
      <c r="N1435" s="626">
        <v>13</v>
      </c>
      <c r="O1435" s="690">
        <v>6</v>
      </c>
      <c r="P1435" s="627">
        <v>13997.52</v>
      </c>
      <c r="Q1435" s="642">
        <v>0.61538461538461542</v>
      </c>
      <c r="R1435" s="626">
        <v>8</v>
      </c>
      <c r="S1435" s="642">
        <v>0.61538461538461542</v>
      </c>
      <c r="T1435" s="690">
        <v>4</v>
      </c>
      <c r="U1435" s="672">
        <v>0.66666666666666663</v>
      </c>
    </row>
    <row r="1436" spans="1:21" ht="14.4" customHeight="1" x14ac:dyDescent="0.3">
      <c r="A1436" s="625">
        <v>21</v>
      </c>
      <c r="B1436" s="626" t="s">
        <v>551</v>
      </c>
      <c r="C1436" s="626">
        <v>89301212</v>
      </c>
      <c r="D1436" s="688" t="s">
        <v>4839</v>
      </c>
      <c r="E1436" s="689" t="s">
        <v>2827</v>
      </c>
      <c r="F1436" s="626" t="s">
        <v>2806</v>
      </c>
      <c r="G1436" s="626" t="s">
        <v>3022</v>
      </c>
      <c r="H1436" s="626" t="s">
        <v>1264</v>
      </c>
      <c r="I1436" s="626" t="s">
        <v>2233</v>
      </c>
      <c r="J1436" s="626" t="s">
        <v>1355</v>
      </c>
      <c r="K1436" s="626" t="s">
        <v>1840</v>
      </c>
      <c r="L1436" s="627">
        <v>2332.92</v>
      </c>
      <c r="M1436" s="627">
        <v>90983.88</v>
      </c>
      <c r="N1436" s="626">
        <v>39</v>
      </c>
      <c r="O1436" s="690">
        <v>8.5</v>
      </c>
      <c r="P1436" s="627">
        <v>25662.12</v>
      </c>
      <c r="Q1436" s="642">
        <v>0.28205128205128205</v>
      </c>
      <c r="R1436" s="626">
        <v>11</v>
      </c>
      <c r="S1436" s="642">
        <v>0.28205128205128205</v>
      </c>
      <c r="T1436" s="690">
        <v>3</v>
      </c>
      <c r="U1436" s="672">
        <v>0.35294117647058826</v>
      </c>
    </row>
    <row r="1437" spans="1:21" ht="14.4" customHeight="1" x14ac:dyDescent="0.3">
      <c r="A1437" s="625">
        <v>21</v>
      </c>
      <c r="B1437" s="626" t="s">
        <v>551</v>
      </c>
      <c r="C1437" s="626">
        <v>89301212</v>
      </c>
      <c r="D1437" s="688" t="s">
        <v>4839</v>
      </c>
      <c r="E1437" s="689" t="s">
        <v>2827</v>
      </c>
      <c r="F1437" s="626" t="s">
        <v>2806</v>
      </c>
      <c r="G1437" s="626" t="s">
        <v>3022</v>
      </c>
      <c r="H1437" s="626" t="s">
        <v>1264</v>
      </c>
      <c r="I1437" s="626" t="s">
        <v>2234</v>
      </c>
      <c r="J1437" s="626" t="s">
        <v>1355</v>
      </c>
      <c r="K1437" s="626" t="s">
        <v>1841</v>
      </c>
      <c r="L1437" s="627">
        <v>2916.16</v>
      </c>
      <c r="M1437" s="627">
        <v>8748.48</v>
      </c>
      <c r="N1437" s="626">
        <v>3</v>
      </c>
      <c r="O1437" s="690">
        <v>1</v>
      </c>
      <c r="P1437" s="627"/>
      <c r="Q1437" s="642">
        <v>0</v>
      </c>
      <c r="R1437" s="626"/>
      <c r="S1437" s="642">
        <v>0</v>
      </c>
      <c r="T1437" s="690"/>
      <c r="U1437" s="672">
        <v>0</v>
      </c>
    </row>
    <row r="1438" spans="1:21" ht="14.4" customHeight="1" x14ac:dyDescent="0.3">
      <c r="A1438" s="625">
        <v>21</v>
      </c>
      <c r="B1438" s="626" t="s">
        <v>551</v>
      </c>
      <c r="C1438" s="626">
        <v>89301212</v>
      </c>
      <c r="D1438" s="688" t="s">
        <v>4839</v>
      </c>
      <c r="E1438" s="689" t="s">
        <v>2827</v>
      </c>
      <c r="F1438" s="626" t="s">
        <v>2806</v>
      </c>
      <c r="G1438" s="626" t="s">
        <v>2895</v>
      </c>
      <c r="H1438" s="626" t="s">
        <v>1264</v>
      </c>
      <c r="I1438" s="626" t="s">
        <v>2479</v>
      </c>
      <c r="J1438" s="626" t="s">
        <v>1274</v>
      </c>
      <c r="K1438" s="626" t="s">
        <v>2480</v>
      </c>
      <c r="L1438" s="627">
        <v>48.31</v>
      </c>
      <c r="M1438" s="627">
        <v>144.93</v>
      </c>
      <c r="N1438" s="626">
        <v>3</v>
      </c>
      <c r="O1438" s="690">
        <v>0.5</v>
      </c>
      <c r="P1438" s="627"/>
      <c r="Q1438" s="642">
        <v>0</v>
      </c>
      <c r="R1438" s="626"/>
      <c r="S1438" s="642">
        <v>0</v>
      </c>
      <c r="T1438" s="690"/>
      <c r="U1438" s="672">
        <v>0</v>
      </c>
    </row>
    <row r="1439" spans="1:21" ht="14.4" customHeight="1" x14ac:dyDescent="0.3">
      <c r="A1439" s="625">
        <v>21</v>
      </c>
      <c r="B1439" s="626" t="s">
        <v>551</v>
      </c>
      <c r="C1439" s="626">
        <v>89301212</v>
      </c>
      <c r="D1439" s="688" t="s">
        <v>4839</v>
      </c>
      <c r="E1439" s="689" t="s">
        <v>2827</v>
      </c>
      <c r="F1439" s="626" t="s">
        <v>2806</v>
      </c>
      <c r="G1439" s="626" t="s">
        <v>2895</v>
      </c>
      <c r="H1439" s="626" t="s">
        <v>1264</v>
      </c>
      <c r="I1439" s="626" t="s">
        <v>3212</v>
      </c>
      <c r="J1439" s="626" t="s">
        <v>1274</v>
      </c>
      <c r="K1439" s="626" t="s">
        <v>3213</v>
      </c>
      <c r="L1439" s="627">
        <v>193.26</v>
      </c>
      <c r="M1439" s="627">
        <v>193.26</v>
      </c>
      <c r="N1439" s="626">
        <v>1</v>
      </c>
      <c r="O1439" s="690">
        <v>1</v>
      </c>
      <c r="P1439" s="627"/>
      <c r="Q1439" s="642">
        <v>0</v>
      </c>
      <c r="R1439" s="626"/>
      <c r="S1439" s="642">
        <v>0</v>
      </c>
      <c r="T1439" s="690"/>
      <c r="U1439" s="672">
        <v>0</v>
      </c>
    </row>
    <row r="1440" spans="1:21" ht="14.4" customHeight="1" x14ac:dyDescent="0.3">
      <c r="A1440" s="625">
        <v>21</v>
      </c>
      <c r="B1440" s="626" t="s">
        <v>551</v>
      </c>
      <c r="C1440" s="626">
        <v>89301212</v>
      </c>
      <c r="D1440" s="688" t="s">
        <v>4839</v>
      </c>
      <c r="E1440" s="689" t="s">
        <v>2827</v>
      </c>
      <c r="F1440" s="626" t="s">
        <v>2806</v>
      </c>
      <c r="G1440" s="626" t="s">
        <v>3023</v>
      </c>
      <c r="H1440" s="626" t="s">
        <v>1264</v>
      </c>
      <c r="I1440" s="626" t="s">
        <v>2692</v>
      </c>
      <c r="J1440" s="626" t="s">
        <v>1926</v>
      </c>
      <c r="K1440" s="626" t="s">
        <v>2693</v>
      </c>
      <c r="L1440" s="627">
        <v>69.86</v>
      </c>
      <c r="M1440" s="627">
        <v>349.29999999999995</v>
      </c>
      <c r="N1440" s="626">
        <v>5</v>
      </c>
      <c r="O1440" s="690">
        <v>4.5</v>
      </c>
      <c r="P1440" s="627">
        <v>209.57999999999998</v>
      </c>
      <c r="Q1440" s="642">
        <v>0.6</v>
      </c>
      <c r="R1440" s="626">
        <v>3</v>
      </c>
      <c r="S1440" s="642">
        <v>0.6</v>
      </c>
      <c r="T1440" s="690">
        <v>2.5</v>
      </c>
      <c r="U1440" s="672">
        <v>0.55555555555555558</v>
      </c>
    </row>
    <row r="1441" spans="1:21" ht="14.4" customHeight="1" x14ac:dyDescent="0.3">
      <c r="A1441" s="625">
        <v>21</v>
      </c>
      <c r="B1441" s="626" t="s">
        <v>551</v>
      </c>
      <c r="C1441" s="626">
        <v>89301212</v>
      </c>
      <c r="D1441" s="688" t="s">
        <v>4839</v>
      </c>
      <c r="E1441" s="689" t="s">
        <v>2827</v>
      </c>
      <c r="F1441" s="626" t="s">
        <v>2806</v>
      </c>
      <c r="G1441" s="626" t="s">
        <v>2869</v>
      </c>
      <c r="H1441" s="626" t="s">
        <v>550</v>
      </c>
      <c r="I1441" s="626" t="s">
        <v>3024</v>
      </c>
      <c r="J1441" s="626" t="s">
        <v>3025</v>
      </c>
      <c r="K1441" s="626" t="s">
        <v>881</v>
      </c>
      <c r="L1441" s="627">
        <v>190.48</v>
      </c>
      <c r="M1441" s="627">
        <v>190.48</v>
      </c>
      <c r="N1441" s="626">
        <v>1</v>
      </c>
      <c r="O1441" s="690">
        <v>0.5</v>
      </c>
      <c r="P1441" s="627">
        <v>190.48</v>
      </c>
      <c r="Q1441" s="642">
        <v>1</v>
      </c>
      <c r="R1441" s="626">
        <v>1</v>
      </c>
      <c r="S1441" s="642">
        <v>1</v>
      </c>
      <c r="T1441" s="690">
        <v>0.5</v>
      </c>
      <c r="U1441" s="672">
        <v>1</v>
      </c>
    </row>
    <row r="1442" spans="1:21" ht="14.4" customHeight="1" x14ac:dyDescent="0.3">
      <c r="A1442" s="625">
        <v>21</v>
      </c>
      <c r="B1442" s="626" t="s">
        <v>551</v>
      </c>
      <c r="C1442" s="626">
        <v>89301212</v>
      </c>
      <c r="D1442" s="688" t="s">
        <v>4839</v>
      </c>
      <c r="E1442" s="689" t="s">
        <v>2827</v>
      </c>
      <c r="F1442" s="626" t="s">
        <v>2806</v>
      </c>
      <c r="G1442" s="626" t="s">
        <v>2869</v>
      </c>
      <c r="H1442" s="626" t="s">
        <v>550</v>
      </c>
      <c r="I1442" s="626" t="s">
        <v>3165</v>
      </c>
      <c r="J1442" s="626" t="s">
        <v>3025</v>
      </c>
      <c r="K1442" s="626" t="s">
        <v>882</v>
      </c>
      <c r="L1442" s="627">
        <v>612.26</v>
      </c>
      <c r="M1442" s="627">
        <v>1224.52</v>
      </c>
      <c r="N1442" s="626">
        <v>2</v>
      </c>
      <c r="O1442" s="690">
        <v>1.5</v>
      </c>
      <c r="P1442" s="627">
        <v>1224.52</v>
      </c>
      <c r="Q1442" s="642">
        <v>1</v>
      </c>
      <c r="R1442" s="626">
        <v>2</v>
      </c>
      <c r="S1442" s="642">
        <v>1</v>
      </c>
      <c r="T1442" s="690">
        <v>1.5</v>
      </c>
      <c r="U1442" s="672">
        <v>1</v>
      </c>
    </row>
    <row r="1443" spans="1:21" ht="14.4" customHeight="1" x14ac:dyDescent="0.3">
      <c r="A1443" s="625">
        <v>21</v>
      </c>
      <c r="B1443" s="626" t="s">
        <v>551</v>
      </c>
      <c r="C1443" s="626">
        <v>89301212</v>
      </c>
      <c r="D1443" s="688" t="s">
        <v>4839</v>
      </c>
      <c r="E1443" s="689" t="s">
        <v>2827</v>
      </c>
      <c r="F1443" s="626" t="s">
        <v>2806</v>
      </c>
      <c r="G1443" s="626" t="s">
        <v>2869</v>
      </c>
      <c r="H1443" s="626" t="s">
        <v>550</v>
      </c>
      <c r="I1443" s="626" t="s">
        <v>4174</v>
      </c>
      <c r="J1443" s="626" t="s">
        <v>3215</v>
      </c>
      <c r="K1443" s="626" t="s">
        <v>4175</v>
      </c>
      <c r="L1443" s="627">
        <v>0</v>
      </c>
      <c r="M1443" s="627">
        <v>0</v>
      </c>
      <c r="N1443" s="626">
        <v>2</v>
      </c>
      <c r="O1443" s="690">
        <v>1</v>
      </c>
      <c r="P1443" s="627"/>
      <c r="Q1443" s="642"/>
      <c r="R1443" s="626"/>
      <c r="S1443" s="642">
        <v>0</v>
      </c>
      <c r="T1443" s="690"/>
      <c r="U1443" s="672">
        <v>0</v>
      </c>
    </row>
    <row r="1444" spans="1:21" ht="14.4" customHeight="1" x14ac:dyDescent="0.3">
      <c r="A1444" s="625">
        <v>21</v>
      </c>
      <c r="B1444" s="626" t="s">
        <v>551</v>
      </c>
      <c r="C1444" s="626">
        <v>89301212</v>
      </c>
      <c r="D1444" s="688" t="s">
        <v>4839</v>
      </c>
      <c r="E1444" s="689" t="s">
        <v>2827</v>
      </c>
      <c r="F1444" s="626" t="s">
        <v>2806</v>
      </c>
      <c r="G1444" s="626" t="s">
        <v>2869</v>
      </c>
      <c r="H1444" s="626" t="s">
        <v>550</v>
      </c>
      <c r="I1444" s="626" t="s">
        <v>2180</v>
      </c>
      <c r="J1444" s="626" t="s">
        <v>880</v>
      </c>
      <c r="K1444" s="626" t="s">
        <v>881</v>
      </c>
      <c r="L1444" s="627">
        <v>190.48</v>
      </c>
      <c r="M1444" s="627">
        <v>571.43999999999994</v>
      </c>
      <c r="N1444" s="626">
        <v>3</v>
      </c>
      <c r="O1444" s="690">
        <v>2</v>
      </c>
      <c r="P1444" s="627">
        <v>571.43999999999994</v>
      </c>
      <c r="Q1444" s="642">
        <v>1</v>
      </c>
      <c r="R1444" s="626">
        <v>3</v>
      </c>
      <c r="S1444" s="642">
        <v>1</v>
      </c>
      <c r="T1444" s="690">
        <v>2</v>
      </c>
      <c r="U1444" s="672">
        <v>1</v>
      </c>
    </row>
    <row r="1445" spans="1:21" ht="14.4" customHeight="1" x14ac:dyDescent="0.3">
      <c r="A1445" s="625">
        <v>21</v>
      </c>
      <c r="B1445" s="626" t="s">
        <v>551</v>
      </c>
      <c r="C1445" s="626">
        <v>89301212</v>
      </c>
      <c r="D1445" s="688" t="s">
        <v>4839</v>
      </c>
      <c r="E1445" s="689" t="s">
        <v>2827</v>
      </c>
      <c r="F1445" s="626" t="s">
        <v>2806</v>
      </c>
      <c r="G1445" s="626" t="s">
        <v>2869</v>
      </c>
      <c r="H1445" s="626" t="s">
        <v>550</v>
      </c>
      <c r="I1445" s="626" t="s">
        <v>2181</v>
      </c>
      <c r="J1445" s="626" t="s">
        <v>880</v>
      </c>
      <c r="K1445" s="626" t="s">
        <v>882</v>
      </c>
      <c r="L1445" s="627">
        <v>612.26</v>
      </c>
      <c r="M1445" s="627">
        <v>3673.56</v>
      </c>
      <c r="N1445" s="626">
        <v>6</v>
      </c>
      <c r="O1445" s="690">
        <v>3.5</v>
      </c>
      <c r="P1445" s="627">
        <v>1224.52</v>
      </c>
      <c r="Q1445" s="642">
        <v>0.33333333333333331</v>
      </c>
      <c r="R1445" s="626">
        <v>2</v>
      </c>
      <c r="S1445" s="642">
        <v>0.33333333333333331</v>
      </c>
      <c r="T1445" s="690">
        <v>1</v>
      </c>
      <c r="U1445" s="672">
        <v>0.2857142857142857</v>
      </c>
    </row>
    <row r="1446" spans="1:21" ht="14.4" customHeight="1" x14ac:dyDescent="0.3">
      <c r="A1446" s="625">
        <v>21</v>
      </c>
      <c r="B1446" s="626" t="s">
        <v>551</v>
      </c>
      <c r="C1446" s="626">
        <v>89301212</v>
      </c>
      <c r="D1446" s="688" t="s">
        <v>4839</v>
      </c>
      <c r="E1446" s="689" t="s">
        <v>2827</v>
      </c>
      <c r="F1446" s="626" t="s">
        <v>2806</v>
      </c>
      <c r="G1446" s="626" t="s">
        <v>2872</v>
      </c>
      <c r="H1446" s="626" t="s">
        <v>1264</v>
      </c>
      <c r="I1446" s="626" t="s">
        <v>4072</v>
      </c>
      <c r="J1446" s="626" t="s">
        <v>1271</v>
      </c>
      <c r="K1446" s="626" t="s">
        <v>4073</v>
      </c>
      <c r="L1446" s="627">
        <v>248.7</v>
      </c>
      <c r="M1446" s="627">
        <v>248.7</v>
      </c>
      <c r="N1446" s="626">
        <v>1</v>
      </c>
      <c r="O1446" s="690">
        <v>1</v>
      </c>
      <c r="P1446" s="627">
        <v>248.7</v>
      </c>
      <c r="Q1446" s="642">
        <v>1</v>
      </c>
      <c r="R1446" s="626">
        <v>1</v>
      </c>
      <c r="S1446" s="642">
        <v>1</v>
      </c>
      <c r="T1446" s="690">
        <v>1</v>
      </c>
      <c r="U1446" s="672">
        <v>1</v>
      </c>
    </row>
    <row r="1447" spans="1:21" ht="14.4" customHeight="1" x14ac:dyDescent="0.3">
      <c r="A1447" s="625">
        <v>21</v>
      </c>
      <c r="B1447" s="626" t="s">
        <v>551</v>
      </c>
      <c r="C1447" s="626">
        <v>89301212</v>
      </c>
      <c r="D1447" s="688" t="s">
        <v>4839</v>
      </c>
      <c r="E1447" s="689" t="s">
        <v>2827</v>
      </c>
      <c r="F1447" s="626" t="s">
        <v>2806</v>
      </c>
      <c r="G1447" s="626" t="s">
        <v>2872</v>
      </c>
      <c r="H1447" s="626" t="s">
        <v>1264</v>
      </c>
      <c r="I1447" s="626" t="s">
        <v>2195</v>
      </c>
      <c r="J1447" s="626" t="s">
        <v>1271</v>
      </c>
      <c r="K1447" s="626" t="s">
        <v>1272</v>
      </c>
      <c r="L1447" s="627">
        <v>497.4</v>
      </c>
      <c r="M1447" s="627">
        <v>28351.800000000014</v>
      </c>
      <c r="N1447" s="626">
        <v>57</v>
      </c>
      <c r="O1447" s="690">
        <v>35.5</v>
      </c>
      <c r="P1447" s="627">
        <v>24870.000000000015</v>
      </c>
      <c r="Q1447" s="642">
        <v>0.87719298245614041</v>
      </c>
      <c r="R1447" s="626">
        <v>50</v>
      </c>
      <c r="S1447" s="642">
        <v>0.8771929824561403</v>
      </c>
      <c r="T1447" s="690">
        <v>31.5</v>
      </c>
      <c r="U1447" s="672">
        <v>0.88732394366197187</v>
      </c>
    </row>
    <row r="1448" spans="1:21" ht="14.4" customHeight="1" x14ac:dyDescent="0.3">
      <c r="A1448" s="625">
        <v>21</v>
      </c>
      <c r="B1448" s="626" t="s">
        <v>551</v>
      </c>
      <c r="C1448" s="626">
        <v>89301212</v>
      </c>
      <c r="D1448" s="688" t="s">
        <v>4839</v>
      </c>
      <c r="E1448" s="689" t="s">
        <v>2827</v>
      </c>
      <c r="F1448" s="626" t="s">
        <v>2806</v>
      </c>
      <c r="G1448" s="626" t="s">
        <v>2872</v>
      </c>
      <c r="H1448" s="626" t="s">
        <v>1264</v>
      </c>
      <c r="I1448" s="626" t="s">
        <v>2196</v>
      </c>
      <c r="J1448" s="626" t="s">
        <v>1418</v>
      </c>
      <c r="K1448" s="626" t="s">
        <v>2197</v>
      </c>
      <c r="L1448" s="627">
        <v>1347.28</v>
      </c>
      <c r="M1448" s="627">
        <v>9430.9600000000009</v>
      </c>
      <c r="N1448" s="626">
        <v>7</v>
      </c>
      <c r="O1448" s="690">
        <v>4</v>
      </c>
      <c r="P1448" s="627">
        <v>8083.68</v>
      </c>
      <c r="Q1448" s="642">
        <v>0.8571428571428571</v>
      </c>
      <c r="R1448" s="626">
        <v>6</v>
      </c>
      <c r="S1448" s="642">
        <v>0.8571428571428571</v>
      </c>
      <c r="T1448" s="690">
        <v>3</v>
      </c>
      <c r="U1448" s="672">
        <v>0.75</v>
      </c>
    </row>
    <row r="1449" spans="1:21" ht="14.4" customHeight="1" x14ac:dyDescent="0.3">
      <c r="A1449" s="625">
        <v>21</v>
      </c>
      <c r="B1449" s="626" t="s">
        <v>551</v>
      </c>
      <c r="C1449" s="626">
        <v>89301212</v>
      </c>
      <c r="D1449" s="688" t="s">
        <v>4839</v>
      </c>
      <c r="E1449" s="689" t="s">
        <v>2827</v>
      </c>
      <c r="F1449" s="626" t="s">
        <v>2806</v>
      </c>
      <c r="G1449" s="626" t="s">
        <v>2872</v>
      </c>
      <c r="H1449" s="626" t="s">
        <v>1264</v>
      </c>
      <c r="I1449" s="626" t="s">
        <v>2196</v>
      </c>
      <c r="J1449" s="626" t="s">
        <v>1418</v>
      </c>
      <c r="K1449" s="626" t="s">
        <v>2197</v>
      </c>
      <c r="L1449" s="627">
        <v>1359.61</v>
      </c>
      <c r="M1449" s="627">
        <v>20394.149999999998</v>
      </c>
      <c r="N1449" s="626">
        <v>15</v>
      </c>
      <c r="O1449" s="690">
        <v>7.5</v>
      </c>
      <c r="P1449" s="627">
        <v>19034.539999999997</v>
      </c>
      <c r="Q1449" s="642">
        <v>0.93333333333333335</v>
      </c>
      <c r="R1449" s="626">
        <v>14</v>
      </c>
      <c r="S1449" s="642">
        <v>0.93333333333333335</v>
      </c>
      <c r="T1449" s="690">
        <v>6.5</v>
      </c>
      <c r="U1449" s="672">
        <v>0.8666666666666667</v>
      </c>
    </row>
    <row r="1450" spans="1:21" ht="14.4" customHeight="1" x14ac:dyDescent="0.3">
      <c r="A1450" s="625">
        <v>21</v>
      </c>
      <c r="B1450" s="626" t="s">
        <v>551</v>
      </c>
      <c r="C1450" s="626">
        <v>89301212</v>
      </c>
      <c r="D1450" s="688" t="s">
        <v>4839</v>
      </c>
      <c r="E1450" s="689" t="s">
        <v>2827</v>
      </c>
      <c r="F1450" s="626" t="s">
        <v>2806</v>
      </c>
      <c r="G1450" s="626" t="s">
        <v>2872</v>
      </c>
      <c r="H1450" s="626" t="s">
        <v>1264</v>
      </c>
      <c r="I1450" s="626" t="s">
        <v>2873</v>
      </c>
      <c r="J1450" s="626" t="s">
        <v>2874</v>
      </c>
      <c r="K1450" s="626" t="s">
        <v>2875</v>
      </c>
      <c r="L1450" s="627">
        <v>1347.28</v>
      </c>
      <c r="M1450" s="627">
        <v>16167.359999999999</v>
      </c>
      <c r="N1450" s="626">
        <v>12</v>
      </c>
      <c r="O1450" s="690">
        <v>6</v>
      </c>
      <c r="P1450" s="627">
        <v>9430.9599999999991</v>
      </c>
      <c r="Q1450" s="642">
        <v>0.58333333333333337</v>
      </c>
      <c r="R1450" s="626">
        <v>7</v>
      </c>
      <c r="S1450" s="642">
        <v>0.58333333333333337</v>
      </c>
      <c r="T1450" s="690">
        <v>4.5</v>
      </c>
      <c r="U1450" s="672">
        <v>0.75</v>
      </c>
    </row>
    <row r="1451" spans="1:21" ht="14.4" customHeight="1" x14ac:dyDescent="0.3">
      <c r="A1451" s="625">
        <v>21</v>
      </c>
      <c r="B1451" s="626" t="s">
        <v>551</v>
      </c>
      <c r="C1451" s="626">
        <v>89301212</v>
      </c>
      <c r="D1451" s="688" t="s">
        <v>4839</v>
      </c>
      <c r="E1451" s="689" t="s">
        <v>2827</v>
      </c>
      <c r="F1451" s="626" t="s">
        <v>2806</v>
      </c>
      <c r="G1451" s="626" t="s">
        <v>2872</v>
      </c>
      <c r="H1451" s="626" t="s">
        <v>1264</v>
      </c>
      <c r="I1451" s="626" t="s">
        <v>2873</v>
      </c>
      <c r="J1451" s="626" t="s">
        <v>2874</v>
      </c>
      <c r="K1451" s="626" t="s">
        <v>2875</v>
      </c>
      <c r="L1451" s="627">
        <v>1359.61</v>
      </c>
      <c r="M1451" s="627">
        <v>40788.30000000001</v>
      </c>
      <c r="N1451" s="626">
        <v>30</v>
      </c>
      <c r="O1451" s="690">
        <v>14.5</v>
      </c>
      <c r="P1451" s="627">
        <v>35349.860000000008</v>
      </c>
      <c r="Q1451" s="642">
        <v>0.8666666666666667</v>
      </c>
      <c r="R1451" s="626">
        <v>26</v>
      </c>
      <c r="S1451" s="642">
        <v>0.8666666666666667</v>
      </c>
      <c r="T1451" s="690">
        <v>12</v>
      </c>
      <c r="U1451" s="672">
        <v>0.82758620689655171</v>
      </c>
    </row>
    <row r="1452" spans="1:21" ht="14.4" customHeight="1" x14ac:dyDescent="0.3">
      <c r="A1452" s="625">
        <v>21</v>
      </c>
      <c r="B1452" s="626" t="s">
        <v>551</v>
      </c>
      <c r="C1452" s="626">
        <v>89301212</v>
      </c>
      <c r="D1452" s="688" t="s">
        <v>4839</v>
      </c>
      <c r="E1452" s="689" t="s">
        <v>2827</v>
      </c>
      <c r="F1452" s="626" t="s">
        <v>2806</v>
      </c>
      <c r="G1452" s="626" t="s">
        <v>3324</v>
      </c>
      <c r="H1452" s="626" t="s">
        <v>550</v>
      </c>
      <c r="I1452" s="626" t="s">
        <v>3325</v>
      </c>
      <c r="J1452" s="626" t="s">
        <v>3326</v>
      </c>
      <c r="K1452" s="626" t="s">
        <v>3327</v>
      </c>
      <c r="L1452" s="627">
        <v>0</v>
      </c>
      <c r="M1452" s="627">
        <v>0</v>
      </c>
      <c r="N1452" s="626">
        <v>1</v>
      </c>
      <c r="O1452" s="690">
        <v>0.5</v>
      </c>
      <c r="P1452" s="627">
        <v>0</v>
      </c>
      <c r="Q1452" s="642"/>
      <c r="R1452" s="626">
        <v>1</v>
      </c>
      <c r="S1452" s="642">
        <v>1</v>
      </c>
      <c r="T1452" s="690">
        <v>0.5</v>
      </c>
      <c r="U1452" s="672">
        <v>1</v>
      </c>
    </row>
    <row r="1453" spans="1:21" ht="14.4" customHeight="1" x14ac:dyDescent="0.3">
      <c r="A1453" s="625">
        <v>21</v>
      </c>
      <c r="B1453" s="626" t="s">
        <v>551</v>
      </c>
      <c r="C1453" s="626">
        <v>89301212</v>
      </c>
      <c r="D1453" s="688" t="s">
        <v>4839</v>
      </c>
      <c r="E1453" s="689" t="s">
        <v>2827</v>
      </c>
      <c r="F1453" s="626" t="s">
        <v>2806</v>
      </c>
      <c r="G1453" s="626" t="s">
        <v>3324</v>
      </c>
      <c r="H1453" s="626" t="s">
        <v>550</v>
      </c>
      <c r="I1453" s="626" t="s">
        <v>4176</v>
      </c>
      <c r="J1453" s="626" t="s">
        <v>792</v>
      </c>
      <c r="K1453" s="626" t="s">
        <v>4177</v>
      </c>
      <c r="L1453" s="627">
        <v>0</v>
      </c>
      <c r="M1453" s="627">
        <v>0</v>
      </c>
      <c r="N1453" s="626">
        <v>1</v>
      </c>
      <c r="O1453" s="690">
        <v>0.5</v>
      </c>
      <c r="P1453" s="627">
        <v>0</v>
      </c>
      <c r="Q1453" s="642"/>
      <c r="R1453" s="626">
        <v>1</v>
      </c>
      <c r="S1453" s="642">
        <v>1</v>
      </c>
      <c r="T1453" s="690">
        <v>0.5</v>
      </c>
      <c r="U1453" s="672">
        <v>1</v>
      </c>
    </row>
    <row r="1454" spans="1:21" ht="14.4" customHeight="1" x14ac:dyDescent="0.3">
      <c r="A1454" s="625">
        <v>21</v>
      </c>
      <c r="B1454" s="626" t="s">
        <v>551</v>
      </c>
      <c r="C1454" s="626">
        <v>89301212</v>
      </c>
      <c r="D1454" s="688" t="s">
        <v>4839</v>
      </c>
      <c r="E1454" s="689" t="s">
        <v>2827</v>
      </c>
      <c r="F1454" s="626" t="s">
        <v>2806</v>
      </c>
      <c r="G1454" s="626" t="s">
        <v>3324</v>
      </c>
      <c r="H1454" s="626" t="s">
        <v>550</v>
      </c>
      <c r="I1454" s="626" t="s">
        <v>3948</v>
      </c>
      <c r="J1454" s="626" t="s">
        <v>792</v>
      </c>
      <c r="K1454" s="626" t="s">
        <v>3339</v>
      </c>
      <c r="L1454" s="627">
        <v>0</v>
      </c>
      <c r="M1454" s="627">
        <v>0</v>
      </c>
      <c r="N1454" s="626">
        <v>1</v>
      </c>
      <c r="O1454" s="690">
        <v>0.5</v>
      </c>
      <c r="P1454" s="627"/>
      <c r="Q1454" s="642"/>
      <c r="R1454" s="626"/>
      <c r="S1454" s="642">
        <v>0</v>
      </c>
      <c r="T1454" s="690"/>
      <c r="U1454" s="672">
        <v>0</v>
      </c>
    </row>
    <row r="1455" spans="1:21" ht="14.4" customHeight="1" x14ac:dyDescent="0.3">
      <c r="A1455" s="625">
        <v>21</v>
      </c>
      <c r="B1455" s="626" t="s">
        <v>551</v>
      </c>
      <c r="C1455" s="626">
        <v>89301212</v>
      </c>
      <c r="D1455" s="688" t="s">
        <v>4839</v>
      </c>
      <c r="E1455" s="689" t="s">
        <v>2827</v>
      </c>
      <c r="F1455" s="626" t="s">
        <v>2806</v>
      </c>
      <c r="G1455" s="626" t="s">
        <v>3955</v>
      </c>
      <c r="H1455" s="626" t="s">
        <v>550</v>
      </c>
      <c r="I1455" s="626" t="s">
        <v>3956</v>
      </c>
      <c r="J1455" s="626" t="s">
        <v>3957</v>
      </c>
      <c r="K1455" s="626" t="s">
        <v>3958</v>
      </c>
      <c r="L1455" s="627">
        <v>499.07</v>
      </c>
      <c r="M1455" s="627">
        <v>499.07</v>
      </c>
      <c r="N1455" s="626">
        <v>1</v>
      </c>
      <c r="O1455" s="690">
        <v>1</v>
      </c>
      <c r="P1455" s="627">
        <v>499.07</v>
      </c>
      <c r="Q1455" s="642">
        <v>1</v>
      </c>
      <c r="R1455" s="626">
        <v>1</v>
      </c>
      <c r="S1455" s="642">
        <v>1</v>
      </c>
      <c r="T1455" s="690">
        <v>1</v>
      </c>
      <c r="U1455" s="672">
        <v>1</v>
      </c>
    </row>
    <row r="1456" spans="1:21" ht="14.4" customHeight="1" x14ac:dyDescent="0.3">
      <c r="A1456" s="625">
        <v>21</v>
      </c>
      <c r="B1456" s="626" t="s">
        <v>551</v>
      </c>
      <c r="C1456" s="626">
        <v>89301212</v>
      </c>
      <c r="D1456" s="688" t="s">
        <v>4839</v>
      </c>
      <c r="E1456" s="689" t="s">
        <v>2827</v>
      </c>
      <c r="F1456" s="626" t="s">
        <v>2806</v>
      </c>
      <c r="G1456" s="626" t="s">
        <v>3219</v>
      </c>
      <c r="H1456" s="626" t="s">
        <v>550</v>
      </c>
      <c r="I1456" s="626" t="s">
        <v>3220</v>
      </c>
      <c r="J1456" s="626" t="s">
        <v>3221</v>
      </c>
      <c r="K1456" s="626" t="s">
        <v>3222</v>
      </c>
      <c r="L1456" s="627">
        <v>1044.3599999999999</v>
      </c>
      <c r="M1456" s="627">
        <v>29242.079999999994</v>
      </c>
      <c r="N1456" s="626">
        <v>28</v>
      </c>
      <c r="O1456" s="690">
        <v>7.5</v>
      </c>
      <c r="P1456" s="627">
        <v>28197.719999999994</v>
      </c>
      <c r="Q1456" s="642">
        <v>0.9642857142857143</v>
      </c>
      <c r="R1456" s="626">
        <v>27</v>
      </c>
      <c r="S1456" s="642">
        <v>0.9642857142857143</v>
      </c>
      <c r="T1456" s="690">
        <v>7</v>
      </c>
      <c r="U1456" s="672">
        <v>0.93333333333333335</v>
      </c>
    </row>
    <row r="1457" spans="1:21" ht="14.4" customHeight="1" x14ac:dyDescent="0.3">
      <c r="A1457" s="625">
        <v>21</v>
      </c>
      <c r="B1457" s="626" t="s">
        <v>551</v>
      </c>
      <c r="C1457" s="626">
        <v>89301212</v>
      </c>
      <c r="D1457" s="688" t="s">
        <v>4839</v>
      </c>
      <c r="E1457" s="689" t="s">
        <v>2827</v>
      </c>
      <c r="F1457" s="626" t="s">
        <v>2806</v>
      </c>
      <c r="G1457" s="626" t="s">
        <v>3029</v>
      </c>
      <c r="H1457" s="626" t="s">
        <v>550</v>
      </c>
      <c r="I1457" s="626" t="s">
        <v>4178</v>
      </c>
      <c r="J1457" s="626" t="s">
        <v>672</v>
      </c>
      <c r="K1457" s="626" t="s">
        <v>4179</v>
      </c>
      <c r="L1457" s="627">
        <v>0</v>
      </c>
      <c r="M1457" s="627">
        <v>0</v>
      </c>
      <c r="N1457" s="626">
        <v>1</v>
      </c>
      <c r="O1457" s="690">
        <v>0.5</v>
      </c>
      <c r="P1457" s="627">
        <v>0</v>
      </c>
      <c r="Q1457" s="642"/>
      <c r="R1457" s="626">
        <v>1</v>
      </c>
      <c r="S1457" s="642">
        <v>1</v>
      </c>
      <c r="T1457" s="690">
        <v>0.5</v>
      </c>
      <c r="U1457" s="672">
        <v>1</v>
      </c>
    </row>
    <row r="1458" spans="1:21" ht="14.4" customHeight="1" x14ac:dyDescent="0.3">
      <c r="A1458" s="625">
        <v>21</v>
      </c>
      <c r="B1458" s="626" t="s">
        <v>551</v>
      </c>
      <c r="C1458" s="626">
        <v>89301212</v>
      </c>
      <c r="D1458" s="688" t="s">
        <v>4839</v>
      </c>
      <c r="E1458" s="689" t="s">
        <v>2827</v>
      </c>
      <c r="F1458" s="626" t="s">
        <v>2806</v>
      </c>
      <c r="G1458" s="626" t="s">
        <v>3029</v>
      </c>
      <c r="H1458" s="626" t="s">
        <v>550</v>
      </c>
      <c r="I1458" s="626" t="s">
        <v>4180</v>
      </c>
      <c r="J1458" s="626" t="s">
        <v>672</v>
      </c>
      <c r="K1458" s="626" t="s">
        <v>1640</v>
      </c>
      <c r="L1458" s="627">
        <v>303.45999999999998</v>
      </c>
      <c r="M1458" s="627">
        <v>910.37999999999988</v>
      </c>
      <c r="N1458" s="626">
        <v>3</v>
      </c>
      <c r="O1458" s="690">
        <v>3</v>
      </c>
      <c r="P1458" s="627"/>
      <c r="Q1458" s="642">
        <v>0</v>
      </c>
      <c r="R1458" s="626"/>
      <c r="S1458" s="642">
        <v>0</v>
      </c>
      <c r="T1458" s="690"/>
      <c r="U1458" s="672">
        <v>0</v>
      </c>
    </row>
    <row r="1459" spans="1:21" ht="14.4" customHeight="1" x14ac:dyDescent="0.3">
      <c r="A1459" s="625">
        <v>21</v>
      </c>
      <c r="B1459" s="626" t="s">
        <v>551</v>
      </c>
      <c r="C1459" s="626">
        <v>89301212</v>
      </c>
      <c r="D1459" s="688" t="s">
        <v>4839</v>
      </c>
      <c r="E1459" s="689" t="s">
        <v>2827</v>
      </c>
      <c r="F1459" s="626" t="s">
        <v>2806</v>
      </c>
      <c r="G1459" s="626" t="s">
        <v>3030</v>
      </c>
      <c r="H1459" s="626" t="s">
        <v>550</v>
      </c>
      <c r="I1459" s="626" t="s">
        <v>3288</v>
      </c>
      <c r="J1459" s="626" t="s">
        <v>942</v>
      </c>
      <c r="K1459" s="626" t="s">
        <v>1729</v>
      </c>
      <c r="L1459" s="627">
        <v>0</v>
      </c>
      <c r="M1459" s="627">
        <v>0</v>
      </c>
      <c r="N1459" s="626">
        <v>1</v>
      </c>
      <c r="O1459" s="690">
        <v>1</v>
      </c>
      <c r="P1459" s="627"/>
      <c r="Q1459" s="642"/>
      <c r="R1459" s="626"/>
      <c r="S1459" s="642">
        <v>0</v>
      </c>
      <c r="T1459" s="690"/>
      <c r="U1459" s="672">
        <v>0</v>
      </c>
    </row>
    <row r="1460" spans="1:21" ht="14.4" customHeight="1" x14ac:dyDescent="0.3">
      <c r="A1460" s="625">
        <v>21</v>
      </c>
      <c r="B1460" s="626" t="s">
        <v>551</v>
      </c>
      <c r="C1460" s="626">
        <v>89301212</v>
      </c>
      <c r="D1460" s="688" t="s">
        <v>4839</v>
      </c>
      <c r="E1460" s="689" t="s">
        <v>2827</v>
      </c>
      <c r="F1460" s="626" t="s">
        <v>2806</v>
      </c>
      <c r="G1460" s="626" t="s">
        <v>3030</v>
      </c>
      <c r="H1460" s="626" t="s">
        <v>550</v>
      </c>
      <c r="I1460" s="626" t="s">
        <v>3031</v>
      </c>
      <c r="J1460" s="626" t="s">
        <v>942</v>
      </c>
      <c r="K1460" s="626" t="s">
        <v>943</v>
      </c>
      <c r="L1460" s="627">
        <v>56.69</v>
      </c>
      <c r="M1460" s="627">
        <v>2721.12</v>
      </c>
      <c r="N1460" s="626">
        <v>48</v>
      </c>
      <c r="O1460" s="690">
        <v>18</v>
      </c>
      <c r="P1460" s="627">
        <v>1133.8000000000002</v>
      </c>
      <c r="Q1460" s="642">
        <v>0.41666666666666674</v>
      </c>
      <c r="R1460" s="626">
        <v>20</v>
      </c>
      <c r="S1460" s="642">
        <v>0.41666666666666669</v>
      </c>
      <c r="T1460" s="690">
        <v>9.5</v>
      </c>
      <c r="U1460" s="672">
        <v>0.52777777777777779</v>
      </c>
    </row>
    <row r="1461" spans="1:21" ht="14.4" customHeight="1" x14ac:dyDescent="0.3">
      <c r="A1461" s="625">
        <v>21</v>
      </c>
      <c r="B1461" s="626" t="s">
        <v>551</v>
      </c>
      <c r="C1461" s="626">
        <v>89301212</v>
      </c>
      <c r="D1461" s="688" t="s">
        <v>4839</v>
      </c>
      <c r="E1461" s="689" t="s">
        <v>2827</v>
      </c>
      <c r="F1461" s="626" t="s">
        <v>2806</v>
      </c>
      <c r="G1461" s="626" t="s">
        <v>3030</v>
      </c>
      <c r="H1461" s="626" t="s">
        <v>550</v>
      </c>
      <c r="I1461" s="626" t="s">
        <v>3033</v>
      </c>
      <c r="J1461" s="626" t="s">
        <v>3034</v>
      </c>
      <c r="K1461" s="626" t="s">
        <v>928</v>
      </c>
      <c r="L1461" s="627">
        <v>45.34</v>
      </c>
      <c r="M1461" s="627">
        <v>90.68</v>
      </c>
      <c r="N1461" s="626">
        <v>2</v>
      </c>
      <c r="O1461" s="690">
        <v>2</v>
      </c>
      <c r="P1461" s="627"/>
      <c r="Q1461" s="642">
        <v>0</v>
      </c>
      <c r="R1461" s="626"/>
      <c r="S1461" s="642">
        <v>0</v>
      </c>
      <c r="T1461" s="690"/>
      <c r="U1461" s="672">
        <v>0</v>
      </c>
    </row>
    <row r="1462" spans="1:21" ht="14.4" customHeight="1" x14ac:dyDescent="0.3">
      <c r="A1462" s="625">
        <v>21</v>
      </c>
      <c r="B1462" s="626" t="s">
        <v>551</v>
      </c>
      <c r="C1462" s="626">
        <v>89301212</v>
      </c>
      <c r="D1462" s="688" t="s">
        <v>4839</v>
      </c>
      <c r="E1462" s="689" t="s">
        <v>2827</v>
      </c>
      <c r="F1462" s="626" t="s">
        <v>2806</v>
      </c>
      <c r="G1462" s="626" t="s">
        <v>3558</v>
      </c>
      <c r="H1462" s="626" t="s">
        <v>1264</v>
      </c>
      <c r="I1462" s="626" t="s">
        <v>2773</v>
      </c>
      <c r="J1462" s="626" t="s">
        <v>1910</v>
      </c>
      <c r="K1462" s="626" t="s">
        <v>1911</v>
      </c>
      <c r="L1462" s="627">
        <v>189.56</v>
      </c>
      <c r="M1462" s="627">
        <v>379.12</v>
      </c>
      <c r="N1462" s="626">
        <v>2</v>
      </c>
      <c r="O1462" s="690">
        <v>0.5</v>
      </c>
      <c r="P1462" s="627">
        <v>379.12</v>
      </c>
      <c r="Q1462" s="642">
        <v>1</v>
      </c>
      <c r="R1462" s="626">
        <v>2</v>
      </c>
      <c r="S1462" s="642">
        <v>1</v>
      </c>
      <c r="T1462" s="690">
        <v>0.5</v>
      </c>
      <c r="U1462" s="672">
        <v>1</v>
      </c>
    </row>
    <row r="1463" spans="1:21" ht="14.4" customHeight="1" x14ac:dyDescent="0.3">
      <c r="A1463" s="625">
        <v>21</v>
      </c>
      <c r="B1463" s="626" t="s">
        <v>551</v>
      </c>
      <c r="C1463" s="626">
        <v>89301212</v>
      </c>
      <c r="D1463" s="688" t="s">
        <v>4839</v>
      </c>
      <c r="E1463" s="689" t="s">
        <v>2827</v>
      </c>
      <c r="F1463" s="626" t="s">
        <v>2806</v>
      </c>
      <c r="G1463" s="626" t="s">
        <v>3289</v>
      </c>
      <c r="H1463" s="626" t="s">
        <v>550</v>
      </c>
      <c r="I1463" s="626" t="s">
        <v>3290</v>
      </c>
      <c r="J1463" s="626" t="s">
        <v>1615</v>
      </c>
      <c r="K1463" s="626" t="s">
        <v>1616</v>
      </c>
      <c r="L1463" s="627">
        <v>61.3</v>
      </c>
      <c r="M1463" s="627">
        <v>4045.7999999999997</v>
      </c>
      <c r="N1463" s="626">
        <v>66</v>
      </c>
      <c r="O1463" s="690">
        <v>16</v>
      </c>
      <c r="P1463" s="627">
        <v>429.1</v>
      </c>
      <c r="Q1463" s="642">
        <v>0.10606060606060608</v>
      </c>
      <c r="R1463" s="626">
        <v>7</v>
      </c>
      <c r="S1463" s="642">
        <v>0.10606060606060606</v>
      </c>
      <c r="T1463" s="690">
        <v>2</v>
      </c>
      <c r="U1463" s="672">
        <v>0.125</v>
      </c>
    </row>
    <row r="1464" spans="1:21" ht="14.4" customHeight="1" x14ac:dyDescent="0.3">
      <c r="A1464" s="625">
        <v>21</v>
      </c>
      <c r="B1464" s="626" t="s">
        <v>551</v>
      </c>
      <c r="C1464" s="626">
        <v>89301212</v>
      </c>
      <c r="D1464" s="688" t="s">
        <v>4839</v>
      </c>
      <c r="E1464" s="689" t="s">
        <v>2827</v>
      </c>
      <c r="F1464" s="626" t="s">
        <v>2806</v>
      </c>
      <c r="G1464" s="626" t="s">
        <v>2896</v>
      </c>
      <c r="H1464" s="626" t="s">
        <v>550</v>
      </c>
      <c r="I1464" s="626" t="s">
        <v>3109</v>
      </c>
      <c r="J1464" s="626" t="s">
        <v>705</v>
      </c>
      <c r="K1464" s="626" t="s">
        <v>3111</v>
      </c>
      <c r="L1464" s="627">
        <v>25.42</v>
      </c>
      <c r="M1464" s="627">
        <v>50.84</v>
      </c>
      <c r="N1464" s="626">
        <v>2</v>
      </c>
      <c r="O1464" s="690">
        <v>0.5</v>
      </c>
      <c r="P1464" s="627">
        <v>50.84</v>
      </c>
      <c r="Q1464" s="642">
        <v>1</v>
      </c>
      <c r="R1464" s="626">
        <v>2</v>
      </c>
      <c r="S1464" s="642">
        <v>1</v>
      </c>
      <c r="T1464" s="690">
        <v>0.5</v>
      </c>
      <c r="U1464" s="672">
        <v>1</v>
      </c>
    </row>
    <row r="1465" spans="1:21" ht="14.4" customHeight="1" x14ac:dyDescent="0.3">
      <c r="A1465" s="625">
        <v>21</v>
      </c>
      <c r="B1465" s="626" t="s">
        <v>551</v>
      </c>
      <c r="C1465" s="626">
        <v>89301212</v>
      </c>
      <c r="D1465" s="688" t="s">
        <v>4839</v>
      </c>
      <c r="E1465" s="689" t="s">
        <v>2827</v>
      </c>
      <c r="F1465" s="626" t="s">
        <v>2806</v>
      </c>
      <c r="G1465" s="626" t="s">
        <v>2896</v>
      </c>
      <c r="H1465" s="626" t="s">
        <v>550</v>
      </c>
      <c r="I1465" s="626" t="s">
        <v>3109</v>
      </c>
      <c r="J1465" s="626" t="s">
        <v>3110</v>
      </c>
      <c r="K1465" s="626" t="s">
        <v>3111</v>
      </c>
      <c r="L1465" s="627">
        <v>22.88</v>
      </c>
      <c r="M1465" s="627">
        <v>160.16</v>
      </c>
      <c r="N1465" s="626">
        <v>7</v>
      </c>
      <c r="O1465" s="690">
        <v>2</v>
      </c>
      <c r="P1465" s="627"/>
      <c r="Q1465" s="642">
        <v>0</v>
      </c>
      <c r="R1465" s="626"/>
      <c r="S1465" s="642">
        <v>0</v>
      </c>
      <c r="T1465" s="690"/>
      <c r="U1465" s="672">
        <v>0</v>
      </c>
    </row>
    <row r="1466" spans="1:21" ht="14.4" customHeight="1" x14ac:dyDescent="0.3">
      <c r="A1466" s="625">
        <v>21</v>
      </c>
      <c r="B1466" s="626" t="s">
        <v>551</v>
      </c>
      <c r="C1466" s="626">
        <v>89301212</v>
      </c>
      <c r="D1466" s="688" t="s">
        <v>4839</v>
      </c>
      <c r="E1466" s="689" t="s">
        <v>2827</v>
      </c>
      <c r="F1466" s="626" t="s">
        <v>2806</v>
      </c>
      <c r="G1466" s="626" t="s">
        <v>2896</v>
      </c>
      <c r="H1466" s="626" t="s">
        <v>550</v>
      </c>
      <c r="I1466" s="626" t="s">
        <v>3109</v>
      </c>
      <c r="J1466" s="626" t="s">
        <v>3110</v>
      </c>
      <c r="K1466" s="626" t="s">
        <v>3111</v>
      </c>
      <c r="L1466" s="627">
        <v>25.42</v>
      </c>
      <c r="M1466" s="627">
        <v>25.42</v>
      </c>
      <c r="N1466" s="626">
        <v>1</v>
      </c>
      <c r="O1466" s="690">
        <v>1</v>
      </c>
      <c r="P1466" s="627">
        <v>25.42</v>
      </c>
      <c r="Q1466" s="642">
        <v>1</v>
      </c>
      <c r="R1466" s="626">
        <v>1</v>
      </c>
      <c r="S1466" s="642">
        <v>1</v>
      </c>
      <c r="T1466" s="690">
        <v>1</v>
      </c>
      <c r="U1466" s="672">
        <v>1</v>
      </c>
    </row>
    <row r="1467" spans="1:21" ht="14.4" customHeight="1" x14ac:dyDescent="0.3">
      <c r="A1467" s="625">
        <v>21</v>
      </c>
      <c r="B1467" s="626" t="s">
        <v>551</v>
      </c>
      <c r="C1467" s="626">
        <v>89301212</v>
      </c>
      <c r="D1467" s="688" t="s">
        <v>4839</v>
      </c>
      <c r="E1467" s="689" t="s">
        <v>2827</v>
      </c>
      <c r="F1467" s="626" t="s">
        <v>2806</v>
      </c>
      <c r="G1467" s="626" t="s">
        <v>2896</v>
      </c>
      <c r="H1467" s="626" t="s">
        <v>550</v>
      </c>
      <c r="I1467" s="626" t="s">
        <v>2897</v>
      </c>
      <c r="J1467" s="626" t="s">
        <v>2898</v>
      </c>
      <c r="K1467" s="626" t="s">
        <v>870</v>
      </c>
      <c r="L1467" s="627">
        <v>91.52</v>
      </c>
      <c r="M1467" s="627">
        <v>91.52</v>
      </c>
      <c r="N1467" s="626">
        <v>1</v>
      </c>
      <c r="O1467" s="690">
        <v>0.5</v>
      </c>
      <c r="P1467" s="627">
        <v>91.52</v>
      </c>
      <c r="Q1467" s="642">
        <v>1</v>
      </c>
      <c r="R1467" s="626">
        <v>1</v>
      </c>
      <c r="S1467" s="642">
        <v>1</v>
      </c>
      <c r="T1467" s="690">
        <v>0.5</v>
      </c>
      <c r="U1467" s="672">
        <v>1</v>
      </c>
    </row>
    <row r="1468" spans="1:21" ht="14.4" customHeight="1" x14ac:dyDescent="0.3">
      <c r="A1468" s="625">
        <v>21</v>
      </c>
      <c r="B1468" s="626" t="s">
        <v>551</v>
      </c>
      <c r="C1468" s="626">
        <v>89301212</v>
      </c>
      <c r="D1468" s="688" t="s">
        <v>4839</v>
      </c>
      <c r="E1468" s="689" t="s">
        <v>2827</v>
      </c>
      <c r="F1468" s="626" t="s">
        <v>2806</v>
      </c>
      <c r="G1468" s="626" t="s">
        <v>2896</v>
      </c>
      <c r="H1468" s="626" t="s">
        <v>550</v>
      </c>
      <c r="I1468" s="626" t="s">
        <v>2897</v>
      </c>
      <c r="J1468" s="626" t="s">
        <v>2898</v>
      </c>
      <c r="K1468" s="626" t="s">
        <v>870</v>
      </c>
      <c r="L1468" s="627">
        <v>101.69</v>
      </c>
      <c r="M1468" s="627">
        <v>101.69</v>
      </c>
      <c r="N1468" s="626">
        <v>1</v>
      </c>
      <c r="O1468" s="690">
        <v>1</v>
      </c>
      <c r="P1468" s="627">
        <v>101.69</v>
      </c>
      <c r="Q1468" s="642">
        <v>1</v>
      </c>
      <c r="R1468" s="626">
        <v>1</v>
      </c>
      <c r="S1468" s="642">
        <v>1</v>
      </c>
      <c r="T1468" s="690">
        <v>1</v>
      </c>
      <c r="U1468" s="672">
        <v>1</v>
      </c>
    </row>
    <row r="1469" spans="1:21" ht="14.4" customHeight="1" x14ac:dyDescent="0.3">
      <c r="A1469" s="625">
        <v>21</v>
      </c>
      <c r="B1469" s="626" t="s">
        <v>551</v>
      </c>
      <c r="C1469" s="626">
        <v>89301212</v>
      </c>
      <c r="D1469" s="688" t="s">
        <v>4839</v>
      </c>
      <c r="E1469" s="689" t="s">
        <v>2827</v>
      </c>
      <c r="F1469" s="626" t="s">
        <v>2806</v>
      </c>
      <c r="G1469" s="626" t="s">
        <v>3035</v>
      </c>
      <c r="H1469" s="626" t="s">
        <v>1264</v>
      </c>
      <c r="I1469" s="626" t="s">
        <v>3969</v>
      </c>
      <c r="J1469" s="626" t="s">
        <v>3970</v>
      </c>
      <c r="K1469" s="626" t="s">
        <v>3971</v>
      </c>
      <c r="L1469" s="627">
        <v>140.03</v>
      </c>
      <c r="M1469" s="627">
        <v>280.06</v>
      </c>
      <c r="N1469" s="626">
        <v>2</v>
      </c>
      <c r="O1469" s="690">
        <v>1.5</v>
      </c>
      <c r="P1469" s="627">
        <v>140.03</v>
      </c>
      <c r="Q1469" s="642">
        <v>0.5</v>
      </c>
      <c r="R1469" s="626">
        <v>1</v>
      </c>
      <c r="S1469" s="642">
        <v>0.5</v>
      </c>
      <c r="T1469" s="690">
        <v>0.5</v>
      </c>
      <c r="U1469" s="672">
        <v>0.33333333333333331</v>
      </c>
    </row>
    <row r="1470" spans="1:21" ht="14.4" customHeight="1" x14ac:dyDescent="0.3">
      <c r="A1470" s="625">
        <v>21</v>
      </c>
      <c r="B1470" s="626" t="s">
        <v>551</v>
      </c>
      <c r="C1470" s="626">
        <v>89301212</v>
      </c>
      <c r="D1470" s="688" t="s">
        <v>4839</v>
      </c>
      <c r="E1470" s="689" t="s">
        <v>2827</v>
      </c>
      <c r="F1470" s="626" t="s">
        <v>2806</v>
      </c>
      <c r="G1470" s="626" t="s">
        <v>3035</v>
      </c>
      <c r="H1470" s="626" t="s">
        <v>1264</v>
      </c>
      <c r="I1470" s="626" t="s">
        <v>3969</v>
      </c>
      <c r="J1470" s="626" t="s">
        <v>3037</v>
      </c>
      <c r="K1470" s="626" t="s">
        <v>3971</v>
      </c>
      <c r="L1470" s="627">
        <v>140.03</v>
      </c>
      <c r="M1470" s="627">
        <v>140.03</v>
      </c>
      <c r="N1470" s="626">
        <v>1</v>
      </c>
      <c r="O1470" s="690">
        <v>0.5</v>
      </c>
      <c r="P1470" s="627"/>
      <c r="Q1470" s="642">
        <v>0</v>
      </c>
      <c r="R1470" s="626"/>
      <c r="S1470" s="642">
        <v>0</v>
      </c>
      <c r="T1470" s="690"/>
      <c r="U1470" s="672">
        <v>0</v>
      </c>
    </row>
    <row r="1471" spans="1:21" ht="14.4" customHeight="1" x14ac:dyDescent="0.3">
      <c r="A1471" s="625">
        <v>21</v>
      </c>
      <c r="B1471" s="626" t="s">
        <v>551</v>
      </c>
      <c r="C1471" s="626">
        <v>89301212</v>
      </c>
      <c r="D1471" s="688" t="s">
        <v>4839</v>
      </c>
      <c r="E1471" s="689" t="s">
        <v>2827</v>
      </c>
      <c r="F1471" s="626" t="s">
        <v>2806</v>
      </c>
      <c r="G1471" s="626" t="s">
        <v>3717</v>
      </c>
      <c r="H1471" s="626" t="s">
        <v>550</v>
      </c>
      <c r="I1471" s="626" t="s">
        <v>3718</v>
      </c>
      <c r="J1471" s="626" t="s">
        <v>3719</v>
      </c>
      <c r="K1471" s="626" t="s">
        <v>870</v>
      </c>
      <c r="L1471" s="627">
        <v>0</v>
      </c>
      <c r="M1471" s="627">
        <v>0</v>
      </c>
      <c r="N1471" s="626">
        <v>2</v>
      </c>
      <c r="O1471" s="690">
        <v>1.5</v>
      </c>
      <c r="P1471" s="627">
        <v>0</v>
      </c>
      <c r="Q1471" s="642"/>
      <c r="R1471" s="626">
        <v>2</v>
      </c>
      <c r="S1471" s="642">
        <v>1</v>
      </c>
      <c r="T1471" s="690">
        <v>1.5</v>
      </c>
      <c r="U1471" s="672">
        <v>1</v>
      </c>
    </row>
    <row r="1472" spans="1:21" ht="14.4" customHeight="1" x14ac:dyDescent="0.3">
      <c r="A1472" s="625">
        <v>21</v>
      </c>
      <c r="B1472" s="626" t="s">
        <v>551</v>
      </c>
      <c r="C1472" s="626">
        <v>89301212</v>
      </c>
      <c r="D1472" s="688" t="s">
        <v>4839</v>
      </c>
      <c r="E1472" s="689" t="s">
        <v>2827</v>
      </c>
      <c r="F1472" s="626" t="s">
        <v>2806</v>
      </c>
      <c r="G1472" s="626" t="s">
        <v>3039</v>
      </c>
      <c r="H1472" s="626" t="s">
        <v>550</v>
      </c>
      <c r="I1472" s="626" t="s">
        <v>4181</v>
      </c>
      <c r="J1472" s="626" t="s">
        <v>4182</v>
      </c>
      <c r="K1472" s="626" t="s">
        <v>1199</v>
      </c>
      <c r="L1472" s="627">
        <v>101.16</v>
      </c>
      <c r="M1472" s="627">
        <v>101.16</v>
      </c>
      <c r="N1472" s="626">
        <v>1</v>
      </c>
      <c r="O1472" s="690">
        <v>0.5</v>
      </c>
      <c r="P1472" s="627">
        <v>101.16</v>
      </c>
      <c r="Q1472" s="642">
        <v>1</v>
      </c>
      <c r="R1472" s="626">
        <v>1</v>
      </c>
      <c r="S1472" s="642">
        <v>1</v>
      </c>
      <c r="T1472" s="690">
        <v>0.5</v>
      </c>
      <c r="U1472" s="672">
        <v>1</v>
      </c>
    </row>
    <row r="1473" spans="1:21" ht="14.4" customHeight="1" x14ac:dyDescent="0.3">
      <c r="A1473" s="625">
        <v>21</v>
      </c>
      <c r="B1473" s="626" t="s">
        <v>551</v>
      </c>
      <c r="C1473" s="626">
        <v>89301212</v>
      </c>
      <c r="D1473" s="688" t="s">
        <v>4839</v>
      </c>
      <c r="E1473" s="689" t="s">
        <v>2827</v>
      </c>
      <c r="F1473" s="626" t="s">
        <v>2806</v>
      </c>
      <c r="G1473" s="626" t="s">
        <v>3112</v>
      </c>
      <c r="H1473" s="626" t="s">
        <v>550</v>
      </c>
      <c r="I1473" s="626" t="s">
        <v>3231</v>
      </c>
      <c r="J1473" s="626" t="s">
        <v>1745</v>
      </c>
      <c r="K1473" s="626" t="s">
        <v>1720</v>
      </c>
      <c r="L1473" s="627">
        <v>0</v>
      </c>
      <c r="M1473" s="627">
        <v>0</v>
      </c>
      <c r="N1473" s="626">
        <v>2</v>
      </c>
      <c r="O1473" s="690">
        <v>0.5</v>
      </c>
      <c r="P1473" s="627"/>
      <c r="Q1473" s="642"/>
      <c r="R1473" s="626"/>
      <c r="S1473" s="642">
        <v>0</v>
      </c>
      <c r="T1473" s="690"/>
      <c r="U1473" s="672">
        <v>0</v>
      </c>
    </row>
    <row r="1474" spans="1:21" ht="14.4" customHeight="1" x14ac:dyDescent="0.3">
      <c r="A1474" s="625">
        <v>21</v>
      </c>
      <c r="B1474" s="626" t="s">
        <v>551</v>
      </c>
      <c r="C1474" s="626">
        <v>89301212</v>
      </c>
      <c r="D1474" s="688" t="s">
        <v>4839</v>
      </c>
      <c r="E1474" s="689" t="s">
        <v>2827</v>
      </c>
      <c r="F1474" s="626" t="s">
        <v>2806</v>
      </c>
      <c r="G1474" s="626" t="s">
        <v>3154</v>
      </c>
      <c r="H1474" s="626" t="s">
        <v>550</v>
      </c>
      <c r="I1474" s="626" t="s">
        <v>4183</v>
      </c>
      <c r="J1474" s="626" t="s">
        <v>3156</v>
      </c>
      <c r="K1474" s="626" t="s">
        <v>4184</v>
      </c>
      <c r="L1474" s="627">
        <v>44.96</v>
      </c>
      <c r="M1474" s="627">
        <v>44.96</v>
      </c>
      <c r="N1474" s="626">
        <v>1</v>
      </c>
      <c r="O1474" s="690">
        <v>0.5</v>
      </c>
      <c r="P1474" s="627">
        <v>44.96</v>
      </c>
      <c r="Q1474" s="642">
        <v>1</v>
      </c>
      <c r="R1474" s="626">
        <v>1</v>
      </c>
      <c r="S1474" s="642">
        <v>1</v>
      </c>
      <c r="T1474" s="690">
        <v>0.5</v>
      </c>
      <c r="U1474" s="672">
        <v>1</v>
      </c>
    </row>
    <row r="1475" spans="1:21" ht="14.4" customHeight="1" x14ac:dyDescent="0.3">
      <c r="A1475" s="625">
        <v>21</v>
      </c>
      <c r="B1475" s="626" t="s">
        <v>551</v>
      </c>
      <c r="C1475" s="626">
        <v>89301212</v>
      </c>
      <c r="D1475" s="688" t="s">
        <v>4839</v>
      </c>
      <c r="E1475" s="689" t="s">
        <v>2827</v>
      </c>
      <c r="F1475" s="626" t="s">
        <v>2806</v>
      </c>
      <c r="G1475" s="626" t="s">
        <v>3154</v>
      </c>
      <c r="H1475" s="626" t="s">
        <v>550</v>
      </c>
      <c r="I1475" s="626" t="s">
        <v>3720</v>
      </c>
      <c r="J1475" s="626" t="s">
        <v>1105</v>
      </c>
      <c r="K1475" s="626" t="s">
        <v>3721</v>
      </c>
      <c r="L1475" s="627">
        <v>74.930000000000007</v>
      </c>
      <c r="M1475" s="627">
        <v>224.79000000000002</v>
      </c>
      <c r="N1475" s="626">
        <v>3</v>
      </c>
      <c r="O1475" s="690">
        <v>2.5</v>
      </c>
      <c r="P1475" s="627">
        <v>149.86000000000001</v>
      </c>
      <c r="Q1475" s="642">
        <v>0.66666666666666663</v>
      </c>
      <c r="R1475" s="626">
        <v>2</v>
      </c>
      <c r="S1475" s="642">
        <v>0.66666666666666663</v>
      </c>
      <c r="T1475" s="690">
        <v>1.5</v>
      </c>
      <c r="U1475" s="672">
        <v>0.6</v>
      </c>
    </row>
    <row r="1476" spans="1:21" ht="14.4" customHeight="1" x14ac:dyDescent="0.3">
      <c r="A1476" s="625">
        <v>21</v>
      </c>
      <c r="B1476" s="626" t="s">
        <v>551</v>
      </c>
      <c r="C1476" s="626">
        <v>89301212</v>
      </c>
      <c r="D1476" s="688" t="s">
        <v>4839</v>
      </c>
      <c r="E1476" s="689" t="s">
        <v>2827</v>
      </c>
      <c r="F1476" s="626" t="s">
        <v>2806</v>
      </c>
      <c r="G1476" s="626" t="s">
        <v>3116</v>
      </c>
      <c r="H1476" s="626" t="s">
        <v>550</v>
      </c>
      <c r="I1476" s="626" t="s">
        <v>3117</v>
      </c>
      <c r="J1476" s="626" t="s">
        <v>823</v>
      </c>
      <c r="K1476" s="626" t="s">
        <v>3118</v>
      </c>
      <c r="L1476" s="627">
        <v>127.5</v>
      </c>
      <c r="M1476" s="627">
        <v>255</v>
      </c>
      <c r="N1476" s="626">
        <v>2</v>
      </c>
      <c r="O1476" s="690">
        <v>2</v>
      </c>
      <c r="P1476" s="627">
        <v>255</v>
      </c>
      <c r="Q1476" s="642">
        <v>1</v>
      </c>
      <c r="R1476" s="626">
        <v>2</v>
      </c>
      <c r="S1476" s="642">
        <v>1</v>
      </c>
      <c r="T1476" s="690">
        <v>2</v>
      </c>
      <c r="U1476" s="672">
        <v>1</v>
      </c>
    </row>
    <row r="1477" spans="1:21" ht="14.4" customHeight="1" x14ac:dyDescent="0.3">
      <c r="A1477" s="625">
        <v>21</v>
      </c>
      <c r="B1477" s="626" t="s">
        <v>551</v>
      </c>
      <c r="C1477" s="626">
        <v>89301212</v>
      </c>
      <c r="D1477" s="688" t="s">
        <v>4839</v>
      </c>
      <c r="E1477" s="689" t="s">
        <v>2827</v>
      </c>
      <c r="F1477" s="626" t="s">
        <v>2806</v>
      </c>
      <c r="G1477" s="626" t="s">
        <v>2850</v>
      </c>
      <c r="H1477" s="626" t="s">
        <v>550</v>
      </c>
      <c r="I1477" s="626" t="s">
        <v>2851</v>
      </c>
      <c r="J1477" s="626" t="s">
        <v>2852</v>
      </c>
      <c r="K1477" s="626" t="s">
        <v>2853</v>
      </c>
      <c r="L1477" s="627">
        <v>0</v>
      </c>
      <c r="M1477" s="627">
        <v>0</v>
      </c>
      <c r="N1477" s="626">
        <v>11</v>
      </c>
      <c r="O1477" s="690">
        <v>2.5</v>
      </c>
      <c r="P1477" s="627">
        <v>0</v>
      </c>
      <c r="Q1477" s="642"/>
      <c r="R1477" s="626">
        <v>3</v>
      </c>
      <c r="S1477" s="642">
        <v>0.27272727272727271</v>
      </c>
      <c r="T1477" s="690">
        <v>0.5</v>
      </c>
      <c r="U1477" s="672">
        <v>0.2</v>
      </c>
    </row>
    <row r="1478" spans="1:21" ht="14.4" customHeight="1" x14ac:dyDescent="0.3">
      <c r="A1478" s="625">
        <v>21</v>
      </c>
      <c r="B1478" s="626" t="s">
        <v>551</v>
      </c>
      <c r="C1478" s="626">
        <v>89301212</v>
      </c>
      <c r="D1478" s="688" t="s">
        <v>4839</v>
      </c>
      <c r="E1478" s="689" t="s">
        <v>2827</v>
      </c>
      <c r="F1478" s="626" t="s">
        <v>2806</v>
      </c>
      <c r="G1478" s="626" t="s">
        <v>2899</v>
      </c>
      <c r="H1478" s="626" t="s">
        <v>550</v>
      </c>
      <c r="I1478" s="626" t="s">
        <v>4185</v>
      </c>
      <c r="J1478" s="626" t="s">
        <v>3986</v>
      </c>
      <c r="K1478" s="626" t="s">
        <v>4186</v>
      </c>
      <c r="L1478" s="627">
        <v>25.99</v>
      </c>
      <c r="M1478" s="627">
        <v>51.98</v>
      </c>
      <c r="N1478" s="626">
        <v>2</v>
      </c>
      <c r="O1478" s="690">
        <v>1.5</v>
      </c>
      <c r="P1478" s="627">
        <v>25.99</v>
      </c>
      <c r="Q1478" s="642">
        <v>0.5</v>
      </c>
      <c r="R1478" s="626">
        <v>1</v>
      </c>
      <c r="S1478" s="642">
        <v>0.5</v>
      </c>
      <c r="T1478" s="690">
        <v>0.5</v>
      </c>
      <c r="U1478" s="672">
        <v>0.33333333333333331</v>
      </c>
    </row>
    <row r="1479" spans="1:21" ht="14.4" customHeight="1" x14ac:dyDescent="0.3">
      <c r="A1479" s="625">
        <v>21</v>
      </c>
      <c r="B1479" s="626" t="s">
        <v>551</v>
      </c>
      <c r="C1479" s="626">
        <v>89301212</v>
      </c>
      <c r="D1479" s="688" t="s">
        <v>4839</v>
      </c>
      <c r="E1479" s="689" t="s">
        <v>2827</v>
      </c>
      <c r="F1479" s="626" t="s">
        <v>2806</v>
      </c>
      <c r="G1479" s="626" t="s">
        <v>2899</v>
      </c>
      <c r="H1479" s="626" t="s">
        <v>550</v>
      </c>
      <c r="I1479" s="626" t="s">
        <v>3985</v>
      </c>
      <c r="J1479" s="626" t="s">
        <v>3986</v>
      </c>
      <c r="K1479" s="626" t="s">
        <v>3987</v>
      </c>
      <c r="L1479" s="627">
        <v>51.98</v>
      </c>
      <c r="M1479" s="627">
        <v>103.96</v>
      </c>
      <c r="N1479" s="626">
        <v>2</v>
      </c>
      <c r="O1479" s="690">
        <v>2</v>
      </c>
      <c r="P1479" s="627">
        <v>103.96</v>
      </c>
      <c r="Q1479" s="642">
        <v>1</v>
      </c>
      <c r="R1479" s="626">
        <v>2</v>
      </c>
      <c r="S1479" s="642">
        <v>1</v>
      </c>
      <c r="T1479" s="690">
        <v>2</v>
      </c>
      <c r="U1479" s="672">
        <v>1</v>
      </c>
    </row>
    <row r="1480" spans="1:21" ht="14.4" customHeight="1" x14ac:dyDescent="0.3">
      <c r="A1480" s="625">
        <v>21</v>
      </c>
      <c r="B1480" s="626" t="s">
        <v>551</v>
      </c>
      <c r="C1480" s="626">
        <v>89301212</v>
      </c>
      <c r="D1480" s="688" t="s">
        <v>4839</v>
      </c>
      <c r="E1480" s="689" t="s">
        <v>2827</v>
      </c>
      <c r="F1480" s="626" t="s">
        <v>2806</v>
      </c>
      <c r="G1480" s="626" t="s">
        <v>3119</v>
      </c>
      <c r="H1480" s="626" t="s">
        <v>1264</v>
      </c>
      <c r="I1480" s="626" t="s">
        <v>3122</v>
      </c>
      <c r="J1480" s="626" t="s">
        <v>3123</v>
      </c>
      <c r="K1480" s="626" t="s">
        <v>618</v>
      </c>
      <c r="L1480" s="627">
        <v>90.72</v>
      </c>
      <c r="M1480" s="627">
        <v>1632.96</v>
      </c>
      <c r="N1480" s="626">
        <v>18</v>
      </c>
      <c r="O1480" s="690">
        <v>6.5</v>
      </c>
      <c r="P1480" s="627">
        <v>816.48</v>
      </c>
      <c r="Q1480" s="642">
        <v>0.5</v>
      </c>
      <c r="R1480" s="626">
        <v>9</v>
      </c>
      <c r="S1480" s="642">
        <v>0.5</v>
      </c>
      <c r="T1480" s="690">
        <v>4</v>
      </c>
      <c r="U1480" s="672">
        <v>0.61538461538461542</v>
      </c>
    </row>
    <row r="1481" spans="1:21" ht="14.4" customHeight="1" x14ac:dyDescent="0.3">
      <c r="A1481" s="625">
        <v>21</v>
      </c>
      <c r="B1481" s="626" t="s">
        <v>551</v>
      </c>
      <c r="C1481" s="626">
        <v>89301212</v>
      </c>
      <c r="D1481" s="688" t="s">
        <v>4839</v>
      </c>
      <c r="E1481" s="689" t="s">
        <v>2827</v>
      </c>
      <c r="F1481" s="626" t="s">
        <v>2806</v>
      </c>
      <c r="G1481" s="626" t="s">
        <v>3119</v>
      </c>
      <c r="H1481" s="626" t="s">
        <v>1264</v>
      </c>
      <c r="I1481" s="626" t="s">
        <v>3615</v>
      </c>
      <c r="J1481" s="626" t="s">
        <v>3123</v>
      </c>
      <c r="K1481" s="626" t="s">
        <v>3616</v>
      </c>
      <c r="L1481" s="627">
        <v>302.39</v>
      </c>
      <c r="M1481" s="627">
        <v>302.39</v>
      </c>
      <c r="N1481" s="626">
        <v>1</v>
      </c>
      <c r="O1481" s="690">
        <v>1</v>
      </c>
      <c r="P1481" s="627">
        <v>302.39</v>
      </c>
      <c r="Q1481" s="642">
        <v>1</v>
      </c>
      <c r="R1481" s="626">
        <v>1</v>
      </c>
      <c r="S1481" s="642">
        <v>1</v>
      </c>
      <c r="T1481" s="690">
        <v>1</v>
      </c>
      <c r="U1481" s="672">
        <v>1</v>
      </c>
    </row>
    <row r="1482" spans="1:21" ht="14.4" customHeight="1" x14ac:dyDescent="0.3">
      <c r="A1482" s="625">
        <v>21</v>
      </c>
      <c r="B1482" s="626" t="s">
        <v>551</v>
      </c>
      <c r="C1482" s="626">
        <v>89301212</v>
      </c>
      <c r="D1482" s="688" t="s">
        <v>4839</v>
      </c>
      <c r="E1482" s="689" t="s">
        <v>2827</v>
      </c>
      <c r="F1482" s="626" t="s">
        <v>2806</v>
      </c>
      <c r="G1482" s="626" t="s">
        <v>3046</v>
      </c>
      <c r="H1482" s="626" t="s">
        <v>550</v>
      </c>
      <c r="I1482" s="626" t="s">
        <v>4187</v>
      </c>
      <c r="J1482" s="626" t="s">
        <v>4188</v>
      </c>
      <c r="K1482" s="626" t="s">
        <v>4189</v>
      </c>
      <c r="L1482" s="627">
        <v>0</v>
      </c>
      <c r="M1482" s="627">
        <v>0</v>
      </c>
      <c r="N1482" s="626">
        <v>1</v>
      </c>
      <c r="O1482" s="690">
        <v>1</v>
      </c>
      <c r="P1482" s="627">
        <v>0</v>
      </c>
      <c r="Q1482" s="642"/>
      <c r="R1482" s="626">
        <v>1</v>
      </c>
      <c r="S1482" s="642">
        <v>1</v>
      </c>
      <c r="T1482" s="690">
        <v>1</v>
      </c>
      <c r="U1482" s="672">
        <v>1</v>
      </c>
    </row>
    <row r="1483" spans="1:21" ht="14.4" customHeight="1" x14ac:dyDescent="0.3">
      <c r="A1483" s="625">
        <v>21</v>
      </c>
      <c r="B1483" s="626" t="s">
        <v>551</v>
      </c>
      <c r="C1483" s="626">
        <v>89301212</v>
      </c>
      <c r="D1483" s="688" t="s">
        <v>4839</v>
      </c>
      <c r="E1483" s="689" t="s">
        <v>2827</v>
      </c>
      <c r="F1483" s="626" t="s">
        <v>2806</v>
      </c>
      <c r="G1483" s="626" t="s">
        <v>3049</v>
      </c>
      <c r="H1483" s="626" t="s">
        <v>550</v>
      </c>
      <c r="I1483" s="626" t="s">
        <v>3050</v>
      </c>
      <c r="J1483" s="626" t="s">
        <v>794</v>
      </c>
      <c r="K1483" s="626" t="s">
        <v>3051</v>
      </c>
      <c r="L1483" s="627">
        <v>96.72</v>
      </c>
      <c r="M1483" s="627">
        <v>580.31999999999994</v>
      </c>
      <c r="N1483" s="626">
        <v>6</v>
      </c>
      <c r="O1483" s="690">
        <v>3.5</v>
      </c>
      <c r="P1483" s="627">
        <v>386.88</v>
      </c>
      <c r="Q1483" s="642">
        <v>0.66666666666666674</v>
      </c>
      <c r="R1483" s="626">
        <v>4</v>
      </c>
      <c r="S1483" s="642">
        <v>0.66666666666666663</v>
      </c>
      <c r="T1483" s="690">
        <v>2.5</v>
      </c>
      <c r="U1483" s="672">
        <v>0.7142857142857143</v>
      </c>
    </row>
    <row r="1484" spans="1:21" ht="14.4" customHeight="1" x14ac:dyDescent="0.3">
      <c r="A1484" s="625">
        <v>21</v>
      </c>
      <c r="B1484" s="626" t="s">
        <v>551</v>
      </c>
      <c r="C1484" s="626">
        <v>89301212</v>
      </c>
      <c r="D1484" s="688" t="s">
        <v>4839</v>
      </c>
      <c r="E1484" s="689" t="s">
        <v>2827</v>
      </c>
      <c r="F1484" s="626" t="s">
        <v>2806</v>
      </c>
      <c r="G1484" s="626" t="s">
        <v>3049</v>
      </c>
      <c r="H1484" s="626" t="s">
        <v>550</v>
      </c>
      <c r="I1484" s="626" t="s">
        <v>3124</v>
      </c>
      <c r="J1484" s="626" t="s">
        <v>794</v>
      </c>
      <c r="K1484" s="626" t="s">
        <v>3125</v>
      </c>
      <c r="L1484" s="627">
        <v>57.85</v>
      </c>
      <c r="M1484" s="627">
        <v>3297.4499999999985</v>
      </c>
      <c r="N1484" s="626">
        <v>57</v>
      </c>
      <c r="O1484" s="690">
        <v>27.5</v>
      </c>
      <c r="P1484" s="627">
        <v>3008.1999999999985</v>
      </c>
      <c r="Q1484" s="642">
        <v>0.91228070175438591</v>
      </c>
      <c r="R1484" s="626">
        <v>52</v>
      </c>
      <c r="S1484" s="642">
        <v>0.91228070175438591</v>
      </c>
      <c r="T1484" s="690">
        <v>24.5</v>
      </c>
      <c r="U1484" s="672">
        <v>0.89090909090909087</v>
      </c>
    </row>
    <row r="1485" spans="1:21" ht="14.4" customHeight="1" x14ac:dyDescent="0.3">
      <c r="A1485" s="625">
        <v>21</v>
      </c>
      <c r="B1485" s="626" t="s">
        <v>551</v>
      </c>
      <c r="C1485" s="626">
        <v>89301212</v>
      </c>
      <c r="D1485" s="688" t="s">
        <v>4839</v>
      </c>
      <c r="E1485" s="689" t="s">
        <v>2827</v>
      </c>
      <c r="F1485" s="626" t="s">
        <v>2806</v>
      </c>
      <c r="G1485" s="626" t="s">
        <v>4190</v>
      </c>
      <c r="H1485" s="626" t="s">
        <v>550</v>
      </c>
      <c r="I1485" s="626" t="s">
        <v>4191</v>
      </c>
      <c r="J1485" s="626" t="s">
        <v>1217</v>
      </c>
      <c r="K1485" s="626" t="s">
        <v>1218</v>
      </c>
      <c r="L1485" s="627">
        <v>113.3</v>
      </c>
      <c r="M1485" s="627">
        <v>113.3</v>
      </c>
      <c r="N1485" s="626">
        <v>1</v>
      </c>
      <c r="O1485" s="690">
        <v>1</v>
      </c>
      <c r="P1485" s="627"/>
      <c r="Q1485" s="642">
        <v>0</v>
      </c>
      <c r="R1485" s="626"/>
      <c r="S1485" s="642">
        <v>0</v>
      </c>
      <c r="T1485" s="690"/>
      <c r="U1485" s="672">
        <v>0</v>
      </c>
    </row>
    <row r="1486" spans="1:21" ht="14.4" customHeight="1" x14ac:dyDescent="0.3">
      <c r="A1486" s="625">
        <v>21</v>
      </c>
      <c r="B1486" s="626" t="s">
        <v>551</v>
      </c>
      <c r="C1486" s="626">
        <v>89301212</v>
      </c>
      <c r="D1486" s="688" t="s">
        <v>4839</v>
      </c>
      <c r="E1486" s="689" t="s">
        <v>2827</v>
      </c>
      <c r="F1486" s="626" t="s">
        <v>2806</v>
      </c>
      <c r="G1486" s="626" t="s">
        <v>3052</v>
      </c>
      <c r="H1486" s="626" t="s">
        <v>1264</v>
      </c>
      <c r="I1486" s="626" t="s">
        <v>4192</v>
      </c>
      <c r="J1486" s="626" t="s">
        <v>1846</v>
      </c>
      <c r="K1486" s="626" t="s">
        <v>4193</v>
      </c>
      <c r="L1486" s="627">
        <v>49.12</v>
      </c>
      <c r="M1486" s="627">
        <v>49.12</v>
      </c>
      <c r="N1486" s="626">
        <v>1</v>
      </c>
      <c r="O1486" s="690">
        <v>0.5</v>
      </c>
      <c r="P1486" s="627"/>
      <c r="Q1486" s="642">
        <v>0</v>
      </c>
      <c r="R1486" s="626"/>
      <c r="S1486" s="642">
        <v>0</v>
      </c>
      <c r="T1486" s="690"/>
      <c r="U1486" s="672">
        <v>0</v>
      </c>
    </row>
    <row r="1487" spans="1:21" ht="14.4" customHeight="1" x14ac:dyDescent="0.3">
      <c r="A1487" s="625">
        <v>21</v>
      </c>
      <c r="B1487" s="626" t="s">
        <v>551</v>
      </c>
      <c r="C1487" s="626">
        <v>89301212</v>
      </c>
      <c r="D1487" s="688" t="s">
        <v>4839</v>
      </c>
      <c r="E1487" s="689" t="s">
        <v>2827</v>
      </c>
      <c r="F1487" s="626" t="s">
        <v>2806</v>
      </c>
      <c r="G1487" s="626" t="s">
        <v>3052</v>
      </c>
      <c r="H1487" s="626" t="s">
        <v>1264</v>
      </c>
      <c r="I1487" s="626" t="s">
        <v>2719</v>
      </c>
      <c r="J1487" s="626" t="s">
        <v>1846</v>
      </c>
      <c r="K1487" s="626" t="s">
        <v>2720</v>
      </c>
      <c r="L1487" s="627">
        <v>147.36000000000001</v>
      </c>
      <c r="M1487" s="627">
        <v>147.36000000000001</v>
      </c>
      <c r="N1487" s="626">
        <v>1</v>
      </c>
      <c r="O1487" s="690">
        <v>1</v>
      </c>
      <c r="P1487" s="627"/>
      <c r="Q1487" s="642">
        <v>0</v>
      </c>
      <c r="R1487" s="626"/>
      <c r="S1487" s="642">
        <v>0</v>
      </c>
      <c r="T1487" s="690"/>
      <c r="U1487" s="672">
        <v>0</v>
      </c>
    </row>
    <row r="1488" spans="1:21" ht="14.4" customHeight="1" x14ac:dyDescent="0.3">
      <c r="A1488" s="625">
        <v>21</v>
      </c>
      <c r="B1488" s="626" t="s">
        <v>551</v>
      </c>
      <c r="C1488" s="626">
        <v>89301212</v>
      </c>
      <c r="D1488" s="688" t="s">
        <v>4839</v>
      </c>
      <c r="E1488" s="689" t="s">
        <v>2827</v>
      </c>
      <c r="F1488" s="626" t="s">
        <v>2806</v>
      </c>
      <c r="G1488" s="626" t="s">
        <v>3052</v>
      </c>
      <c r="H1488" s="626" t="s">
        <v>1264</v>
      </c>
      <c r="I1488" s="626" t="s">
        <v>2520</v>
      </c>
      <c r="J1488" s="626" t="s">
        <v>1351</v>
      </c>
      <c r="K1488" s="626" t="s">
        <v>2521</v>
      </c>
      <c r="L1488" s="627">
        <v>163.72999999999999</v>
      </c>
      <c r="M1488" s="627">
        <v>163.72999999999999</v>
      </c>
      <c r="N1488" s="626">
        <v>1</v>
      </c>
      <c r="O1488" s="690">
        <v>0.5</v>
      </c>
      <c r="P1488" s="627"/>
      <c r="Q1488" s="642">
        <v>0</v>
      </c>
      <c r="R1488" s="626"/>
      <c r="S1488" s="642">
        <v>0</v>
      </c>
      <c r="T1488" s="690"/>
      <c r="U1488" s="672">
        <v>0</v>
      </c>
    </row>
    <row r="1489" spans="1:21" ht="14.4" customHeight="1" x14ac:dyDescent="0.3">
      <c r="A1489" s="625">
        <v>21</v>
      </c>
      <c r="B1489" s="626" t="s">
        <v>551</v>
      </c>
      <c r="C1489" s="626">
        <v>89301212</v>
      </c>
      <c r="D1489" s="688" t="s">
        <v>4839</v>
      </c>
      <c r="E1489" s="689" t="s">
        <v>2827</v>
      </c>
      <c r="F1489" s="626" t="s">
        <v>2806</v>
      </c>
      <c r="G1489" s="626" t="s">
        <v>3053</v>
      </c>
      <c r="H1489" s="626" t="s">
        <v>550</v>
      </c>
      <c r="I1489" s="626" t="s">
        <v>3237</v>
      </c>
      <c r="J1489" s="626" t="s">
        <v>3159</v>
      </c>
      <c r="K1489" s="626" t="s">
        <v>680</v>
      </c>
      <c r="L1489" s="627">
        <v>154.33000000000001</v>
      </c>
      <c r="M1489" s="627">
        <v>308.66000000000003</v>
      </c>
      <c r="N1489" s="626">
        <v>2</v>
      </c>
      <c r="O1489" s="690">
        <v>1</v>
      </c>
      <c r="P1489" s="627"/>
      <c r="Q1489" s="642">
        <v>0</v>
      </c>
      <c r="R1489" s="626"/>
      <c r="S1489" s="642">
        <v>0</v>
      </c>
      <c r="T1489" s="690"/>
      <c r="U1489" s="672">
        <v>0</v>
      </c>
    </row>
    <row r="1490" spans="1:21" ht="14.4" customHeight="1" x14ac:dyDescent="0.3">
      <c r="A1490" s="625">
        <v>21</v>
      </c>
      <c r="B1490" s="626" t="s">
        <v>551</v>
      </c>
      <c r="C1490" s="626">
        <v>89301212</v>
      </c>
      <c r="D1490" s="688" t="s">
        <v>4839</v>
      </c>
      <c r="E1490" s="689" t="s">
        <v>2827</v>
      </c>
      <c r="F1490" s="626" t="s">
        <v>2806</v>
      </c>
      <c r="G1490" s="626" t="s">
        <v>4194</v>
      </c>
      <c r="H1490" s="626" t="s">
        <v>550</v>
      </c>
      <c r="I1490" s="626" t="s">
        <v>4195</v>
      </c>
      <c r="J1490" s="626" t="s">
        <v>4196</v>
      </c>
      <c r="K1490" s="626" t="s">
        <v>4197</v>
      </c>
      <c r="L1490" s="627">
        <v>17.53</v>
      </c>
      <c r="M1490" s="627">
        <v>35.06</v>
      </c>
      <c r="N1490" s="626">
        <v>2</v>
      </c>
      <c r="O1490" s="690">
        <v>0.5</v>
      </c>
      <c r="P1490" s="627"/>
      <c r="Q1490" s="642">
        <v>0</v>
      </c>
      <c r="R1490" s="626"/>
      <c r="S1490" s="642">
        <v>0</v>
      </c>
      <c r="T1490" s="690"/>
      <c r="U1490" s="672">
        <v>0</v>
      </c>
    </row>
    <row r="1491" spans="1:21" ht="14.4" customHeight="1" x14ac:dyDescent="0.3">
      <c r="A1491" s="625">
        <v>21</v>
      </c>
      <c r="B1491" s="626" t="s">
        <v>551</v>
      </c>
      <c r="C1491" s="626">
        <v>89301212</v>
      </c>
      <c r="D1491" s="688" t="s">
        <v>4839</v>
      </c>
      <c r="E1491" s="689" t="s">
        <v>2827</v>
      </c>
      <c r="F1491" s="626" t="s">
        <v>2806</v>
      </c>
      <c r="G1491" s="626" t="s">
        <v>3242</v>
      </c>
      <c r="H1491" s="626" t="s">
        <v>550</v>
      </c>
      <c r="I1491" s="626" t="s">
        <v>3740</v>
      </c>
      <c r="J1491" s="626" t="s">
        <v>1691</v>
      </c>
      <c r="K1491" s="626" t="s">
        <v>1553</v>
      </c>
      <c r="L1491" s="627">
        <v>286.63</v>
      </c>
      <c r="M1491" s="627">
        <v>286.63</v>
      </c>
      <c r="N1491" s="626">
        <v>1</v>
      </c>
      <c r="O1491" s="690">
        <v>0.5</v>
      </c>
      <c r="P1491" s="627">
        <v>286.63</v>
      </c>
      <c r="Q1491" s="642">
        <v>1</v>
      </c>
      <c r="R1491" s="626">
        <v>1</v>
      </c>
      <c r="S1491" s="642">
        <v>1</v>
      </c>
      <c r="T1491" s="690">
        <v>0.5</v>
      </c>
      <c r="U1491" s="672">
        <v>1</v>
      </c>
    </row>
    <row r="1492" spans="1:21" ht="14.4" customHeight="1" x14ac:dyDescent="0.3">
      <c r="A1492" s="625">
        <v>21</v>
      </c>
      <c r="B1492" s="626" t="s">
        <v>551</v>
      </c>
      <c r="C1492" s="626">
        <v>89301212</v>
      </c>
      <c r="D1492" s="688" t="s">
        <v>4839</v>
      </c>
      <c r="E1492" s="689" t="s">
        <v>2827</v>
      </c>
      <c r="F1492" s="626" t="s">
        <v>2806</v>
      </c>
      <c r="G1492" s="626" t="s">
        <v>3242</v>
      </c>
      <c r="H1492" s="626" t="s">
        <v>550</v>
      </c>
      <c r="I1492" s="626" t="s">
        <v>3741</v>
      </c>
      <c r="J1492" s="626" t="s">
        <v>3742</v>
      </c>
      <c r="K1492" s="626" t="s">
        <v>3743</v>
      </c>
      <c r="L1492" s="627">
        <v>167.42</v>
      </c>
      <c r="M1492" s="627">
        <v>1674.1999999999998</v>
      </c>
      <c r="N1492" s="626">
        <v>10</v>
      </c>
      <c r="O1492" s="690">
        <v>3.5</v>
      </c>
      <c r="P1492" s="627">
        <v>1339.36</v>
      </c>
      <c r="Q1492" s="642">
        <v>0.8</v>
      </c>
      <c r="R1492" s="626">
        <v>8</v>
      </c>
      <c r="S1492" s="642">
        <v>0.8</v>
      </c>
      <c r="T1492" s="690">
        <v>2.5</v>
      </c>
      <c r="U1492" s="672">
        <v>0.7142857142857143</v>
      </c>
    </row>
    <row r="1493" spans="1:21" ht="14.4" customHeight="1" x14ac:dyDescent="0.3">
      <c r="A1493" s="625">
        <v>21</v>
      </c>
      <c r="B1493" s="626" t="s">
        <v>551</v>
      </c>
      <c r="C1493" s="626">
        <v>89301212</v>
      </c>
      <c r="D1493" s="688" t="s">
        <v>4839</v>
      </c>
      <c r="E1493" s="689" t="s">
        <v>2827</v>
      </c>
      <c r="F1493" s="626" t="s">
        <v>2806</v>
      </c>
      <c r="G1493" s="626" t="s">
        <v>3242</v>
      </c>
      <c r="H1493" s="626" t="s">
        <v>550</v>
      </c>
      <c r="I1493" s="626" t="s">
        <v>4198</v>
      </c>
      <c r="J1493" s="626" t="s">
        <v>3742</v>
      </c>
      <c r="K1493" s="626" t="s">
        <v>4199</v>
      </c>
      <c r="L1493" s="627">
        <v>0</v>
      </c>
      <c r="M1493" s="627">
        <v>0</v>
      </c>
      <c r="N1493" s="626">
        <v>1</v>
      </c>
      <c r="O1493" s="690">
        <v>1</v>
      </c>
      <c r="P1493" s="627">
        <v>0</v>
      </c>
      <c r="Q1493" s="642"/>
      <c r="R1493" s="626">
        <v>1</v>
      </c>
      <c r="S1493" s="642">
        <v>1</v>
      </c>
      <c r="T1493" s="690">
        <v>1</v>
      </c>
      <c r="U1493" s="672">
        <v>1</v>
      </c>
    </row>
    <row r="1494" spans="1:21" ht="14.4" customHeight="1" x14ac:dyDescent="0.3">
      <c r="A1494" s="625">
        <v>21</v>
      </c>
      <c r="B1494" s="626" t="s">
        <v>551</v>
      </c>
      <c r="C1494" s="626">
        <v>89301212</v>
      </c>
      <c r="D1494" s="688" t="s">
        <v>4839</v>
      </c>
      <c r="E1494" s="689" t="s">
        <v>2827</v>
      </c>
      <c r="F1494" s="626" t="s">
        <v>2806</v>
      </c>
      <c r="G1494" s="626" t="s">
        <v>3242</v>
      </c>
      <c r="H1494" s="626" t="s">
        <v>550</v>
      </c>
      <c r="I1494" s="626" t="s">
        <v>4200</v>
      </c>
      <c r="J1494" s="626" t="s">
        <v>4015</v>
      </c>
      <c r="K1494" s="626" t="s">
        <v>4201</v>
      </c>
      <c r="L1494" s="627">
        <v>0</v>
      </c>
      <c r="M1494" s="627">
        <v>0</v>
      </c>
      <c r="N1494" s="626">
        <v>4</v>
      </c>
      <c r="O1494" s="690">
        <v>2</v>
      </c>
      <c r="P1494" s="627">
        <v>0</v>
      </c>
      <c r="Q1494" s="642"/>
      <c r="R1494" s="626">
        <v>3</v>
      </c>
      <c r="S1494" s="642">
        <v>0.75</v>
      </c>
      <c r="T1494" s="690">
        <v>1</v>
      </c>
      <c r="U1494" s="672">
        <v>0.5</v>
      </c>
    </row>
    <row r="1495" spans="1:21" ht="14.4" customHeight="1" x14ac:dyDescent="0.3">
      <c r="A1495" s="625">
        <v>21</v>
      </c>
      <c r="B1495" s="626" t="s">
        <v>551</v>
      </c>
      <c r="C1495" s="626">
        <v>89301212</v>
      </c>
      <c r="D1495" s="688" t="s">
        <v>4839</v>
      </c>
      <c r="E1495" s="689" t="s">
        <v>2827</v>
      </c>
      <c r="F1495" s="626" t="s">
        <v>2806</v>
      </c>
      <c r="G1495" s="626" t="s">
        <v>3242</v>
      </c>
      <c r="H1495" s="626" t="s">
        <v>550</v>
      </c>
      <c r="I1495" s="626" t="s">
        <v>4014</v>
      </c>
      <c r="J1495" s="626" t="s">
        <v>4015</v>
      </c>
      <c r="K1495" s="626" t="s">
        <v>3743</v>
      </c>
      <c r="L1495" s="627">
        <v>0</v>
      </c>
      <c r="M1495" s="627">
        <v>0</v>
      </c>
      <c r="N1495" s="626">
        <v>2</v>
      </c>
      <c r="O1495" s="690">
        <v>1</v>
      </c>
      <c r="P1495" s="627">
        <v>0</v>
      </c>
      <c r="Q1495" s="642"/>
      <c r="R1495" s="626">
        <v>2</v>
      </c>
      <c r="S1495" s="642">
        <v>1</v>
      </c>
      <c r="T1495" s="690">
        <v>1</v>
      </c>
      <c r="U1495" s="672">
        <v>1</v>
      </c>
    </row>
    <row r="1496" spans="1:21" ht="14.4" customHeight="1" x14ac:dyDescent="0.3">
      <c r="A1496" s="625">
        <v>21</v>
      </c>
      <c r="B1496" s="626" t="s">
        <v>551</v>
      </c>
      <c r="C1496" s="626">
        <v>89301212</v>
      </c>
      <c r="D1496" s="688" t="s">
        <v>4839</v>
      </c>
      <c r="E1496" s="689" t="s">
        <v>2827</v>
      </c>
      <c r="F1496" s="626" t="s">
        <v>2806</v>
      </c>
      <c r="G1496" s="626" t="s">
        <v>3242</v>
      </c>
      <c r="H1496" s="626" t="s">
        <v>550</v>
      </c>
      <c r="I1496" s="626" t="s">
        <v>4090</v>
      </c>
      <c r="J1496" s="626" t="s">
        <v>3742</v>
      </c>
      <c r="K1496" s="626" t="s">
        <v>4091</v>
      </c>
      <c r="L1496" s="627">
        <v>0</v>
      </c>
      <c r="M1496" s="627">
        <v>0</v>
      </c>
      <c r="N1496" s="626">
        <v>3</v>
      </c>
      <c r="O1496" s="690">
        <v>1.5</v>
      </c>
      <c r="P1496" s="627">
        <v>0</v>
      </c>
      <c r="Q1496" s="642"/>
      <c r="R1496" s="626">
        <v>2</v>
      </c>
      <c r="S1496" s="642">
        <v>0.66666666666666663</v>
      </c>
      <c r="T1496" s="690">
        <v>0.5</v>
      </c>
      <c r="U1496" s="672">
        <v>0.33333333333333331</v>
      </c>
    </row>
    <row r="1497" spans="1:21" ht="14.4" customHeight="1" x14ac:dyDescent="0.3">
      <c r="A1497" s="625">
        <v>21</v>
      </c>
      <c r="B1497" s="626" t="s">
        <v>551</v>
      </c>
      <c r="C1497" s="626">
        <v>89301212</v>
      </c>
      <c r="D1497" s="688" t="s">
        <v>4839</v>
      </c>
      <c r="E1497" s="689" t="s">
        <v>2827</v>
      </c>
      <c r="F1497" s="626" t="s">
        <v>2806</v>
      </c>
      <c r="G1497" s="626" t="s">
        <v>2903</v>
      </c>
      <c r="H1497" s="626" t="s">
        <v>550</v>
      </c>
      <c r="I1497" s="626" t="s">
        <v>3131</v>
      </c>
      <c r="J1497" s="626" t="s">
        <v>2905</v>
      </c>
      <c r="K1497" s="626" t="s">
        <v>1104</v>
      </c>
      <c r="L1497" s="627">
        <v>0</v>
      </c>
      <c r="M1497" s="627">
        <v>0</v>
      </c>
      <c r="N1497" s="626">
        <v>2</v>
      </c>
      <c r="O1497" s="690">
        <v>1.5</v>
      </c>
      <c r="P1497" s="627">
        <v>0</v>
      </c>
      <c r="Q1497" s="642"/>
      <c r="R1497" s="626">
        <v>1</v>
      </c>
      <c r="S1497" s="642">
        <v>0.5</v>
      </c>
      <c r="T1497" s="690">
        <v>0.5</v>
      </c>
      <c r="U1497" s="672">
        <v>0.33333333333333331</v>
      </c>
    </row>
    <row r="1498" spans="1:21" ht="14.4" customHeight="1" x14ac:dyDescent="0.3">
      <c r="A1498" s="625">
        <v>21</v>
      </c>
      <c r="B1498" s="626" t="s">
        <v>551</v>
      </c>
      <c r="C1498" s="626">
        <v>89301212</v>
      </c>
      <c r="D1498" s="688" t="s">
        <v>4839</v>
      </c>
      <c r="E1498" s="689" t="s">
        <v>2827</v>
      </c>
      <c r="F1498" s="626" t="s">
        <v>2806</v>
      </c>
      <c r="G1498" s="626" t="s">
        <v>2903</v>
      </c>
      <c r="H1498" s="626" t="s">
        <v>550</v>
      </c>
      <c r="I1498" s="626" t="s">
        <v>3060</v>
      </c>
      <c r="J1498" s="626" t="s">
        <v>2907</v>
      </c>
      <c r="K1498" s="626" t="s">
        <v>1104</v>
      </c>
      <c r="L1498" s="627">
        <v>0</v>
      </c>
      <c r="M1498" s="627">
        <v>0</v>
      </c>
      <c r="N1498" s="626">
        <v>2</v>
      </c>
      <c r="O1498" s="690">
        <v>0.5</v>
      </c>
      <c r="P1498" s="627"/>
      <c r="Q1498" s="642"/>
      <c r="R1498" s="626"/>
      <c r="S1498" s="642">
        <v>0</v>
      </c>
      <c r="T1498" s="690"/>
      <c r="U1498" s="672">
        <v>0</v>
      </c>
    </row>
    <row r="1499" spans="1:21" ht="14.4" customHeight="1" x14ac:dyDescent="0.3">
      <c r="A1499" s="625">
        <v>21</v>
      </c>
      <c r="B1499" s="626" t="s">
        <v>551</v>
      </c>
      <c r="C1499" s="626">
        <v>89301212</v>
      </c>
      <c r="D1499" s="688" t="s">
        <v>4839</v>
      </c>
      <c r="E1499" s="689" t="s">
        <v>2827</v>
      </c>
      <c r="F1499" s="626" t="s">
        <v>2806</v>
      </c>
      <c r="G1499" s="626" t="s">
        <v>2903</v>
      </c>
      <c r="H1499" s="626" t="s">
        <v>550</v>
      </c>
      <c r="I1499" s="626" t="s">
        <v>4202</v>
      </c>
      <c r="J1499" s="626" t="s">
        <v>2907</v>
      </c>
      <c r="K1499" s="626" t="s">
        <v>628</v>
      </c>
      <c r="L1499" s="627">
        <v>0</v>
      </c>
      <c r="M1499" s="627">
        <v>0</v>
      </c>
      <c r="N1499" s="626">
        <v>1</v>
      </c>
      <c r="O1499" s="690">
        <v>1</v>
      </c>
      <c r="P1499" s="627">
        <v>0</v>
      </c>
      <c r="Q1499" s="642"/>
      <c r="R1499" s="626">
        <v>1</v>
      </c>
      <c r="S1499" s="642">
        <v>1</v>
      </c>
      <c r="T1499" s="690">
        <v>1</v>
      </c>
      <c r="U1499" s="672">
        <v>1</v>
      </c>
    </row>
    <row r="1500" spans="1:21" ht="14.4" customHeight="1" x14ac:dyDescent="0.3">
      <c r="A1500" s="625">
        <v>21</v>
      </c>
      <c r="B1500" s="626" t="s">
        <v>551</v>
      </c>
      <c r="C1500" s="626">
        <v>89301212</v>
      </c>
      <c r="D1500" s="688" t="s">
        <v>4839</v>
      </c>
      <c r="E1500" s="689" t="s">
        <v>2827</v>
      </c>
      <c r="F1500" s="626" t="s">
        <v>2806</v>
      </c>
      <c r="G1500" s="626" t="s">
        <v>2903</v>
      </c>
      <c r="H1500" s="626" t="s">
        <v>550</v>
      </c>
      <c r="I1500" s="626" t="s">
        <v>3332</v>
      </c>
      <c r="J1500" s="626" t="s">
        <v>3333</v>
      </c>
      <c r="K1500" s="626" t="s">
        <v>1104</v>
      </c>
      <c r="L1500" s="627">
        <v>0</v>
      </c>
      <c r="M1500" s="627">
        <v>0</v>
      </c>
      <c r="N1500" s="626">
        <v>2</v>
      </c>
      <c r="O1500" s="690">
        <v>1</v>
      </c>
      <c r="P1500" s="627">
        <v>0</v>
      </c>
      <c r="Q1500" s="642"/>
      <c r="R1500" s="626">
        <v>1</v>
      </c>
      <c r="S1500" s="642">
        <v>0.5</v>
      </c>
      <c r="T1500" s="690">
        <v>0.5</v>
      </c>
      <c r="U1500" s="672">
        <v>0.5</v>
      </c>
    </row>
    <row r="1501" spans="1:21" ht="14.4" customHeight="1" x14ac:dyDescent="0.3">
      <c r="A1501" s="625">
        <v>21</v>
      </c>
      <c r="B1501" s="626" t="s">
        <v>551</v>
      </c>
      <c r="C1501" s="626">
        <v>89301212</v>
      </c>
      <c r="D1501" s="688" t="s">
        <v>4839</v>
      </c>
      <c r="E1501" s="689" t="s">
        <v>2827</v>
      </c>
      <c r="F1501" s="626" t="s">
        <v>2806</v>
      </c>
      <c r="G1501" s="626" t="s">
        <v>2903</v>
      </c>
      <c r="H1501" s="626" t="s">
        <v>550</v>
      </c>
      <c r="I1501" s="626" t="s">
        <v>4020</v>
      </c>
      <c r="J1501" s="626" t="s">
        <v>3637</v>
      </c>
      <c r="K1501" s="626" t="s">
        <v>3640</v>
      </c>
      <c r="L1501" s="627">
        <v>0</v>
      </c>
      <c r="M1501" s="627">
        <v>0</v>
      </c>
      <c r="N1501" s="626">
        <v>1</v>
      </c>
      <c r="O1501" s="690">
        <v>0.5</v>
      </c>
      <c r="P1501" s="627">
        <v>0</v>
      </c>
      <c r="Q1501" s="642"/>
      <c r="R1501" s="626">
        <v>1</v>
      </c>
      <c r="S1501" s="642">
        <v>1</v>
      </c>
      <c r="T1501" s="690">
        <v>0.5</v>
      </c>
      <c r="U1501" s="672">
        <v>1</v>
      </c>
    </row>
    <row r="1502" spans="1:21" ht="14.4" customHeight="1" x14ac:dyDescent="0.3">
      <c r="A1502" s="625">
        <v>21</v>
      </c>
      <c r="B1502" s="626" t="s">
        <v>551</v>
      </c>
      <c r="C1502" s="626">
        <v>89301212</v>
      </c>
      <c r="D1502" s="688" t="s">
        <v>4839</v>
      </c>
      <c r="E1502" s="689" t="s">
        <v>2827</v>
      </c>
      <c r="F1502" s="626" t="s">
        <v>2806</v>
      </c>
      <c r="G1502" s="626" t="s">
        <v>2903</v>
      </c>
      <c r="H1502" s="626" t="s">
        <v>550</v>
      </c>
      <c r="I1502" s="626" t="s">
        <v>4203</v>
      </c>
      <c r="J1502" s="626" t="s">
        <v>4204</v>
      </c>
      <c r="K1502" s="626" t="s">
        <v>628</v>
      </c>
      <c r="L1502" s="627">
        <v>0</v>
      </c>
      <c r="M1502" s="627">
        <v>0</v>
      </c>
      <c r="N1502" s="626">
        <v>1</v>
      </c>
      <c r="O1502" s="690">
        <v>0.5</v>
      </c>
      <c r="P1502" s="627"/>
      <c r="Q1502" s="642"/>
      <c r="R1502" s="626"/>
      <c r="S1502" s="642">
        <v>0</v>
      </c>
      <c r="T1502" s="690"/>
      <c r="U1502" s="672">
        <v>0</v>
      </c>
    </row>
    <row r="1503" spans="1:21" ht="14.4" customHeight="1" x14ac:dyDescent="0.3">
      <c r="A1503" s="625">
        <v>21</v>
      </c>
      <c r="B1503" s="626" t="s">
        <v>551</v>
      </c>
      <c r="C1503" s="626">
        <v>89301212</v>
      </c>
      <c r="D1503" s="688" t="s">
        <v>4839</v>
      </c>
      <c r="E1503" s="689" t="s">
        <v>2827</v>
      </c>
      <c r="F1503" s="626" t="s">
        <v>2807</v>
      </c>
      <c r="G1503" s="626" t="s">
        <v>3298</v>
      </c>
      <c r="H1503" s="626" t="s">
        <v>550</v>
      </c>
      <c r="I1503" s="626" t="s">
        <v>4025</v>
      </c>
      <c r="J1503" s="626" t="s">
        <v>2823</v>
      </c>
      <c r="K1503" s="626"/>
      <c r="L1503" s="627">
        <v>0</v>
      </c>
      <c r="M1503" s="627">
        <v>0</v>
      </c>
      <c r="N1503" s="626">
        <v>6</v>
      </c>
      <c r="O1503" s="690">
        <v>4.5</v>
      </c>
      <c r="P1503" s="627">
        <v>0</v>
      </c>
      <c r="Q1503" s="642"/>
      <c r="R1503" s="626">
        <v>3</v>
      </c>
      <c r="S1503" s="642">
        <v>0.5</v>
      </c>
      <c r="T1503" s="690">
        <v>2.5</v>
      </c>
      <c r="U1503" s="672">
        <v>0.55555555555555558</v>
      </c>
    </row>
    <row r="1504" spans="1:21" ht="14.4" customHeight="1" x14ac:dyDescent="0.3">
      <c r="A1504" s="625">
        <v>21</v>
      </c>
      <c r="B1504" s="626" t="s">
        <v>551</v>
      </c>
      <c r="C1504" s="626">
        <v>89301212</v>
      </c>
      <c r="D1504" s="688" t="s">
        <v>4839</v>
      </c>
      <c r="E1504" s="689" t="s">
        <v>2827</v>
      </c>
      <c r="F1504" s="626" t="s">
        <v>2807</v>
      </c>
      <c r="G1504" s="626" t="s">
        <v>3298</v>
      </c>
      <c r="H1504" s="626" t="s">
        <v>550</v>
      </c>
      <c r="I1504" s="626" t="s">
        <v>4205</v>
      </c>
      <c r="J1504" s="626" t="s">
        <v>2823</v>
      </c>
      <c r="K1504" s="626"/>
      <c r="L1504" s="627">
        <v>0</v>
      </c>
      <c r="M1504" s="627">
        <v>0</v>
      </c>
      <c r="N1504" s="626">
        <v>2</v>
      </c>
      <c r="O1504" s="690">
        <v>1.5</v>
      </c>
      <c r="P1504" s="627">
        <v>0</v>
      </c>
      <c r="Q1504" s="642"/>
      <c r="R1504" s="626">
        <v>1</v>
      </c>
      <c r="S1504" s="642">
        <v>0.5</v>
      </c>
      <c r="T1504" s="690">
        <v>1</v>
      </c>
      <c r="U1504" s="672">
        <v>0.66666666666666663</v>
      </c>
    </row>
    <row r="1505" spans="1:21" ht="14.4" customHeight="1" x14ac:dyDescent="0.3">
      <c r="A1505" s="625">
        <v>21</v>
      </c>
      <c r="B1505" s="626" t="s">
        <v>551</v>
      </c>
      <c r="C1505" s="626">
        <v>89301212</v>
      </c>
      <c r="D1505" s="688" t="s">
        <v>4839</v>
      </c>
      <c r="E1505" s="689" t="s">
        <v>2827</v>
      </c>
      <c r="F1505" s="626" t="s">
        <v>2808</v>
      </c>
      <c r="G1505" s="626" t="s">
        <v>4206</v>
      </c>
      <c r="H1505" s="626" t="s">
        <v>550</v>
      </c>
      <c r="I1505" s="626" t="s">
        <v>4207</v>
      </c>
      <c r="J1505" s="626" t="s">
        <v>4208</v>
      </c>
      <c r="K1505" s="626" t="s">
        <v>4209</v>
      </c>
      <c r="L1505" s="627">
        <v>410</v>
      </c>
      <c r="M1505" s="627">
        <v>820</v>
      </c>
      <c r="N1505" s="626">
        <v>2</v>
      </c>
      <c r="O1505" s="690">
        <v>1</v>
      </c>
      <c r="P1505" s="627"/>
      <c r="Q1505" s="642">
        <v>0</v>
      </c>
      <c r="R1505" s="626"/>
      <c r="S1505" s="642">
        <v>0</v>
      </c>
      <c r="T1505" s="690"/>
      <c r="U1505" s="672">
        <v>0</v>
      </c>
    </row>
    <row r="1506" spans="1:21" ht="14.4" customHeight="1" x14ac:dyDescent="0.3">
      <c r="A1506" s="625">
        <v>21</v>
      </c>
      <c r="B1506" s="626" t="s">
        <v>551</v>
      </c>
      <c r="C1506" s="626">
        <v>89301212</v>
      </c>
      <c r="D1506" s="688" t="s">
        <v>4839</v>
      </c>
      <c r="E1506" s="689" t="s">
        <v>2827</v>
      </c>
      <c r="F1506" s="626" t="s">
        <v>2808</v>
      </c>
      <c r="G1506" s="626" t="s">
        <v>4206</v>
      </c>
      <c r="H1506" s="626" t="s">
        <v>550</v>
      </c>
      <c r="I1506" s="626" t="s">
        <v>4210</v>
      </c>
      <c r="J1506" s="626" t="s">
        <v>4208</v>
      </c>
      <c r="K1506" s="626" t="s">
        <v>4211</v>
      </c>
      <c r="L1506" s="627">
        <v>410</v>
      </c>
      <c r="M1506" s="627">
        <v>410</v>
      </c>
      <c r="N1506" s="626">
        <v>1</v>
      </c>
      <c r="O1506" s="690">
        <v>1</v>
      </c>
      <c r="P1506" s="627"/>
      <c r="Q1506" s="642">
        <v>0</v>
      </c>
      <c r="R1506" s="626"/>
      <c r="S1506" s="642">
        <v>0</v>
      </c>
      <c r="T1506" s="690"/>
      <c r="U1506" s="672">
        <v>0</v>
      </c>
    </row>
    <row r="1507" spans="1:21" ht="14.4" customHeight="1" x14ac:dyDescent="0.3">
      <c r="A1507" s="625">
        <v>21</v>
      </c>
      <c r="B1507" s="626" t="s">
        <v>551</v>
      </c>
      <c r="C1507" s="626">
        <v>89301212</v>
      </c>
      <c r="D1507" s="688" t="s">
        <v>4839</v>
      </c>
      <c r="E1507" s="689" t="s">
        <v>2827</v>
      </c>
      <c r="F1507" s="626" t="s">
        <v>2808</v>
      </c>
      <c r="G1507" s="626" t="s">
        <v>3160</v>
      </c>
      <c r="H1507" s="626" t="s">
        <v>550</v>
      </c>
      <c r="I1507" s="626" t="s">
        <v>4212</v>
      </c>
      <c r="J1507" s="626" t="s">
        <v>4213</v>
      </c>
      <c r="K1507" s="626" t="s">
        <v>4214</v>
      </c>
      <c r="L1507" s="627">
        <v>22.5</v>
      </c>
      <c r="M1507" s="627">
        <v>90</v>
      </c>
      <c r="N1507" s="626">
        <v>4</v>
      </c>
      <c r="O1507" s="690">
        <v>1</v>
      </c>
      <c r="P1507" s="627"/>
      <c r="Q1507" s="642">
        <v>0</v>
      </c>
      <c r="R1507" s="626"/>
      <c r="S1507" s="642">
        <v>0</v>
      </c>
      <c r="T1507" s="690"/>
      <c r="U1507" s="672">
        <v>0</v>
      </c>
    </row>
    <row r="1508" spans="1:21" ht="14.4" customHeight="1" x14ac:dyDescent="0.3">
      <c r="A1508" s="625">
        <v>21</v>
      </c>
      <c r="B1508" s="626" t="s">
        <v>551</v>
      </c>
      <c r="C1508" s="626">
        <v>89301212</v>
      </c>
      <c r="D1508" s="688" t="s">
        <v>4839</v>
      </c>
      <c r="E1508" s="689" t="s">
        <v>2827</v>
      </c>
      <c r="F1508" s="626" t="s">
        <v>2808</v>
      </c>
      <c r="G1508" s="626" t="s">
        <v>3160</v>
      </c>
      <c r="H1508" s="626" t="s">
        <v>550</v>
      </c>
      <c r="I1508" s="626" t="s">
        <v>4215</v>
      </c>
      <c r="J1508" s="626" t="s">
        <v>4213</v>
      </c>
      <c r="K1508" s="626" t="s">
        <v>4216</v>
      </c>
      <c r="L1508" s="627">
        <v>27.3</v>
      </c>
      <c r="M1508" s="627">
        <v>54.6</v>
      </c>
      <c r="N1508" s="626">
        <v>2</v>
      </c>
      <c r="O1508" s="690">
        <v>1</v>
      </c>
      <c r="P1508" s="627">
        <v>54.6</v>
      </c>
      <c r="Q1508" s="642">
        <v>1</v>
      </c>
      <c r="R1508" s="626">
        <v>2</v>
      </c>
      <c r="S1508" s="642">
        <v>1</v>
      </c>
      <c r="T1508" s="690">
        <v>1</v>
      </c>
      <c r="U1508" s="672">
        <v>1</v>
      </c>
    </row>
    <row r="1509" spans="1:21" ht="14.4" customHeight="1" x14ac:dyDescent="0.3">
      <c r="A1509" s="625">
        <v>21</v>
      </c>
      <c r="B1509" s="626" t="s">
        <v>551</v>
      </c>
      <c r="C1509" s="626">
        <v>89301212</v>
      </c>
      <c r="D1509" s="688" t="s">
        <v>4839</v>
      </c>
      <c r="E1509" s="689" t="s">
        <v>2827</v>
      </c>
      <c r="F1509" s="626" t="s">
        <v>2808</v>
      </c>
      <c r="G1509" s="626" t="s">
        <v>3245</v>
      </c>
      <c r="H1509" s="626" t="s">
        <v>550</v>
      </c>
      <c r="I1509" s="626" t="s">
        <v>3246</v>
      </c>
      <c r="J1509" s="626" t="s">
        <v>3247</v>
      </c>
      <c r="K1509" s="626" t="s">
        <v>3248</v>
      </c>
      <c r="L1509" s="627">
        <v>1267.1199999999999</v>
      </c>
      <c r="M1509" s="627">
        <v>1267.1199999999999</v>
      </c>
      <c r="N1509" s="626">
        <v>1</v>
      </c>
      <c r="O1509" s="690">
        <v>1</v>
      </c>
      <c r="P1509" s="627">
        <v>1267.1199999999999</v>
      </c>
      <c r="Q1509" s="642">
        <v>1</v>
      </c>
      <c r="R1509" s="626">
        <v>1</v>
      </c>
      <c r="S1509" s="642">
        <v>1</v>
      </c>
      <c r="T1509" s="690">
        <v>1</v>
      </c>
      <c r="U1509" s="672">
        <v>1</v>
      </c>
    </row>
    <row r="1510" spans="1:21" ht="14.4" customHeight="1" x14ac:dyDescent="0.3">
      <c r="A1510" s="625">
        <v>21</v>
      </c>
      <c r="B1510" s="626" t="s">
        <v>551</v>
      </c>
      <c r="C1510" s="626">
        <v>89301212</v>
      </c>
      <c r="D1510" s="688" t="s">
        <v>4839</v>
      </c>
      <c r="E1510" s="689" t="s">
        <v>2827</v>
      </c>
      <c r="F1510" s="626" t="s">
        <v>2808</v>
      </c>
      <c r="G1510" s="626" t="s">
        <v>3245</v>
      </c>
      <c r="H1510" s="626" t="s">
        <v>550</v>
      </c>
      <c r="I1510" s="626" t="s">
        <v>3334</v>
      </c>
      <c r="J1510" s="626" t="s">
        <v>3335</v>
      </c>
      <c r="K1510" s="626" t="s">
        <v>3336</v>
      </c>
      <c r="L1510" s="627">
        <v>1000</v>
      </c>
      <c r="M1510" s="627">
        <v>14000</v>
      </c>
      <c r="N1510" s="626">
        <v>14</v>
      </c>
      <c r="O1510" s="690">
        <v>14</v>
      </c>
      <c r="P1510" s="627"/>
      <c r="Q1510" s="642">
        <v>0</v>
      </c>
      <c r="R1510" s="626"/>
      <c r="S1510" s="642">
        <v>0</v>
      </c>
      <c r="T1510" s="690"/>
      <c r="U1510" s="672">
        <v>0</v>
      </c>
    </row>
    <row r="1511" spans="1:21" ht="14.4" customHeight="1" x14ac:dyDescent="0.3">
      <c r="A1511" s="625">
        <v>21</v>
      </c>
      <c r="B1511" s="626" t="s">
        <v>551</v>
      </c>
      <c r="C1511" s="626">
        <v>89301212</v>
      </c>
      <c r="D1511" s="688" t="s">
        <v>4839</v>
      </c>
      <c r="E1511" s="689" t="s">
        <v>2827</v>
      </c>
      <c r="F1511" s="626" t="s">
        <v>2808</v>
      </c>
      <c r="G1511" s="626" t="s">
        <v>3644</v>
      </c>
      <c r="H1511" s="626" t="s">
        <v>550</v>
      </c>
      <c r="I1511" s="626" t="s">
        <v>3645</v>
      </c>
      <c r="J1511" s="626" t="s">
        <v>3646</v>
      </c>
      <c r="K1511" s="626" t="s">
        <v>3647</v>
      </c>
      <c r="L1511" s="627">
        <v>1800</v>
      </c>
      <c r="M1511" s="627">
        <v>1800</v>
      </c>
      <c r="N1511" s="626">
        <v>1</v>
      </c>
      <c r="O1511" s="690">
        <v>1</v>
      </c>
      <c r="P1511" s="627">
        <v>1800</v>
      </c>
      <c r="Q1511" s="642">
        <v>1</v>
      </c>
      <c r="R1511" s="626">
        <v>1</v>
      </c>
      <c r="S1511" s="642">
        <v>1</v>
      </c>
      <c r="T1511" s="690">
        <v>1</v>
      </c>
      <c r="U1511" s="672">
        <v>1</v>
      </c>
    </row>
    <row r="1512" spans="1:21" ht="14.4" customHeight="1" x14ac:dyDescent="0.3">
      <c r="A1512" s="625">
        <v>21</v>
      </c>
      <c r="B1512" s="626" t="s">
        <v>551</v>
      </c>
      <c r="C1512" s="626">
        <v>89301212</v>
      </c>
      <c r="D1512" s="688" t="s">
        <v>4839</v>
      </c>
      <c r="E1512" s="689" t="s">
        <v>2828</v>
      </c>
      <c r="F1512" s="626" t="s">
        <v>2806</v>
      </c>
      <c r="G1512" s="626" t="s">
        <v>2909</v>
      </c>
      <c r="H1512" s="626" t="s">
        <v>550</v>
      </c>
      <c r="I1512" s="626" t="s">
        <v>2910</v>
      </c>
      <c r="J1512" s="626" t="s">
        <v>982</v>
      </c>
      <c r="K1512" s="626" t="s">
        <v>2911</v>
      </c>
      <c r="L1512" s="627">
        <v>0</v>
      </c>
      <c r="M1512" s="627">
        <v>0</v>
      </c>
      <c r="N1512" s="626">
        <v>1</v>
      </c>
      <c r="O1512" s="690">
        <v>0.5</v>
      </c>
      <c r="P1512" s="627"/>
      <c r="Q1512" s="642"/>
      <c r="R1512" s="626"/>
      <c r="S1512" s="642">
        <v>0</v>
      </c>
      <c r="T1512" s="690"/>
      <c r="U1512" s="672">
        <v>0</v>
      </c>
    </row>
    <row r="1513" spans="1:21" ht="14.4" customHeight="1" x14ac:dyDescent="0.3">
      <c r="A1513" s="625">
        <v>21</v>
      </c>
      <c r="B1513" s="626" t="s">
        <v>551</v>
      </c>
      <c r="C1513" s="626">
        <v>89301212</v>
      </c>
      <c r="D1513" s="688" t="s">
        <v>4839</v>
      </c>
      <c r="E1513" s="689" t="s">
        <v>2828</v>
      </c>
      <c r="F1513" s="626" t="s">
        <v>2806</v>
      </c>
      <c r="G1513" s="626" t="s">
        <v>2877</v>
      </c>
      <c r="H1513" s="626" t="s">
        <v>1264</v>
      </c>
      <c r="I1513" s="626" t="s">
        <v>2362</v>
      </c>
      <c r="J1513" s="626" t="s">
        <v>2363</v>
      </c>
      <c r="K1513" s="626" t="s">
        <v>2364</v>
      </c>
      <c r="L1513" s="627">
        <v>333.31</v>
      </c>
      <c r="M1513" s="627">
        <v>333.31</v>
      </c>
      <c r="N1513" s="626">
        <v>1</v>
      </c>
      <c r="O1513" s="690">
        <v>1</v>
      </c>
      <c r="P1513" s="627"/>
      <c r="Q1513" s="642">
        <v>0</v>
      </c>
      <c r="R1513" s="626"/>
      <c r="S1513" s="642">
        <v>0</v>
      </c>
      <c r="T1513" s="690"/>
      <c r="U1513" s="672">
        <v>0</v>
      </c>
    </row>
    <row r="1514" spans="1:21" ht="14.4" customHeight="1" x14ac:dyDescent="0.3">
      <c r="A1514" s="625">
        <v>21</v>
      </c>
      <c r="B1514" s="626" t="s">
        <v>551</v>
      </c>
      <c r="C1514" s="626">
        <v>89301212</v>
      </c>
      <c r="D1514" s="688" t="s">
        <v>4839</v>
      </c>
      <c r="E1514" s="689" t="s">
        <v>2828</v>
      </c>
      <c r="F1514" s="626" t="s">
        <v>2806</v>
      </c>
      <c r="G1514" s="626" t="s">
        <v>3340</v>
      </c>
      <c r="H1514" s="626" t="s">
        <v>1264</v>
      </c>
      <c r="I1514" s="626" t="s">
        <v>2373</v>
      </c>
      <c r="J1514" s="626" t="s">
        <v>1509</v>
      </c>
      <c r="K1514" s="626" t="s">
        <v>2374</v>
      </c>
      <c r="L1514" s="627">
        <v>184.22</v>
      </c>
      <c r="M1514" s="627">
        <v>184.22</v>
      </c>
      <c r="N1514" s="626">
        <v>1</v>
      </c>
      <c r="O1514" s="690">
        <v>0.5</v>
      </c>
      <c r="P1514" s="627">
        <v>184.22</v>
      </c>
      <c r="Q1514" s="642">
        <v>1</v>
      </c>
      <c r="R1514" s="626">
        <v>1</v>
      </c>
      <c r="S1514" s="642">
        <v>1</v>
      </c>
      <c r="T1514" s="690">
        <v>0.5</v>
      </c>
      <c r="U1514" s="672">
        <v>1</v>
      </c>
    </row>
    <row r="1515" spans="1:21" ht="14.4" customHeight="1" x14ac:dyDescent="0.3">
      <c r="A1515" s="625">
        <v>21</v>
      </c>
      <c r="B1515" s="626" t="s">
        <v>551</v>
      </c>
      <c r="C1515" s="626">
        <v>89301212</v>
      </c>
      <c r="D1515" s="688" t="s">
        <v>4839</v>
      </c>
      <c r="E1515" s="689" t="s">
        <v>2828</v>
      </c>
      <c r="F1515" s="626" t="s">
        <v>2806</v>
      </c>
      <c r="G1515" s="626" t="s">
        <v>2941</v>
      </c>
      <c r="H1515" s="626" t="s">
        <v>550</v>
      </c>
      <c r="I1515" s="626" t="s">
        <v>2942</v>
      </c>
      <c r="J1515" s="626" t="s">
        <v>865</v>
      </c>
      <c r="K1515" s="626" t="s">
        <v>866</v>
      </c>
      <c r="L1515" s="627">
        <v>0</v>
      </c>
      <c r="M1515" s="627">
        <v>0</v>
      </c>
      <c r="N1515" s="626">
        <v>2</v>
      </c>
      <c r="O1515" s="690">
        <v>0.5</v>
      </c>
      <c r="P1515" s="627">
        <v>0</v>
      </c>
      <c r="Q1515" s="642"/>
      <c r="R1515" s="626">
        <v>2</v>
      </c>
      <c r="S1515" s="642">
        <v>1</v>
      </c>
      <c r="T1515" s="690">
        <v>0.5</v>
      </c>
      <c r="U1515" s="672">
        <v>1</v>
      </c>
    </row>
    <row r="1516" spans="1:21" ht="14.4" customHeight="1" x14ac:dyDescent="0.3">
      <c r="A1516" s="625">
        <v>21</v>
      </c>
      <c r="B1516" s="626" t="s">
        <v>551</v>
      </c>
      <c r="C1516" s="626">
        <v>89301212</v>
      </c>
      <c r="D1516" s="688" t="s">
        <v>4839</v>
      </c>
      <c r="E1516" s="689" t="s">
        <v>2828</v>
      </c>
      <c r="F1516" s="626" t="s">
        <v>2806</v>
      </c>
      <c r="G1516" s="626" t="s">
        <v>2945</v>
      </c>
      <c r="H1516" s="626" t="s">
        <v>1264</v>
      </c>
      <c r="I1516" s="626" t="s">
        <v>2393</v>
      </c>
      <c r="J1516" s="626" t="s">
        <v>1511</v>
      </c>
      <c r="K1516" s="626" t="s">
        <v>2374</v>
      </c>
      <c r="L1516" s="627">
        <v>69.86</v>
      </c>
      <c r="M1516" s="627">
        <v>69.86</v>
      </c>
      <c r="N1516" s="626">
        <v>1</v>
      </c>
      <c r="O1516" s="690">
        <v>1</v>
      </c>
      <c r="P1516" s="627"/>
      <c r="Q1516" s="642">
        <v>0</v>
      </c>
      <c r="R1516" s="626"/>
      <c r="S1516" s="642">
        <v>0</v>
      </c>
      <c r="T1516" s="690"/>
      <c r="U1516" s="672">
        <v>0</v>
      </c>
    </row>
    <row r="1517" spans="1:21" ht="14.4" customHeight="1" x14ac:dyDescent="0.3">
      <c r="A1517" s="625">
        <v>21</v>
      </c>
      <c r="B1517" s="626" t="s">
        <v>551</v>
      </c>
      <c r="C1517" s="626">
        <v>89301212</v>
      </c>
      <c r="D1517" s="688" t="s">
        <v>4839</v>
      </c>
      <c r="E1517" s="689" t="s">
        <v>2828</v>
      </c>
      <c r="F1517" s="626" t="s">
        <v>2806</v>
      </c>
      <c r="G1517" s="626" t="s">
        <v>2946</v>
      </c>
      <c r="H1517" s="626" t="s">
        <v>550</v>
      </c>
      <c r="I1517" s="626" t="s">
        <v>3672</v>
      </c>
      <c r="J1517" s="626" t="s">
        <v>3673</v>
      </c>
      <c r="K1517" s="626" t="s">
        <v>685</v>
      </c>
      <c r="L1517" s="627">
        <v>1583.05</v>
      </c>
      <c r="M1517" s="627">
        <v>3166.1</v>
      </c>
      <c r="N1517" s="626">
        <v>2</v>
      </c>
      <c r="O1517" s="690">
        <v>1</v>
      </c>
      <c r="P1517" s="627">
        <v>3166.1</v>
      </c>
      <c r="Q1517" s="642">
        <v>1</v>
      </c>
      <c r="R1517" s="626">
        <v>2</v>
      </c>
      <c r="S1517" s="642">
        <v>1</v>
      </c>
      <c r="T1517" s="690">
        <v>1</v>
      </c>
      <c r="U1517" s="672">
        <v>1</v>
      </c>
    </row>
    <row r="1518" spans="1:21" ht="14.4" customHeight="1" x14ac:dyDescent="0.3">
      <c r="A1518" s="625">
        <v>21</v>
      </c>
      <c r="B1518" s="626" t="s">
        <v>551</v>
      </c>
      <c r="C1518" s="626">
        <v>89301212</v>
      </c>
      <c r="D1518" s="688" t="s">
        <v>4839</v>
      </c>
      <c r="E1518" s="689" t="s">
        <v>2828</v>
      </c>
      <c r="F1518" s="626" t="s">
        <v>2806</v>
      </c>
      <c r="G1518" s="626" t="s">
        <v>3758</v>
      </c>
      <c r="H1518" s="626" t="s">
        <v>550</v>
      </c>
      <c r="I1518" s="626" t="s">
        <v>4217</v>
      </c>
      <c r="J1518" s="626" t="s">
        <v>4218</v>
      </c>
      <c r="K1518" s="626" t="s">
        <v>4219</v>
      </c>
      <c r="L1518" s="627">
        <v>0</v>
      </c>
      <c r="M1518" s="627">
        <v>0</v>
      </c>
      <c r="N1518" s="626">
        <v>1</v>
      </c>
      <c r="O1518" s="690">
        <v>1</v>
      </c>
      <c r="P1518" s="627">
        <v>0</v>
      </c>
      <c r="Q1518" s="642"/>
      <c r="R1518" s="626">
        <v>1</v>
      </c>
      <c r="S1518" s="642">
        <v>1</v>
      </c>
      <c r="T1518" s="690">
        <v>1</v>
      </c>
      <c r="U1518" s="672">
        <v>1</v>
      </c>
    </row>
    <row r="1519" spans="1:21" ht="14.4" customHeight="1" x14ac:dyDescent="0.3">
      <c r="A1519" s="625">
        <v>21</v>
      </c>
      <c r="B1519" s="626" t="s">
        <v>551</v>
      </c>
      <c r="C1519" s="626">
        <v>89301212</v>
      </c>
      <c r="D1519" s="688" t="s">
        <v>4839</v>
      </c>
      <c r="E1519" s="689" t="s">
        <v>2828</v>
      </c>
      <c r="F1519" s="626" t="s">
        <v>2806</v>
      </c>
      <c r="G1519" s="626" t="s">
        <v>3758</v>
      </c>
      <c r="H1519" s="626" t="s">
        <v>550</v>
      </c>
      <c r="I1519" s="626" t="s">
        <v>4217</v>
      </c>
      <c r="J1519" s="626" t="s">
        <v>4220</v>
      </c>
      <c r="K1519" s="626" t="s">
        <v>4219</v>
      </c>
      <c r="L1519" s="627">
        <v>0</v>
      </c>
      <c r="M1519" s="627">
        <v>0</v>
      </c>
      <c r="N1519" s="626">
        <v>1</v>
      </c>
      <c r="O1519" s="690">
        <v>1</v>
      </c>
      <c r="P1519" s="627"/>
      <c r="Q1519" s="642"/>
      <c r="R1519" s="626"/>
      <c r="S1519" s="642">
        <v>0</v>
      </c>
      <c r="T1519" s="690"/>
      <c r="U1519" s="672">
        <v>0</v>
      </c>
    </row>
    <row r="1520" spans="1:21" ht="14.4" customHeight="1" x14ac:dyDescent="0.3">
      <c r="A1520" s="625">
        <v>21</v>
      </c>
      <c r="B1520" s="626" t="s">
        <v>551</v>
      </c>
      <c r="C1520" s="626">
        <v>89301212</v>
      </c>
      <c r="D1520" s="688" t="s">
        <v>4839</v>
      </c>
      <c r="E1520" s="689" t="s">
        <v>2828</v>
      </c>
      <c r="F1520" s="626" t="s">
        <v>2806</v>
      </c>
      <c r="G1520" s="626" t="s">
        <v>3347</v>
      </c>
      <c r="H1520" s="626" t="s">
        <v>550</v>
      </c>
      <c r="I1520" s="626" t="s">
        <v>3753</v>
      </c>
      <c r="J1520" s="626" t="s">
        <v>831</v>
      </c>
      <c r="K1520" s="626" t="s">
        <v>2217</v>
      </c>
      <c r="L1520" s="627">
        <v>115.3</v>
      </c>
      <c r="M1520" s="627">
        <v>115.3</v>
      </c>
      <c r="N1520" s="626">
        <v>1</v>
      </c>
      <c r="O1520" s="690">
        <v>1</v>
      </c>
      <c r="P1520" s="627"/>
      <c r="Q1520" s="642">
        <v>0</v>
      </c>
      <c r="R1520" s="626"/>
      <c r="S1520" s="642">
        <v>0</v>
      </c>
      <c r="T1520" s="690"/>
      <c r="U1520" s="672">
        <v>0</v>
      </c>
    </row>
    <row r="1521" spans="1:21" ht="14.4" customHeight="1" x14ac:dyDescent="0.3">
      <c r="A1521" s="625">
        <v>21</v>
      </c>
      <c r="B1521" s="626" t="s">
        <v>551</v>
      </c>
      <c r="C1521" s="626">
        <v>89301212</v>
      </c>
      <c r="D1521" s="688" t="s">
        <v>4839</v>
      </c>
      <c r="E1521" s="689" t="s">
        <v>2828</v>
      </c>
      <c r="F1521" s="626" t="s">
        <v>2806</v>
      </c>
      <c r="G1521" s="626" t="s">
        <v>3452</v>
      </c>
      <c r="H1521" s="626" t="s">
        <v>550</v>
      </c>
      <c r="I1521" s="626" t="s">
        <v>4221</v>
      </c>
      <c r="J1521" s="626" t="s">
        <v>1482</v>
      </c>
      <c r="K1521" s="626" t="s">
        <v>3355</v>
      </c>
      <c r="L1521" s="627">
        <v>83.09</v>
      </c>
      <c r="M1521" s="627">
        <v>166.18</v>
      </c>
      <c r="N1521" s="626">
        <v>2</v>
      </c>
      <c r="O1521" s="690">
        <v>0.5</v>
      </c>
      <c r="P1521" s="627">
        <v>166.18</v>
      </c>
      <c r="Q1521" s="642">
        <v>1</v>
      </c>
      <c r="R1521" s="626">
        <v>2</v>
      </c>
      <c r="S1521" s="642">
        <v>1</v>
      </c>
      <c r="T1521" s="690">
        <v>0.5</v>
      </c>
      <c r="U1521" s="672">
        <v>1</v>
      </c>
    </row>
    <row r="1522" spans="1:21" ht="14.4" customHeight="1" x14ac:dyDescent="0.3">
      <c r="A1522" s="625">
        <v>21</v>
      </c>
      <c r="B1522" s="626" t="s">
        <v>551</v>
      </c>
      <c r="C1522" s="626">
        <v>89301212</v>
      </c>
      <c r="D1522" s="688" t="s">
        <v>4839</v>
      </c>
      <c r="E1522" s="689" t="s">
        <v>2828</v>
      </c>
      <c r="F1522" s="626" t="s">
        <v>2806</v>
      </c>
      <c r="G1522" s="626" t="s">
        <v>4222</v>
      </c>
      <c r="H1522" s="626" t="s">
        <v>550</v>
      </c>
      <c r="I1522" s="626" t="s">
        <v>4223</v>
      </c>
      <c r="J1522" s="626" t="s">
        <v>4224</v>
      </c>
      <c r="K1522" s="626" t="s">
        <v>4225</v>
      </c>
      <c r="L1522" s="627">
        <v>225.86</v>
      </c>
      <c r="M1522" s="627">
        <v>225.86</v>
      </c>
      <c r="N1522" s="626">
        <v>1</v>
      </c>
      <c r="O1522" s="690">
        <v>0.5</v>
      </c>
      <c r="P1522" s="627"/>
      <c r="Q1522" s="642">
        <v>0</v>
      </c>
      <c r="R1522" s="626"/>
      <c r="S1522" s="642">
        <v>0</v>
      </c>
      <c r="T1522" s="690"/>
      <c r="U1522" s="672">
        <v>0</v>
      </c>
    </row>
    <row r="1523" spans="1:21" ht="14.4" customHeight="1" x14ac:dyDescent="0.3">
      <c r="A1523" s="625">
        <v>21</v>
      </c>
      <c r="B1523" s="626" t="s">
        <v>551</v>
      </c>
      <c r="C1523" s="626">
        <v>89301212</v>
      </c>
      <c r="D1523" s="688" t="s">
        <v>4839</v>
      </c>
      <c r="E1523" s="689" t="s">
        <v>2828</v>
      </c>
      <c r="F1523" s="626" t="s">
        <v>2806</v>
      </c>
      <c r="G1523" s="626" t="s">
        <v>3870</v>
      </c>
      <c r="H1523" s="626" t="s">
        <v>550</v>
      </c>
      <c r="I1523" s="626" t="s">
        <v>3871</v>
      </c>
      <c r="J1523" s="626" t="s">
        <v>1479</v>
      </c>
      <c r="K1523" s="626" t="s">
        <v>3872</v>
      </c>
      <c r="L1523" s="627">
        <v>31.64</v>
      </c>
      <c r="M1523" s="627">
        <v>63.28</v>
      </c>
      <c r="N1523" s="626">
        <v>2</v>
      </c>
      <c r="O1523" s="690">
        <v>1</v>
      </c>
      <c r="P1523" s="627"/>
      <c r="Q1523" s="642">
        <v>0</v>
      </c>
      <c r="R1523" s="626"/>
      <c r="S1523" s="642">
        <v>0</v>
      </c>
      <c r="T1523" s="690"/>
      <c r="U1523" s="672">
        <v>0</v>
      </c>
    </row>
    <row r="1524" spans="1:21" ht="14.4" customHeight="1" x14ac:dyDescent="0.3">
      <c r="A1524" s="625">
        <v>21</v>
      </c>
      <c r="B1524" s="626" t="s">
        <v>551</v>
      </c>
      <c r="C1524" s="626">
        <v>89301212</v>
      </c>
      <c r="D1524" s="688" t="s">
        <v>4839</v>
      </c>
      <c r="E1524" s="689" t="s">
        <v>2828</v>
      </c>
      <c r="F1524" s="626" t="s">
        <v>2806</v>
      </c>
      <c r="G1524" s="626" t="s">
        <v>2992</v>
      </c>
      <c r="H1524" s="626" t="s">
        <v>1264</v>
      </c>
      <c r="I1524" s="626" t="s">
        <v>2383</v>
      </c>
      <c r="J1524" s="626" t="s">
        <v>1512</v>
      </c>
      <c r="K1524" s="626" t="s">
        <v>2384</v>
      </c>
      <c r="L1524" s="627">
        <v>399.92</v>
      </c>
      <c r="M1524" s="627">
        <v>399.92</v>
      </c>
      <c r="N1524" s="626">
        <v>1</v>
      </c>
      <c r="O1524" s="690">
        <v>0.5</v>
      </c>
      <c r="P1524" s="627"/>
      <c r="Q1524" s="642">
        <v>0</v>
      </c>
      <c r="R1524" s="626"/>
      <c r="S1524" s="642">
        <v>0</v>
      </c>
      <c r="T1524" s="690"/>
      <c r="U1524" s="672">
        <v>0</v>
      </c>
    </row>
    <row r="1525" spans="1:21" ht="14.4" customHeight="1" x14ac:dyDescent="0.3">
      <c r="A1525" s="625">
        <v>21</v>
      </c>
      <c r="B1525" s="626" t="s">
        <v>551</v>
      </c>
      <c r="C1525" s="626">
        <v>89301212</v>
      </c>
      <c r="D1525" s="688" t="s">
        <v>4839</v>
      </c>
      <c r="E1525" s="689" t="s">
        <v>2828</v>
      </c>
      <c r="F1525" s="626" t="s">
        <v>2806</v>
      </c>
      <c r="G1525" s="626" t="s">
        <v>3887</v>
      </c>
      <c r="H1525" s="626" t="s">
        <v>550</v>
      </c>
      <c r="I1525" s="626" t="s">
        <v>4226</v>
      </c>
      <c r="J1525" s="626" t="s">
        <v>4227</v>
      </c>
      <c r="K1525" s="626" t="s">
        <v>4228</v>
      </c>
      <c r="L1525" s="627">
        <v>0</v>
      </c>
      <c r="M1525" s="627">
        <v>0</v>
      </c>
      <c r="N1525" s="626">
        <v>2</v>
      </c>
      <c r="O1525" s="690">
        <v>0.5</v>
      </c>
      <c r="P1525" s="627"/>
      <c r="Q1525" s="642"/>
      <c r="R1525" s="626"/>
      <c r="S1525" s="642">
        <v>0</v>
      </c>
      <c r="T1525" s="690"/>
      <c r="U1525" s="672">
        <v>0</v>
      </c>
    </row>
    <row r="1526" spans="1:21" ht="14.4" customHeight="1" x14ac:dyDescent="0.3">
      <c r="A1526" s="625">
        <v>21</v>
      </c>
      <c r="B1526" s="626" t="s">
        <v>551</v>
      </c>
      <c r="C1526" s="626">
        <v>89301212</v>
      </c>
      <c r="D1526" s="688" t="s">
        <v>4839</v>
      </c>
      <c r="E1526" s="689" t="s">
        <v>2828</v>
      </c>
      <c r="F1526" s="626" t="s">
        <v>2806</v>
      </c>
      <c r="G1526" s="626" t="s">
        <v>2889</v>
      </c>
      <c r="H1526" s="626" t="s">
        <v>550</v>
      </c>
      <c r="I1526" s="626" t="s">
        <v>3092</v>
      </c>
      <c r="J1526" s="626" t="s">
        <v>2994</v>
      </c>
      <c r="K1526" s="626" t="s">
        <v>2995</v>
      </c>
      <c r="L1526" s="627">
        <v>72.05</v>
      </c>
      <c r="M1526" s="627">
        <v>144.1</v>
      </c>
      <c r="N1526" s="626">
        <v>2</v>
      </c>
      <c r="O1526" s="690">
        <v>1</v>
      </c>
      <c r="P1526" s="627"/>
      <c r="Q1526" s="642">
        <v>0</v>
      </c>
      <c r="R1526" s="626"/>
      <c r="S1526" s="642">
        <v>0</v>
      </c>
      <c r="T1526" s="690"/>
      <c r="U1526" s="672">
        <v>0</v>
      </c>
    </row>
    <row r="1527" spans="1:21" ht="14.4" customHeight="1" x14ac:dyDescent="0.3">
      <c r="A1527" s="625">
        <v>21</v>
      </c>
      <c r="B1527" s="626" t="s">
        <v>551</v>
      </c>
      <c r="C1527" s="626">
        <v>89301212</v>
      </c>
      <c r="D1527" s="688" t="s">
        <v>4839</v>
      </c>
      <c r="E1527" s="689" t="s">
        <v>2828</v>
      </c>
      <c r="F1527" s="626" t="s">
        <v>2806</v>
      </c>
      <c r="G1527" s="626" t="s">
        <v>4229</v>
      </c>
      <c r="H1527" s="626" t="s">
        <v>550</v>
      </c>
      <c r="I1527" s="626" t="s">
        <v>4230</v>
      </c>
      <c r="J1527" s="626" t="s">
        <v>4231</v>
      </c>
      <c r="K1527" s="626" t="s">
        <v>4232</v>
      </c>
      <c r="L1527" s="627">
        <v>95.08</v>
      </c>
      <c r="M1527" s="627">
        <v>95.08</v>
      </c>
      <c r="N1527" s="626">
        <v>1</v>
      </c>
      <c r="O1527" s="690">
        <v>0.5</v>
      </c>
      <c r="P1527" s="627">
        <v>95.08</v>
      </c>
      <c r="Q1527" s="642">
        <v>1</v>
      </c>
      <c r="R1527" s="626">
        <v>1</v>
      </c>
      <c r="S1527" s="642">
        <v>1</v>
      </c>
      <c r="T1527" s="690">
        <v>0.5</v>
      </c>
      <c r="U1527" s="672">
        <v>1</v>
      </c>
    </row>
    <row r="1528" spans="1:21" ht="14.4" customHeight="1" x14ac:dyDescent="0.3">
      <c r="A1528" s="625">
        <v>21</v>
      </c>
      <c r="B1528" s="626" t="s">
        <v>551</v>
      </c>
      <c r="C1528" s="626">
        <v>89301212</v>
      </c>
      <c r="D1528" s="688" t="s">
        <v>4839</v>
      </c>
      <c r="E1528" s="689" t="s">
        <v>2828</v>
      </c>
      <c r="F1528" s="626" t="s">
        <v>2806</v>
      </c>
      <c r="G1528" s="626" t="s">
        <v>4233</v>
      </c>
      <c r="H1528" s="626" t="s">
        <v>550</v>
      </c>
      <c r="I1528" s="626" t="s">
        <v>4234</v>
      </c>
      <c r="J1528" s="626" t="s">
        <v>4235</v>
      </c>
      <c r="K1528" s="626" t="s">
        <v>4236</v>
      </c>
      <c r="L1528" s="627">
        <v>92.4</v>
      </c>
      <c r="M1528" s="627">
        <v>646.80000000000007</v>
      </c>
      <c r="N1528" s="626">
        <v>7</v>
      </c>
      <c r="O1528" s="690">
        <v>2.5</v>
      </c>
      <c r="P1528" s="627">
        <v>462.00000000000006</v>
      </c>
      <c r="Q1528" s="642">
        <v>0.7142857142857143</v>
      </c>
      <c r="R1528" s="626">
        <v>5</v>
      </c>
      <c r="S1528" s="642">
        <v>0.7142857142857143</v>
      </c>
      <c r="T1528" s="690">
        <v>2</v>
      </c>
      <c r="U1528" s="672">
        <v>0.8</v>
      </c>
    </row>
    <row r="1529" spans="1:21" ht="14.4" customHeight="1" x14ac:dyDescent="0.3">
      <c r="A1529" s="625">
        <v>21</v>
      </c>
      <c r="B1529" s="626" t="s">
        <v>551</v>
      </c>
      <c r="C1529" s="626">
        <v>89301212</v>
      </c>
      <c r="D1529" s="688" t="s">
        <v>4839</v>
      </c>
      <c r="E1529" s="689" t="s">
        <v>2828</v>
      </c>
      <c r="F1529" s="626" t="s">
        <v>2806</v>
      </c>
      <c r="G1529" s="626" t="s">
        <v>4233</v>
      </c>
      <c r="H1529" s="626" t="s">
        <v>550</v>
      </c>
      <c r="I1529" s="626" t="s">
        <v>4237</v>
      </c>
      <c r="J1529" s="626" t="s">
        <v>4238</v>
      </c>
      <c r="K1529" s="626" t="s">
        <v>4239</v>
      </c>
      <c r="L1529" s="627">
        <v>228.89</v>
      </c>
      <c r="M1529" s="627">
        <v>457.78</v>
      </c>
      <c r="N1529" s="626">
        <v>2</v>
      </c>
      <c r="O1529" s="690">
        <v>1</v>
      </c>
      <c r="P1529" s="627">
        <v>457.78</v>
      </c>
      <c r="Q1529" s="642">
        <v>1</v>
      </c>
      <c r="R1529" s="626">
        <v>2</v>
      </c>
      <c r="S1529" s="642">
        <v>1</v>
      </c>
      <c r="T1529" s="690">
        <v>1</v>
      </c>
      <c r="U1529" s="672">
        <v>1</v>
      </c>
    </row>
    <row r="1530" spans="1:21" ht="14.4" customHeight="1" x14ac:dyDescent="0.3">
      <c r="A1530" s="625">
        <v>21</v>
      </c>
      <c r="B1530" s="626" t="s">
        <v>551</v>
      </c>
      <c r="C1530" s="626">
        <v>89301212</v>
      </c>
      <c r="D1530" s="688" t="s">
        <v>4839</v>
      </c>
      <c r="E1530" s="689" t="s">
        <v>2828</v>
      </c>
      <c r="F1530" s="626" t="s">
        <v>2806</v>
      </c>
      <c r="G1530" s="626" t="s">
        <v>2869</v>
      </c>
      <c r="H1530" s="626" t="s">
        <v>550</v>
      </c>
      <c r="I1530" s="626" t="s">
        <v>2180</v>
      </c>
      <c r="J1530" s="626" t="s">
        <v>880</v>
      </c>
      <c r="K1530" s="626" t="s">
        <v>881</v>
      </c>
      <c r="L1530" s="627">
        <v>190.48</v>
      </c>
      <c r="M1530" s="627">
        <v>190.48</v>
      </c>
      <c r="N1530" s="626">
        <v>1</v>
      </c>
      <c r="O1530" s="690">
        <v>0.5</v>
      </c>
      <c r="P1530" s="627"/>
      <c r="Q1530" s="642">
        <v>0</v>
      </c>
      <c r="R1530" s="626"/>
      <c r="S1530" s="642">
        <v>0</v>
      </c>
      <c r="T1530" s="690"/>
      <c r="U1530" s="672">
        <v>0</v>
      </c>
    </row>
    <row r="1531" spans="1:21" ht="14.4" customHeight="1" x14ac:dyDescent="0.3">
      <c r="A1531" s="625">
        <v>21</v>
      </c>
      <c r="B1531" s="626" t="s">
        <v>551</v>
      </c>
      <c r="C1531" s="626">
        <v>89301212</v>
      </c>
      <c r="D1531" s="688" t="s">
        <v>4839</v>
      </c>
      <c r="E1531" s="689" t="s">
        <v>2828</v>
      </c>
      <c r="F1531" s="626" t="s">
        <v>2806</v>
      </c>
      <c r="G1531" s="626" t="s">
        <v>2869</v>
      </c>
      <c r="H1531" s="626" t="s">
        <v>550</v>
      </c>
      <c r="I1531" s="626" t="s">
        <v>2181</v>
      </c>
      <c r="J1531" s="626" t="s">
        <v>880</v>
      </c>
      <c r="K1531" s="626" t="s">
        <v>882</v>
      </c>
      <c r="L1531" s="627">
        <v>612.26</v>
      </c>
      <c r="M1531" s="627">
        <v>612.26</v>
      </c>
      <c r="N1531" s="626">
        <v>1</v>
      </c>
      <c r="O1531" s="690">
        <v>1</v>
      </c>
      <c r="P1531" s="627">
        <v>612.26</v>
      </c>
      <c r="Q1531" s="642">
        <v>1</v>
      </c>
      <c r="R1531" s="626">
        <v>1</v>
      </c>
      <c r="S1531" s="642">
        <v>1</v>
      </c>
      <c r="T1531" s="690">
        <v>1</v>
      </c>
      <c r="U1531" s="672">
        <v>1</v>
      </c>
    </row>
    <row r="1532" spans="1:21" ht="14.4" customHeight="1" x14ac:dyDescent="0.3">
      <c r="A1532" s="625">
        <v>21</v>
      </c>
      <c r="B1532" s="626" t="s">
        <v>551</v>
      </c>
      <c r="C1532" s="626">
        <v>89301212</v>
      </c>
      <c r="D1532" s="688" t="s">
        <v>4839</v>
      </c>
      <c r="E1532" s="689" t="s">
        <v>2828</v>
      </c>
      <c r="F1532" s="626" t="s">
        <v>2806</v>
      </c>
      <c r="G1532" s="626" t="s">
        <v>2845</v>
      </c>
      <c r="H1532" s="626" t="s">
        <v>550</v>
      </c>
      <c r="I1532" s="626" t="s">
        <v>3217</v>
      </c>
      <c r="J1532" s="626" t="s">
        <v>813</v>
      </c>
      <c r="K1532" s="626" t="s">
        <v>3218</v>
      </c>
      <c r="L1532" s="627">
        <v>855.56</v>
      </c>
      <c r="M1532" s="627">
        <v>855.56</v>
      </c>
      <c r="N1532" s="626">
        <v>1</v>
      </c>
      <c r="O1532" s="690">
        <v>1</v>
      </c>
      <c r="P1532" s="627"/>
      <c r="Q1532" s="642">
        <v>0</v>
      </c>
      <c r="R1532" s="626"/>
      <c r="S1532" s="642">
        <v>0</v>
      </c>
      <c r="T1532" s="690"/>
      <c r="U1532" s="672">
        <v>0</v>
      </c>
    </row>
    <row r="1533" spans="1:21" ht="14.4" customHeight="1" x14ac:dyDescent="0.3">
      <c r="A1533" s="625">
        <v>21</v>
      </c>
      <c r="B1533" s="626" t="s">
        <v>551</v>
      </c>
      <c r="C1533" s="626">
        <v>89301212</v>
      </c>
      <c r="D1533" s="688" t="s">
        <v>4839</v>
      </c>
      <c r="E1533" s="689" t="s">
        <v>2828</v>
      </c>
      <c r="F1533" s="626" t="s">
        <v>2806</v>
      </c>
      <c r="G1533" s="626" t="s">
        <v>3030</v>
      </c>
      <c r="H1533" s="626" t="s">
        <v>550</v>
      </c>
      <c r="I1533" s="626" t="s">
        <v>3031</v>
      </c>
      <c r="J1533" s="626" t="s">
        <v>942</v>
      </c>
      <c r="K1533" s="626" t="s">
        <v>943</v>
      </c>
      <c r="L1533" s="627">
        <v>56.69</v>
      </c>
      <c r="M1533" s="627">
        <v>113.38</v>
      </c>
      <c r="N1533" s="626">
        <v>2</v>
      </c>
      <c r="O1533" s="690">
        <v>0.5</v>
      </c>
      <c r="P1533" s="627"/>
      <c r="Q1533" s="642">
        <v>0</v>
      </c>
      <c r="R1533" s="626"/>
      <c r="S1533" s="642">
        <v>0</v>
      </c>
      <c r="T1533" s="690"/>
      <c r="U1533" s="672">
        <v>0</v>
      </c>
    </row>
    <row r="1534" spans="1:21" ht="14.4" customHeight="1" x14ac:dyDescent="0.3">
      <c r="A1534" s="625">
        <v>21</v>
      </c>
      <c r="B1534" s="626" t="s">
        <v>551</v>
      </c>
      <c r="C1534" s="626">
        <v>89301212</v>
      </c>
      <c r="D1534" s="688" t="s">
        <v>4839</v>
      </c>
      <c r="E1534" s="689" t="s">
        <v>2828</v>
      </c>
      <c r="F1534" s="626" t="s">
        <v>2806</v>
      </c>
      <c r="G1534" s="626" t="s">
        <v>3040</v>
      </c>
      <c r="H1534" s="626" t="s">
        <v>1264</v>
      </c>
      <c r="I1534" s="626" t="s">
        <v>2603</v>
      </c>
      <c r="J1534" s="626" t="s">
        <v>2604</v>
      </c>
      <c r="K1534" s="626" t="s">
        <v>2174</v>
      </c>
      <c r="L1534" s="627">
        <v>32.630000000000003</v>
      </c>
      <c r="M1534" s="627">
        <v>32.630000000000003</v>
      </c>
      <c r="N1534" s="626">
        <v>1</v>
      </c>
      <c r="O1534" s="690">
        <v>0.5</v>
      </c>
      <c r="P1534" s="627"/>
      <c r="Q1534" s="642">
        <v>0</v>
      </c>
      <c r="R1534" s="626"/>
      <c r="S1534" s="642">
        <v>0</v>
      </c>
      <c r="T1534" s="690"/>
      <c r="U1534" s="672">
        <v>0</v>
      </c>
    </row>
    <row r="1535" spans="1:21" ht="14.4" customHeight="1" x14ac:dyDescent="0.3">
      <c r="A1535" s="625">
        <v>21</v>
      </c>
      <c r="B1535" s="626" t="s">
        <v>551</v>
      </c>
      <c r="C1535" s="626">
        <v>89301212</v>
      </c>
      <c r="D1535" s="688" t="s">
        <v>4839</v>
      </c>
      <c r="E1535" s="689" t="s">
        <v>2828</v>
      </c>
      <c r="F1535" s="626" t="s">
        <v>2806</v>
      </c>
      <c r="G1535" s="626" t="s">
        <v>3049</v>
      </c>
      <c r="H1535" s="626" t="s">
        <v>550</v>
      </c>
      <c r="I1535" s="626" t="s">
        <v>3050</v>
      </c>
      <c r="J1535" s="626" t="s">
        <v>794</v>
      </c>
      <c r="K1535" s="626" t="s">
        <v>3051</v>
      </c>
      <c r="L1535" s="627">
        <v>96.72</v>
      </c>
      <c r="M1535" s="627">
        <v>96.72</v>
      </c>
      <c r="N1535" s="626">
        <v>1</v>
      </c>
      <c r="O1535" s="690">
        <v>0.5</v>
      </c>
      <c r="P1535" s="627"/>
      <c r="Q1535" s="642">
        <v>0</v>
      </c>
      <c r="R1535" s="626"/>
      <c r="S1535" s="642">
        <v>0</v>
      </c>
      <c r="T1535" s="690"/>
      <c r="U1535" s="672">
        <v>0</v>
      </c>
    </row>
    <row r="1536" spans="1:21" ht="14.4" customHeight="1" x14ac:dyDescent="0.3">
      <c r="A1536" s="625">
        <v>21</v>
      </c>
      <c r="B1536" s="626" t="s">
        <v>551</v>
      </c>
      <c r="C1536" s="626">
        <v>89301212</v>
      </c>
      <c r="D1536" s="688" t="s">
        <v>4839</v>
      </c>
      <c r="E1536" s="689" t="s">
        <v>2828</v>
      </c>
      <c r="F1536" s="626" t="s">
        <v>2806</v>
      </c>
      <c r="G1536" s="626" t="s">
        <v>2903</v>
      </c>
      <c r="H1536" s="626" t="s">
        <v>550</v>
      </c>
      <c r="I1536" s="626" t="s">
        <v>4202</v>
      </c>
      <c r="J1536" s="626" t="s">
        <v>2907</v>
      </c>
      <c r="K1536" s="626" t="s">
        <v>628</v>
      </c>
      <c r="L1536" s="627">
        <v>0</v>
      </c>
      <c r="M1536" s="627">
        <v>0</v>
      </c>
      <c r="N1536" s="626">
        <v>1</v>
      </c>
      <c r="O1536" s="690">
        <v>0.5</v>
      </c>
      <c r="P1536" s="627"/>
      <c r="Q1536" s="642"/>
      <c r="R1536" s="626"/>
      <c r="S1536" s="642">
        <v>0</v>
      </c>
      <c r="T1536" s="690"/>
      <c r="U1536" s="672">
        <v>0</v>
      </c>
    </row>
    <row r="1537" spans="1:21" ht="14.4" customHeight="1" x14ac:dyDescent="0.3">
      <c r="A1537" s="625">
        <v>21</v>
      </c>
      <c r="B1537" s="626" t="s">
        <v>551</v>
      </c>
      <c r="C1537" s="626">
        <v>89301212</v>
      </c>
      <c r="D1537" s="688" t="s">
        <v>4839</v>
      </c>
      <c r="E1537" s="689" t="s">
        <v>2829</v>
      </c>
      <c r="F1537" s="626" t="s">
        <v>2806</v>
      </c>
      <c r="G1537" s="626" t="s">
        <v>3421</v>
      </c>
      <c r="H1537" s="626" t="s">
        <v>1264</v>
      </c>
      <c r="I1537" s="626" t="s">
        <v>3422</v>
      </c>
      <c r="J1537" s="626" t="s">
        <v>3423</v>
      </c>
      <c r="K1537" s="626" t="s">
        <v>3424</v>
      </c>
      <c r="L1537" s="627">
        <v>2279.48</v>
      </c>
      <c r="M1537" s="627">
        <v>6838.4400000000005</v>
      </c>
      <c r="N1537" s="626">
        <v>3</v>
      </c>
      <c r="O1537" s="690">
        <v>1</v>
      </c>
      <c r="P1537" s="627"/>
      <c r="Q1537" s="642">
        <v>0</v>
      </c>
      <c r="R1537" s="626"/>
      <c r="S1537" s="642">
        <v>0</v>
      </c>
      <c r="T1537" s="690"/>
      <c r="U1537" s="672">
        <v>0</v>
      </c>
    </row>
    <row r="1538" spans="1:21" ht="14.4" customHeight="1" x14ac:dyDescent="0.3">
      <c r="A1538" s="625">
        <v>21</v>
      </c>
      <c r="B1538" s="626" t="s">
        <v>551</v>
      </c>
      <c r="C1538" s="626">
        <v>89301212</v>
      </c>
      <c r="D1538" s="688" t="s">
        <v>4839</v>
      </c>
      <c r="E1538" s="689" t="s">
        <v>2829</v>
      </c>
      <c r="F1538" s="626" t="s">
        <v>2806</v>
      </c>
      <c r="G1538" s="626" t="s">
        <v>3178</v>
      </c>
      <c r="H1538" s="626" t="s">
        <v>1264</v>
      </c>
      <c r="I1538" s="626" t="s">
        <v>3812</v>
      </c>
      <c r="J1538" s="626" t="s">
        <v>3180</v>
      </c>
      <c r="K1538" s="626" t="s">
        <v>3813</v>
      </c>
      <c r="L1538" s="627">
        <v>6838.44</v>
      </c>
      <c r="M1538" s="627">
        <v>13676.88</v>
      </c>
      <c r="N1538" s="626">
        <v>2</v>
      </c>
      <c r="O1538" s="690">
        <v>1</v>
      </c>
      <c r="P1538" s="627">
        <v>6838.44</v>
      </c>
      <c r="Q1538" s="642">
        <v>0.5</v>
      </c>
      <c r="R1538" s="626">
        <v>1</v>
      </c>
      <c r="S1538" s="642">
        <v>0.5</v>
      </c>
      <c r="T1538" s="690">
        <v>0.5</v>
      </c>
      <c r="U1538" s="672">
        <v>0.5</v>
      </c>
    </row>
    <row r="1539" spans="1:21" ht="14.4" customHeight="1" x14ac:dyDescent="0.3">
      <c r="A1539" s="625">
        <v>21</v>
      </c>
      <c r="B1539" s="626" t="s">
        <v>551</v>
      </c>
      <c r="C1539" s="626">
        <v>89301212</v>
      </c>
      <c r="D1539" s="688" t="s">
        <v>4839</v>
      </c>
      <c r="E1539" s="689" t="s">
        <v>2829</v>
      </c>
      <c r="F1539" s="626" t="s">
        <v>2806</v>
      </c>
      <c r="G1539" s="626" t="s">
        <v>3489</v>
      </c>
      <c r="H1539" s="626" t="s">
        <v>550</v>
      </c>
      <c r="I1539" s="626" t="s">
        <v>3490</v>
      </c>
      <c r="J1539" s="626" t="s">
        <v>3491</v>
      </c>
      <c r="K1539" s="626" t="s">
        <v>3492</v>
      </c>
      <c r="L1539" s="627">
        <v>41.83</v>
      </c>
      <c r="M1539" s="627">
        <v>41.83</v>
      </c>
      <c r="N1539" s="626">
        <v>1</v>
      </c>
      <c r="O1539" s="690">
        <v>1</v>
      </c>
      <c r="P1539" s="627">
        <v>41.83</v>
      </c>
      <c r="Q1539" s="642">
        <v>1</v>
      </c>
      <c r="R1539" s="626">
        <v>1</v>
      </c>
      <c r="S1539" s="642">
        <v>1</v>
      </c>
      <c r="T1539" s="690">
        <v>1</v>
      </c>
      <c r="U1539" s="672">
        <v>1</v>
      </c>
    </row>
    <row r="1540" spans="1:21" ht="14.4" customHeight="1" x14ac:dyDescent="0.3">
      <c r="A1540" s="625">
        <v>21</v>
      </c>
      <c r="B1540" s="626" t="s">
        <v>551</v>
      </c>
      <c r="C1540" s="626">
        <v>89301212</v>
      </c>
      <c r="D1540" s="688" t="s">
        <v>4839</v>
      </c>
      <c r="E1540" s="689" t="s">
        <v>2829</v>
      </c>
      <c r="F1540" s="626" t="s">
        <v>2806</v>
      </c>
      <c r="G1540" s="626" t="s">
        <v>3192</v>
      </c>
      <c r="H1540" s="626" t="s">
        <v>550</v>
      </c>
      <c r="I1540" s="626" t="s">
        <v>3904</v>
      </c>
      <c r="J1540" s="626" t="s">
        <v>3905</v>
      </c>
      <c r="K1540" s="626" t="s">
        <v>3906</v>
      </c>
      <c r="L1540" s="627">
        <v>6176.77</v>
      </c>
      <c r="M1540" s="627">
        <v>12353.54</v>
      </c>
      <c r="N1540" s="626">
        <v>2</v>
      </c>
      <c r="O1540" s="690">
        <v>0.5</v>
      </c>
      <c r="P1540" s="627">
        <v>12353.54</v>
      </c>
      <c r="Q1540" s="642">
        <v>1</v>
      </c>
      <c r="R1540" s="626">
        <v>2</v>
      </c>
      <c r="S1540" s="642">
        <v>1</v>
      </c>
      <c r="T1540" s="690">
        <v>0.5</v>
      </c>
      <c r="U1540" s="672">
        <v>1</v>
      </c>
    </row>
    <row r="1541" spans="1:21" ht="14.4" customHeight="1" x14ac:dyDescent="0.3">
      <c r="A1541" s="625">
        <v>21</v>
      </c>
      <c r="B1541" s="626" t="s">
        <v>551</v>
      </c>
      <c r="C1541" s="626">
        <v>89301212</v>
      </c>
      <c r="D1541" s="688" t="s">
        <v>4839</v>
      </c>
      <c r="E1541" s="689" t="s">
        <v>2829</v>
      </c>
      <c r="F1541" s="626" t="s">
        <v>2806</v>
      </c>
      <c r="G1541" s="626" t="s">
        <v>3192</v>
      </c>
      <c r="H1541" s="626" t="s">
        <v>550</v>
      </c>
      <c r="I1541" s="626" t="s">
        <v>3904</v>
      </c>
      <c r="J1541" s="626" t="s">
        <v>3905</v>
      </c>
      <c r="K1541" s="626" t="s">
        <v>3906</v>
      </c>
      <c r="L1541" s="627">
        <v>6196.71</v>
      </c>
      <c r="M1541" s="627">
        <v>12393.42</v>
      </c>
      <c r="N1541" s="626">
        <v>2</v>
      </c>
      <c r="O1541" s="690">
        <v>0.5</v>
      </c>
      <c r="P1541" s="627"/>
      <c r="Q1541" s="642">
        <v>0</v>
      </c>
      <c r="R1541" s="626"/>
      <c r="S1541" s="642">
        <v>0</v>
      </c>
      <c r="T1541" s="690"/>
      <c r="U1541" s="672">
        <v>0</v>
      </c>
    </row>
    <row r="1542" spans="1:21" ht="14.4" customHeight="1" x14ac:dyDescent="0.3">
      <c r="A1542" s="625">
        <v>21</v>
      </c>
      <c r="B1542" s="626" t="s">
        <v>551</v>
      </c>
      <c r="C1542" s="626">
        <v>89301212</v>
      </c>
      <c r="D1542" s="688" t="s">
        <v>4839</v>
      </c>
      <c r="E1542" s="689" t="s">
        <v>2829</v>
      </c>
      <c r="F1542" s="626" t="s">
        <v>2806</v>
      </c>
      <c r="G1542" s="626" t="s">
        <v>2862</v>
      </c>
      <c r="H1542" s="626" t="s">
        <v>550</v>
      </c>
      <c r="I1542" s="626" t="s">
        <v>2863</v>
      </c>
      <c r="J1542" s="626" t="s">
        <v>1216</v>
      </c>
      <c r="K1542" s="626" t="s">
        <v>834</v>
      </c>
      <c r="L1542" s="627">
        <v>0</v>
      </c>
      <c r="M1542" s="627">
        <v>0</v>
      </c>
      <c r="N1542" s="626">
        <v>2</v>
      </c>
      <c r="O1542" s="690">
        <v>0.5</v>
      </c>
      <c r="P1542" s="627"/>
      <c r="Q1542" s="642"/>
      <c r="R1542" s="626"/>
      <c r="S1542" s="642">
        <v>0</v>
      </c>
      <c r="T1542" s="690"/>
      <c r="U1542" s="672">
        <v>0</v>
      </c>
    </row>
    <row r="1543" spans="1:21" ht="14.4" customHeight="1" x14ac:dyDescent="0.3">
      <c r="A1543" s="625">
        <v>21</v>
      </c>
      <c r="B1543" s="626" t="s">
        <v>551</v>
      </c>
      <c r="C1543" s="626">
        <v>89301212</v>
      </c>
      <c r="D1543" s="688" t="s">
        <v>4839</v>
      </c>
      <c r="E1543" s="689" t="s">
        <v>2829</v>
      </c>
      <c r="F1543" s="626" t="s">
        <v>2806</v>
      </c>
      <c r="G1543" s="626" t="s">
        <v>4240</v>
      </c>
      <c r="H1543" s="626" t="s">
        <v>550</v>
      </c>
      <c r="I1543" s="626" t="s">
        <v>4241</v>
      </c>
      <c r="J1543" s="626" t="s">
        <v>4242</v>
      </c>
      <c r="K1543" s="626" t="s">
        <v>4243</v>
      </c>
      <c r="L1543" s="627">
        <v>0</v>
      </c>
      <c r="M1543" s="627">
        <v>0</v>
      </c>
      <c r="N1543" s="626">
        <v>1</v>
      </c>
      <c r="O1543" s="690">
        <v>1</v>
      </c>
      <c r="P1543" s="627"/>
      <c r="Q1543" s="642"/>
      <c r="R1543" s="626"/>
      <c r="S1543" s="642">
        <v>0</v>
      </c>
      <c r="T1543" s="690"/>
      <c r="U1543" s="672">
        <v>0</v>
      </c>
    </row>
    <row r="1544" spans="1:21" ht="14.4" customHeight="1" x14ac:dyDescent="0.3">
      <c r="A1544" s="625">
        <v>21</v>
      </c>
      <c r="B1544" s="626" t="s">
        <v>551</v>
      </c>
      <c r="C1544" s="626">
        <v>89301212</v>
      </c>
      <c r="D1544" s="688" t="s">
        <v>4839</v>
      </c>
      <c r="E1544" s="689" t="s">
        <v>2829</v>
      </c>
      <c r="F1544" s="626" t="s">
        <v>2806</v>
      </c>
      <c r="G1544" s="626" t="s">
        <v>4240</v>
      </c>
      <c r="H1544" s="626" t="s">
        <v>550</v>
      </c>
      <c r="I1544" s="626" t="s">
        <v>4244</v>
      </c>
      <c r="J1544" s="626" t="s">
        <v>4242</v>
      </c>
      <c r="K1544" s="626" t="s">
        <v>4243</v>
      </c>
      <c r="L1544" s="627">
        <v>0</v>
      </c>
      <c r="M1544" s="627">
        <v>0</v>
      </c>
      <c r="N1544" s="626">
        <v>1</v>
      </c>
      <c r="O1544" s="690">
        <v>1</v>
      </c>
      <c r="P1544" s="627"/>
      <c r="Q1544" s="642"/>
      <c r="R1544" s="626"/>
      <c r="S1544" s="642">
        <v>0</v>
      </c>
      <c r="T1544" s="690"/>
      <c r="U1544" s="672">
        <v>0</v>
      </c>
    </row>
    <row r="1545" spans="1:21" ht="14.4" customHeight="1" x14ac:dyDescent="0.3">
      <c r="A1545" s="625">
        <v>21</v>
      </c>
      <c r="B1545" s="626" t="s">
        <v>551</v>
      </c>
      <c r="C1545" s="626">
        <v>89301212</v>
      </c>
      <c r="D1545" s="688" t="s">
        <v>4839</v>
      </c>
      <c r="E1545" s="689" t="s">
        <v>2829</v>
      </c>
      <c r="F1545" s="626" t="s">
        <v>2806</v>
      </c>
      <c r="G1545" s="626" t="s">
        <v>3608</v>
      </c>
      <c r="H1545" s="626" t="s">
        <v>550</v>
      </c>
      <c r="I1545" s="626" t="s">
        <v>4245</v>
      </c>
      <c r="J1545" s="626" t="s">
        <v>3613</v>
      </c>
      <c r="K1545" s="626" t="s">
        <v>3614</v>
      </c>
      <c r="L1545" s="627">
        <v>0</v>
      </c>
      <c r="M1545" s="627">
        <v>0</v>
      </c>
      <c r="N1545" s="626">
        <v>1</v>
      </c>
      <c r="O1545" s="690">
        <v>1</v>
      </c>
      <c r="P1545" s="627">
        <v>0</v>
      </c>
      <c r="Q1545" s="642"/>
      <c r="R1545" s="626">
        <v>1</v>
      </c>
      <c r="S1545" s="642">
        <v>1</v>
      </c>
      <c r="T1545" s="690">
        <v>1</v>
      </c>
      <c r="U1545" s="672">
        <v>1</v>
      </c>
    </row>
    <row r="1546" spans="1:21" ht="14.4" customHeight="1" x14ac:dyDescent="0.3">
      <c r="A1546" s="625">
        <v>21</v>
      </c>
      <c r="B1546" s="626" t="s">
        <v>551</v>
      </c>
      <c r="C1546" s="626">
        <v>89301212</v>
      </c>
      <c r="D1546" s="688" t="s">
        <v>4839</v>
      </c>
      <c r="E1546" s="689" t="s">
        <v>2829</v>
      </c>
      <c r="F1546" s="626" t="s">
        <v>2806</v>
      </c>
      <c r="G1546" s="626" t="s">
        <v>3608</v>
      </c>
      <c r="H1546" s="626" t="s">
        <v>550</v>
      </c>
      <c r="I1546" s="626" t="s">
        <v>3612</v>
      </c>
      <c r="J1546" s="626" t="s">
        <v>3613</v>
      </c>
      <c r="K1546" s="626" t="s">
        <v>3614</v>
      </c>
      <c r="L1546" s="627">
        <v>0</v>
      </c>
      <c r="M1546" s="627">
        <v>0</v>
      </c>
      <c r="N1546" s="626">
        <v>1</v>
      </c>
      <c r="O1546" s="690">
        <v>1</v>
      </c>
      <c r="P1546" s="627"/>
      <c r="Q1546" s="642"/>
      <c r="R1546" s="626"/>
      <c r="S1546" s="642">
        <v>0</v>
      </c>
      <c r="T1546" s="690"/>
      <c r="U1546" s="672">
        <v>0</v>
      </c>
    </row>
    <row r="1547" spans="1:21" ht="14.4" customHeight="1" x14ac:dyDescent="0.3">
      <c r="A1547" s="625">
        <v>21</v>
      </c>
      <c r="B1547" s="626" t="s">
        <v>551</v>
      </c>
      <c r="C1547" s="626">
        <v>89301212</v>
      </c>
      <c r="D1547" s="688" t="s">
        <v>4839</v>
      </c>
      <c r="E1547" s="689" t="s">
        <v>2829</v>
      </c>
      <c r="F1547" s="626" t="s">
        <v>2806</v>
      </c>
      <c r="G1547" s="626" t="s">
        <v>2903</v>
      </c>
      <c r="H1547" s="626" t="s">
        <v>550</v>
      </c>
      <c r="I1547" s="626" t="s">
        <v>3332</v>
      </c>
      <c r="J1547" s="626" t="s">
        <v>3333</v>
      </c>
      <c r="K1547" s="626" t="s">
        <v>1104</v>
      </c>
      <c r="L1547" s="627">
        <v>0</v>
      </c>
      <c r="M1547" s="627">
        <v>0</v>
      </c>
      <c r="N1547" s="626">
        <v>2</v>
      </c>
      <c r="O1547" s="690">
        <v>0.5</v>
      </c>
      <c r="P1547" s="627"/>
      <c r="Q1547" s="642"/>
      <c r="R1547" s="626"/>
      <c r="S1547" s="642">
        <v>0</v>
      </c>
      <c r="T1547" s="690"/>
      <c r="U1547" s="672">
        <v>0</v>
      </c>
    </row>
    <row r="1548" spans="1:21" ht="14.4" customHeight="1" x14ac:dyDescent="0.3">
      <c r="A1548" s="625">
        <v>21</v>
      </c>
      <c r="B1548" s="626" t="s">
        <v>551</v>
      </c>
      <c r="C1548" s="626">
        <v>89301212</v>
      </c>
      <c r="D1548" s="688" t="s">
        <v>4839</v>
      </c>
      <c r="E1548" s="689" t="s">
        <v>2830</v>
      </c>
      <c r="F1548" s="626" t="s">
        <v>2806</v>
      </c>
      <c r="G1548" s="626" t="s">
        <v>2877</v>
      </c>
      <c r="H1548" s="626" t="s">
        <v>1264</v>
      </c>
      <c r="I1548" s="626" t="s">
        <v>2679</v>
      </c>
      <c r="J1548" s="626" t="s">
        <v>2680</v>
      </c>
      <c r="K1548" s="626" t="s">
        <v>2681</v>
      </c>
      <c r="L1548" s="627">
        <v>333.31</v>
      </c>
      <c r="M1548" s="627">
        <v>333.31</v>
      </c>
      <c r="N1548" s="626">
        <v>1</v>
      </c>
      <c r="O1548" s="690">
        <v>1</v>
      </c>
      <c r="P1548" s="627">
        <v>333.31</v>
      </c>
      <c r="Q1548" s="642">
        <v>1</v>
      </c>
      <c r="R1548" s="626">
        <v>1</v>
      </c>
      <c r="S1548" s="642">
        <v>1</v>
      </c>
      <c r="T1548" s="690">
        <v>1</v>
      </c>
      <c r="U1548" s="672">
        <v>1</v>
      </c>
    </row>
    <row r="1549" spans="1:21" ht="14.4" customHeight="1" x14ac:dyDescent="0.3">
      <c r="A1549" s="625">
        <v>21</v>
      </c>
      <c r="B1549" s="626" t="s">
        <v>551</v>
      </c>
      <c r="C1549" s="626">
        <v>89301212</v>
      </c>
      <c r="D1549" s="688" t="s">
        <v>4839</v>
      </c>
      <c r="E1549" s="689" t="s">
        <v>2830</v>
      </c>
      <c r="F1549" s="626" t="s">
        <v>2806</v>
      </c>
      <c r="G1549" s="626" t="s">
        <v>3421</v>
      </c>
      <c r="H1549" s="626" t="s">
        <v>550</v>
      </c>
      <c r="I1549" s="626" t="s">
        <v>3426</v>
      </c>
      <c r="J1549" s="626" t="s">
        <v>619</v>
      </c>
      <c r="K1549" s="626" t="s">
        <v>620</v>
      </c>
      <c r="L1549" s="627">
        <v>2127.52</v>
      </c>
      <c r="M1549" s="627">
        <v>6382.5599999999995</v>
      </c>
      <c r="N1549" s="626">
        <v>3</v>
      </c>
      <c r="O1549" s="690">
        <v>1</v>
      </c>
      <c r="P1549" s="627"/>
      <c r="Q1549" s="642">
        <v>0</v>
      </c>
      <c r="R1549" s="626"/>
      <c r="S1549" s="642">
        <v>0</v>
      </c>
      <c r="T1549" s="690"/>
      <c r="U1549" s="672">
        <v>0</v>
      </c>
    </row>
    <row r="1550" spans="1:21" ht="14.4" customHeight="1" x14ac:dyDescent="0.3">
      <c r="A1550" s="625">
        <v>21</v>
      </c>
      <c r="B1550" s="626" t="s">
        <v>551</v>
      </c>
      <c r="C1550" s="626">
        <v>89301212</v>
      </c>
      <c r="D1550" s="688" t="s">
        <v>4839</v>
      </c>
      <c r="E1550" s="689" t="s">
        <v>2830</v>
      </c>
      <c r="F1550" s="626" t="s">
        <v>2806</v>
      </c>
      <c r="G1550" s="626" t="s">
        <v>2933</v>
      </c>
      <c r="H1550" s="626" t="s">
        <v>550</v>
      </c>
      <c r="I1550" s="626" t="s">
        <v>2934</v>
      </c>
      <c r="J1550" s="626" t="s">
        <v>2935</v>
      </c>
      <c r="K1550" s="626" t="s">
        <v>2936</v>
      </c>
      <c r="L1550" s="627">
        <v>1789.73</v>
      </c>
      <c r="M1550" s="627">
        <v>21476.76</v>
      </c>
      <c r="N1550" s="626">
        <v>12</v>
      </c>
      <c r="O1550" s="690">
        <v>4.5</v>
      </c>
      <c r="P1550" s="627">
        <v>21476.76</v>
      </c>
      <c r="Q1550" s="642">
        <v>1</v>
      </c>
      <c r="R1550" s="626">
        <v>12</v>
      </c>
      <c r="S1550" s="642">
        <v>1</v>
      </c>
      <c r="T1550" s="690">
        <v>4.5</v>
      </c>
      <c r="U1550" s="672">
        <v>1</v>
      </c>
    </row>
    <row r="1551" spans="1:21" ht="14.4" customHeight="1" x14ac:dyDescent="0.3">
      <c r="A1551" s="625">
        <v>21</v>
      </c>
      <c r="B1551" s="626" t="s">
        <v>551</v>
      </c>
      <c r="C1551" s="626">
        <v>89301212</v>
      </c>
      <c r="D1551" s="688" t="s">
        <v>4839</v>
      </c>
      <c r="E1551" s="689" t="s">
        <v>2830</v>
      </c>
      <c r="F1551" s="626" t="s">
        <v>2806</v>
      </c>
      <c r="G1551" s="626" t="s">
        <v>2856</v>
      </c>
      <c r="H1551" s="626" t="s">
        <v>550</v>
      </c>
      <c r="I1551" s="626" t="s">
        <v>2857</v>
      </c>
      <c r="J1551" s="626" t="s">
        <v>2858</v>
      </c>
      <c r="K1551" s="626" t="s">
        <v>2859</v>
      </c>
      <c r="L1551" s="627">
        <v>0</v>
      </c>
      <c r="M1551" s="627">
        <v>0</v>
      </c>
      <c r="N1551" s="626">
        <v>9</v>
      </c>
      <c r="O1551" s="690">
        <v>4</v>
      </c>
      <c r="P1551" s="627">
        <v>0</v>
      </c>
      <c r="Q1551" s="642"/>
      <c r="R1551" s="626">
        <v>4</v>
      </c>
      <c r="S1551" s="642">
        <v>0.44444444444444442</v>
      </c>
      <c r="T1551" s="690">
        <v>1.5</v>
      </c>
      <c r="U1551" s="672">
        <v>0.375</v>
      </c>
    </row>
    <row r="1552" spans="1:21" ht="14.4" customHeight="1" x14ac:dyDescent="0.3">
      <c r="A1552" s="625">
        <v>21</v>
      </c>
      <c r="B1552" s="626" t="s">
        <v>551</v>
      </c>
      <c r="C1552" s="626">
        <v>89301212</v>
      </c>
      <c r="D1552" s="688" t="s">
        <v>4839</v>
      </c>
      <c r="E1552" s="689" t="s">
        <v>2830</v>
      </c>
      <c r="F1552" s="626" t="s">
        <v>2806</v>
      </c>
      <c r="G1552" s="626" t="s">
        <v>3174</v>
      </c>
      <c r="H1552" s="626" t="s">
        <v>1264</v>
      </c>
      <c r="I1552" s="626" t="s">
        <v>2748</v>
      </c>
      <c r="J1552" s="626" t="s">
        <v>1379</v>
      </c>
      <c r="K1552" s="626" t="s">
        <v>2749</v>
      </c>
      <c r="L1552" s="627">
        <v>275.48</v>
      </c>
      <c r="M1552" s="627">
        <v>275.48</v>
      </c>
      <c r="N1552" s="626">
        <v>1</v>
      </c>
      <c r="O1552" s="690">
        <v>1</v>
      </c>
      <c r="P1552" s="627"/>
      <c r="Q1552" s="642">
        <v>0</v>
      </c>
      <c r="R1552" s="626"/>
      <c r="S1552" s="642">
        <v>0</v>
      </c>
      <c r="T1552" s="690"/>
      <c r="U1552" s="672">
        <v>0</v>
      </c>
    </row>
    <row r="1553" spans="1:21" ht="14.4" customHeight="1" x14ac:dyDescent="0.3">
      <c r="A1553" s="625">
        <v>21</v>
      </c>
      <c r="B1553" s="626" t="s">
        <v>551</v>
      </c>
      <c r="C1553" s="626">
        <v>89301212</v>
      </c>
      <c r="D1553" s="688" t="s">
        <v>4839</v>
      </c>
      <c r="E1553" s="689" t="s">
        <v>2830</v>
      </c>
      <c r="F1553" s="626" t="s">
        <v>2806</v>
      </c>
      <c r="G1553" s="626" t="s">
        <v>2953</v>
      </c>
      <c r="H1553" s="626" t="s">
        <v>550</v>
      </c>
      <c r="I1553" s="626" t="s">
        <v>2954</v>
      </c>
      <c r="J1553" s="626" t="s">
        <v>950</v>
      </c>
      <c r="K1553" s="626" t="s">
        <v>951</v>
      </c>
      <c r="L1553" s="627">
        <v>400.21</v>
      </c>
      <c r="M1553" s="627">
        <v>4402.3099999999995</v>
      </c>
      <c r="N1553" s="626">
        <v>11</v>
      </c>
      <c r="O1553" s="690">
        <v>2.5</v>
      </c>
      <c r="P1553" s="627">
        <v>2401.2599999999998</v>
      </c>
      <c r="Q1553" s="642">
        <v>0.54545454545454541</v>
      </c>
      <c r="R1553" s="626">
        <v>6</v>
      </c>
      <c r="S1553" s="642">
        <v>0.54545454545454541</v>
      </c>
      <c r="T1553" s="690">
        <v>1.5</v>
      </c>
      <c r="U1553" s="672">
        <v>0.6</v>
      </c>
    </row>
    <row r="1554" spans="1:21" ht="14.4" customHeight="1" x14ac:dyDescent="0.3">
      <c r="A1554" s="625">
        <v>21</v>
      </c>
      <c r="B1554" s="626" t="s">
        <v>551</v>
      </c>
      <c r="C1554" s="626">
        <v>89301212</v>
      </c>
      <c r="D1554" s="688" t="s">
        <v>4839</v>
      </c>
      <c r="E1554" s="689" t="s">
        <v>2830</v>
      </c>
      <c r="F1554" s="626" t="s">
        <v>2806</v>
      </c>
      <c r="G1554" s="626" t="s">
        <v>2953</v>
      </c>
      <c r="H1554" s="626" t="s">
        <v>550</v>
      </c>
      <c r="I1554" s="626" t="s">
        <v>3164</v>
      </c>
      <c r="J1554" s="626" t="s">
        <v>950</v>
      </c>
      <c r="K1554" s="626" t="s">
        <v>1459</v>
      </c>
      <c r="L1554" s="627">
        <v>0</v>
      </c>
      <c r="M1554" s="627">
        <v>0</v>
      </c>
      <c r="N1554" s="626">
        <v>1</v>
      </c>
      <c r="O1554" s="690">
        <v>0.5</v>
      </c>
      <c r="P1554" s="627">
        <v>0</v>
      </c>
      <c r="Q1554" s="642"/>
      <c r="R1554" s="626">
        <v>1</v>
      </c>
      <c r="S1554" s="642">
        <v>1</v>
      </c>
      <c r="T1554" s="690">
        <v>0.5</v>
      </c>
      <c r="U1554" s="672">
        <v>1</v>
      </c>
    </row>
    <row r="1555" spans="1:21" ht="14.4" customHeight="1" x14ac:dyDescent="0.3">
      <c r="A1555" s="625">
        <v>21</v>
      </c>
      <c r="B1555" s="626" t="s">
        <v>551</v>
      </c>
      <c r="C1555" s="626">
        <v>89301212</v>
      </c>
      <c r="D1555" s="688" t="s">
        <v>4839</v>
      </c>
      <c r="E1555" s="689" t="s">
        <v>2830</v>
      </c>
      <c r="F1555" s="626" t="s">
        <v>2806</v>
      </c>
      <c r="G1555" s="626" t="s">
        <v>2961</v>
      </c>
      <c r="H1555" s="626" t="s">
        <v>550</v>
      </c>
      <c r="I1555" s="626" t="s">
        <v>3310</v>
      </c>
      <c r="J1555" s="626" t="s">
        <v>902</v>
      </c>
      <c r="K1555" s="626" t="s">
        <v>3311</v>
      </c>
      <c r="L1555" s="627">
        <v>221.03</v>
      </c>
      <c r="M1555" s="627">
        <v>221.03</v>
      </c>
      <c r="N1555" s="626">
        <v>1</v>
      </c>
      <c r="O1555" s="690">
        <v>1</v>
      </c>
      <c r="P1555" s="627">
        <v>221.03</v>
      </c>
      <c r="Q1555" s="642">
        <v>1</v>
      </c>
      <c r="R1555" s="626">
        <v>1</v>
      </c>
      <c r="S1555" s="642">
        <v>1</v>
      </c>
      <c r="T1555" s="690">
        <v>1</v>
      </c>
      <c r="U1555" s="672">
        <v>1</v>
      </c>
    </row>
    <row r="1556" spans="1:21" ht="14.4" customHeight="1" x14ac:dyDescent="0.3">
      <c r="A1556" s="625">
        <v>21</v>
      </c>
      <c r="B1556" s="626" t="s">
        <v>551</v>
      </c>
      <c r="C1556" s="626">
        <v>89301212</v>
      </c>
      <c r="D1556" s="688" t="s">
        <v>4839</v>
      </c>
      <c r="E1556" s="689" t="s">
        <v>2830</v>
      </c>
      <c r="F1556" s="626" t="s">
        <v>2806</v>
      </c>
      <c r="G1556" s="626" t="s">
        <v>3452</v>
      </c>
      <c r="H1556" s="626" t="s">
        <v>1264</v>
      </c>
      <c r="I1556" s="626" t="s">
        <v>4246</v>
      </c>
      <c r="J1556" s="626" t="s">
        <v>4247</v>
      </c>
      <c r="K1556" s="626" t="s">
        <v>4248</v>
      </c>
      <c r="L1556" s="627">
        <v>41.55</v>
      </c>
      <c r="M1556" s="627">
        <v>83.1</v>
      </c>
      <c r="N1556" s="626">
        <v>2</v>
      </c>
      <c r="O1556" s="690">
        <v>1</v>
      </c>
      <c r="P1556" s="627"/>
      <c r="Q1556" s="642">
        <v>0</v>
      </c>
      <c r="R1556" s="626"/>
      <c r="S1556" s="642">
        <v>0</v>
      </c>
      <c r="T1556" s="690"/>
      <c r="U1556" s="672">
        <v>0</v>
      </c>
    </row>
    <row r="1557" spans="1:21" ht="14.4" customHeight="1" x14ac:dyDescent="0.3">
      <c r="A1557" s="625">
        <v>21</v>
      </c>
      <c r="B1557" s="626" t="s">
        <v>551</v>
      </c>
      <c r="C1557" s="626">
        <v>89301212</v>
      </c>
      <c r="D1557" s="688" t="s">
        <v>4839</v>
      </c>
      <c r="E1557" s="689" t="s">
        <v>2830</v>
      </c>
      <c r="F1557" s="626" t="s">
        <v>2806</v>
      </c>
      <c r="G1557" s="626" t="s">
        <v>4249</v>
      </c>
      <c r="H1557" s="626" t="s">
        <v>550</v>
      </c>
      <c r="I1557" s="626" t="s">
        <v>4250</v>
      </c>
      <c r="J1557" s="626" t="s">
        <v>4251</v>
      </c>
      <c r="K1557" s="626" t="s">
        <v>2285</v>
      </c>
      <c r="L1557" s="627">
        <v>94.41</v>
      </c>
      <c r="M1557" s="627">
        <v>94.41</v>
      </c>
      <c r="N1557" s="626">
        <v>1</v>
      </c>
      <c r="O1557" s="690">
        <v>1</v>
      </c>
      <c r="P1557" s="627">
        <v>94.41</v>
      </c>
      <c r="Q1557" s="642">
        <v>1</v>
      </c>
      <c r="R1557" s="626">
        <v>1</v>
      </c>
      <c r="S1557" s="642">
        <v>1</v>
      </c>
      <c r="T1557" s="690">
        <v>1</v>
      </c>
      <c r="U1557" s="672">
        <v>1</v>
      </c>
    </row>
    <row r="1558" spans="1:21" ht="14.4" customHeight="1" x14ac:dyDescent="0.3">
      <c r="A1558" s="625">
        <v>21</v>
      </c>
      <c r="B1558" s="626" t="s">
        <v>551</v>
      </c>
      <c r="C1558" s="626">
        <v>89301212</v>
      </c>
      <c r="D1558" s="688" t="s">
        <v>4839</v>
      </c>
      <c r="E1558" s="689" t="s">
        <v>2830</v>
      </c>
      <c r="F1558" s="626" t="s">
        <v>2806</v>
      </c>
      <c r="G1558" s="626" t="s">
        <v>2974</v>
      </c>
      <c r="H1558" s="626" t="s">
        <v>550</v>
      </c>
      <c r="I1558" s="626" t="s">
        <v>3080</v>
      </c>
      <c r="J1558" s="626" t="s">
        <v>2981</v>
      </c>
      <c r="K1558" s="626" t="s">
        <v>2979</v>
      </c>
      <c r="L1558" s="627">
        <v>58.23</v>
      </c>
      <c r="M1558" s="627">
        <v>116.46</v>
      </c>
      <c r="N1558" s="626">
        <v>2</v>
      </c>
      <c r="O1558" s="690">
        <v>1</v>
      </c>
      <c r="P1558" s="627">
        <v>58.23</v>
      </c>
      <c r="Q1558" s="642">
        <v>0.5</v>
      </c>
      <c r="R1558" s="626">
        <v>1</v>
      </c>
      <c r="S1558" s="642">
        <v>0.5</v>
      </c>
      <c r="T1558" s="690">
        <v>0.5</v>
      </c>
      <c r="U1558" s="672">
        <v>0.5</v>
      </c>
    </row>
    <row r="1559" spans="1:21" ht="14.4" customHeight="1" x14ac:dyDescent="0.3">
      <c r="A1559" s="625">
        <v>21</v>
      </c>
      <c r="B1559" s="626" t="s">
        <v>551</v>
      </c>
      <c r="C1559" s="626">
        <v>89301212</v>
      </c>
      <c r="D1559" s="688" t="s">
        <v>4839</v>
      </c>
      <c r="E1559" s="689" t="s">
        <v>2830</v>
      </c>
      <c r="F1559" s="626" t="s">
        <v>2806</v>
      </c>
      <c r="G1559" s="626" t="s">
        <v>3461</v>
      </c>
      <c r="H1559" s="626" t="s">
        <v>550</v>
      </c>
      <c r="I1559" s="626" t="s">
        <v>4252</v>
      </c>
      <c r="J1559" s="626" t="s">
        <v>4253</v>
      </c>
      <c r="K1559" s="626" t="s">
        <v>1454</v>
      </c>
      <c r="L1559" s="627">
        <v>0</v>
      </c>
      <c r="M1559" s="627">
        <v>0</v>
      </c>
      <c r="N1559" s="626">
        <v>4</v>
      </c>
      <c r="O1559" s="690">
        <v>1</v>
      </c>
      <c r="P1559" s="627"/>
      <c r="Q1559" s="642"/>
      <c r="R1559" s="626"/>
      <c r="S1559" s="642">
        <v>0</v>
      </c>
      <c r="T1559" s="690"/>
      <c r="U1559" s="672">
        <v>0</v>
      </c>
    </row>
    <row r="1560" spans="1:21" ht="14.4" customHeight="1" x14ac:dyDescent="0.3">
      <c r="A1560" s="625">
        <v>21</v>
      </c>
      <c r="B1560" s="626" t="s">
        <v>551</v>
      </c>
      <c r="C1560" s="626">
        <v>89301212</v>
      </c>
      <c r="D1560" s="688" t="s">
        <v>4839</v>
      </c>
      <c r="E1560" s="689" t="s">
        <v>2830</v>
      </c>
      <c r="F1560" s="626" t="s">
        <v>2806</v>
      </c>
      <c r="G1560" s="626" t="s">
        <v>3461</v>
      </c>
      <c r="H1560" s="626" t="s">
        <v>550</v>
      </c>
      <c r="I1560" s="626" t="s">
        <v>4254</v>
      </c>
      <c r="J1560" s="626" t="s">
        <v>4253</v>
      </c>
      <c r="K1560" s="626" t="s">
        <v>3257</v>
      </c>
      <c r="L1560" s="627">
        <v>147.12</v>
      </c>
      <c r="M1560" s="627">
        <v>2648.16</v>
      </c>
      <c r="N1560" s="626">
        <v>18</v>
      </c>
      <c r="O1560" s="690">
        <v>1.5</v>
      </c>
      <c r="P1560" s="627"/>
      <c r="Q1560" s="642">
        <v>0</v>
      </c>
      <c r="R1560" s="626"/>
      <c r="S1560" s="642">
        <v>0</v>
      </c>
      <c r="T1560" s="690"/>
      <c r="U1560" s="672">
        <v>0</v>
      </c>
    </row>
    <row r="1561" spans="1:21" ht="14.4" customHeight="1" x14ac:dyDescent="0.3">
      <c r="A1561" s="625">
        <v>21</v>
      </c>
      <c r="B1561" s="626" t="s">
        <v>551</v>
      </c>
      <c r="C1561" s="626">
        <v>89301212</v>
      </c>
      <c r="D1561" s="688" t="s">
        <v>4839</v>
      </c>
      <c r="E1561" s="689" t="s">
        <v>2830</v>
      </c>
      <c r="F1561" s="626" t="s">
        <v>2806</v>
      </c>
      <c r="G1561" s="626" t="s">
        <v>3461</v>
      </c>
      <c r="H1561" s="626" t="s">
        <v>550</v>
      </c>
      <c r="I1561" s="626" t="s">
        <v>4255</v>
      </c>
      <c r="J1561" s="626" t="s">
        <v>4253</v>
      </c>
      <c r="K1561" s="626" t="s">
        <v>3257</v>
      </c>
      <c r="L1561" s="627">
        <v>147.12</v>
      </c>
      <c r="M1561" s="627">
        <v>1176.96</v>
      </c>
      <c r="N1561" s="626">
        <v>8</v>
      </c>
      <c r="O1561" s="690">
        <v>0.5</v>
      </c>
      <c r="P1561" s="627"/>
      <c r="Q1561" s="642">
        <v>0</v>
      </c>
      <c r="R1561" s="626"/>
      <c r="S1561" s="642">
        <v>0</v>
      </c>
      <c r="T1561" s="690"/>
      <c r="U1561" s="672">
        <v>0</v>
      </c>
    </row>
    <row r="1562" spans="1:21" ht="14.4" customHeight="1" x14ac:dyDescent="0.3">
      <c r="A1562" s="625">
        <v>21</v>
      </c>
      <c r="B1562" s="626" t="s">
        <v>551</v>
      </c>
      <c r="C1562" s="626">
        <v>89301212</v>
      </c>
      <c r="D1562" s="688" t="s">
        <v>4839</v>
      </c>
      <c r="E1562" s="689" t="s">
        <v>2830</v>
      </c>
      <c r="F1562" s="626" t="s">
        <v>2806</v>
      </c>
      <c r="G1562" s="626" t="s">
        <v>2985</v>
      </c>
      <c r="H1562" s="626" t="s">
        <v>550</v>
      </c>
      <c r="I1562" s="626" t="s">
        <v>2986</v>
      </c>
      <c r="J1562" s="626" t="s">
        <v>807</v>
      </c>
      <c r="K1562" s="626" t="s">
        <v>2987</v>
      </c>
      <c r="L1562" s="627">
        <v>1520.3</v>
      </c>
      <c r="M1562" s="627">
        <v>4560.8999999999996</v>
      </c>
      <c r="N1562" s="626">
        <v>3</v>
      </c>
      <c r="O1562" s="690">
        <v>1</v>
      </c>
      <c r="P1562" s="627"/>
      <c r="Q1562" s="642">
        <v>0</v>
      </c>
      <c r="R1562" s="626"/>
      <c r="S1562" s="642">
        <v>0</v>
      </c>
      <c r="T1562" s="690"/>
      <c r="U1562" s="672">
        <v>0</v>
      </c>
    </row>
    <row r="1563" spans="1:21" ht="14.4" customHeight="1" x14ac:dyDescent="0.3">
      <c r="A1563" s="625">
        <v>21</v>
      </c>
      <c r="B1563" s="626" t="s">
        <v>551</v>
      </c>
      <c r="C1563" s="626">
        <v>89301212</v>
      </c>
      <c r="D1563" s="688" t="s">
        <v>4839</v>
      </c>
      <c r="E1563" s="689" t="s">
        <v>2830</v>
      </c>
      <c r="F1563" s="626" t="s">
        <v>2806</v>
      </c>
      <c r="G1563" s="626" t="s">
        <v>2988</v>
      </c>
      <c r="H1563" s="626" t="s">
        <v>550</v>
      </c>
      <c r="I1563" s="626" t="s">
        <v>2990</v>
      </c>
      <c r="J1563" s="626" t="s">
        <v>856</v>
      </c>
      <c r="K1563" s="626" t="s">
        <v>2991</v>
      </c>
      <c r="L1563" s="627">
        <v>50.6</v>
      </c>
      <c r="M1563" s="627">
        <v>101.2</v>
      </c>
      <c r="N1563" s="626">
        <v>2</v>
      </c>
      <c r="O1563" s="690">
        <v>1</v>
      </c>
      <c r="P1563" s="627">
        <v>101.2</v>
      </c>
      <c r="Q1563" s="642">
        <v>1</v>
      </c>
      <c r="R1563" s="626">
        <v>2</v>
      </c>
      <c r="S1563" s="642">
        <v>1</v>
      </c>
      <c r="T1563" s="690">
        <v>1</v>
      </c>
      <c r="U1563" s="672">
        <v>1</v>
      </c>
    </row>
    <row r="1564" spans="1:21" ht="14.4" customHeight="1" x14ac:dyDescent="0.3">
      <c r="A1564" s="625">
        <v>21</v>
      </c>
      <c r="B1564" s="626" t="s">
        <v>551</v>
      </c>
      <c r="C1564" s="626">
        <v>89301212</v>
      </c>
      <c r="D1564" s="688" t="s">
        <v>4839</v>
      </c>
      <c r="E1564" s="689" t="s">
        <v>2830</v>
      </c>
      <c r="F1564" s="626" t="s">
        <v>2806</v>
      </c>
      <c r="G1564" s="626" t="s">
        <v>3085</v>
      </c>
      <c r="H1564" s="626" t="s">
        <v>550</v>
      </c>
      <c r="I1564" s="626" t="s">
        <v>4256</v>
      </c>
      <c r="J1564" s="626" t="s">
        <v>4257</v>
      </c>
      <c r="K1564" s="626" t="s">
        <v>1780</v>
      </c>
      <c r="L1564" s="627">
        <v>0</v>
      </c>
      <c r="M1564" s="627">
        <v>0</v>
      </c>
      <c r="N1564" s="626">
        <v>2</v>
      </c>
      <c r="O1564" s="690">
        <v>0.5</v>
      </c>
      <c r="P1564" s="627"/>
      <c r="Q1564" s="642"/>
      <c r="R1564" s="626"/>
      <c r="S1564" s="642">
        <v>0</v>
      </c>
      <c r="T1564" s="690"/>
      <c r="U1564" s="672">
        <v>0</v>
      </c>
    </row>
    <row r="1565" spans="1:21" ht="14.4" customHeight="1" x14ac:dyDescent="0.3">
      <c r="A1565" s="625">
        <v>21</v>
      </c>
      <c r="B1565" s="626" t="s">
        <v>551</v>
      </c>
      <c r="C1565" s="626">
        <v>89301212</v>
      </c>
      <c r="D1565" s="688" t="s">
        <v>4839</v>
      </c>
      <c r="E1565" s="689" t="s">
        <v>2830</v>
      </c>
      <c r="F1565" s="626" t="s">
        <v>2806</v>
      </c>
      <c r="G1565" s="626" t="s">
        <v>3085</v>
      </c>
      <c r="H1565" s="626" t="s">
        <v>550</v>
      </c>
      <c r="I1565" s="626" t="s">
        <v>4258</v>
      </c>
      <c r="J1565" s="626" t="s">
        <v>4259</v>
      </c>
      <c r="K1565" s="626" t="s">
        <v>4260</v>
      </c>
      <c r="L1565" s="627">
        <v>0</v>
      </c>
      <c r="M1565" s="627">
        <v>0</v>
      </c>
      <c r="N1565" s="626">
        <v>6</v>
      </c>
      <c r="O1565" s="690">
        <v>2</v>
      </c>
      <c r="P1565" s="627">
        <v>0</v>
      </c>
      <c r="Q1565" s="642"/>
      <c r="R1565" s="626">
        <v>2</v>
      </c>
      <c r="S1565" s="642">
        <v>0.33333333333333331</v>
      </c>
      <c r="T1565" s="690">
        <v>0.5</v>
      </c>
      <c r="U1565" s="672">
        <v>0.25</v>
      </c>
    </row>
    <row r="1566" spans="1:21" ht="14.4" customHeight="1" x14ac:dyDescent="0.3">
      <c r="A1566" s="625">
        <v>21</v>
      </c>
      <c r="B1566" s="626" t="s">
        <v>551</v>
      </c>
      <c r="C1566" s="626">
        <v>89301212</v>
      </c>
      <c r="D1566" s="688" t="s">
        <v>4839</v>
      </c>
      <c r="E1566" s="689" t="s">
        <v>2830</v>
      </c>
      <c r="F1566" s="626" t="s">
        <v>2806</v>
      </c>
      <c r="G1566" s="626" t="s">
        <v>3089</v>
      </c>
      <c r="H1566" s="626" t="s">
        <v>550</v>
      </c>
      <c r="I1566" s="626" t="s">
        <v>3090</v>
      </c>
      <c r="J1566" s="626" t="s">
        <v>1096</v>
      </c>
      <c r="K1566" s="626" t="s">
        <v>3091</v>
      </c>
      <c r="L1566" s="627">
        <v>63.67</v>
      </c>
      <c r="M1566" s="627">
        <v>254.68</v>
      </c>
      <c r="N1566" s="626">
        <v>4</v>
      </c>
      <c r="O1566" s="690">
        <v>1</v>
      </c>
      <c r="P1566" s="627">
        <v>254.68</v>
      </c>
      <c r="Q1566" s="642">
        <v>1</v>
      </c>
      <c r="R1566" s="626">
        <v>4</v>
      </c>
      <c r="S1566" s="642">
        <v>1</v>
      </c>
      <c r="T1566" s="690">
        <v>1</v>
      </c>
      <c r="U1566" s="672">
        <v>1</v>
      </c>
    </row>
    <row r="1567" spans="1:21" ht="14.4" customHeight="1" x14ac:dyDescent="0.3">
      <c r="A1567" s="625">
        <v>21</v>
      </c>
      <c r="B1567" s="626" t="s">
        <v>551</v>
      </c>
      <c r="C1567" s="626">
        <v>89301212</v>
      </c>
      <c r="D1567" s="688" t="s">
        <v>4839</v>
      </c>
      <c r="E1567" s="689" t="s">
        <v>2830</v>
      </c>
      <c r="F1567" s="626" t="s">
        <v>2806</v>
      </c>
      <c r="G1567" s="626" t="s">
        <v>3870</v>
      </c>
      <c r="H1567" s="626" t="s">
        <v>550</v>
      </c>
      <c r="I1567" s="626" t="s">
        <v>3871</v>
      </c>
      <c r="J1567" s="626" t="s">
        <v>1479</v>
      </c>
      <c r="K1567" s="626" t="s">
        <v>3872</v>
      </c>
      <c r="L1567" s="627">
        <v>31.64</v>
      </c>
      <c r="M1567" s="627">
        <v>31.64</v>
      </c>
      <c r="N1567" s="626">
        <v>1</v>
      </c>
      <c r="O1567" s="690">
        <v>1</v>
      </c>
      <c r="P1567" s="627"/>
      <c r="Q1567" s="642">
        <v>0</v>
      </c>
      <c r="R1567" s="626"/>
      <c r="S1567" s="642">
        <v>0</v>
      </c>
      <c r="T1567" s="690"/>
      <c r="U1567" s="672">
        <v>0</v>
      </c>
    </row>
    <row r="1568" spans="1:21" ht="14.4" customHeight="1" x14ac:dyDescent="0.3">
      <c r="A1568" s="625">
        <v>21</v>
      </c>
      <c r="B1568" s="626" t="s">
        <v>551</v>
      </c>
      <c r="C1568" s="626">
        <v>89301212</v>
      </c>
      <c r="D1568" s="688" t="s">
        <v>4839</v>
      </c>
      <c r="E1568" s="689" t="s">
        <v>2830</v>
      </c>
      <c r="F1568" s="626" t="s">
        <v>2806</v>
      </c>
      <c r="G1568" s="626" t="s">
        <v>3385</v>
      </c>
      <c r="H1568" s="626" t="s">
        <v>550</v>
      </c>
      <c r="I1568" s="626" t="s">
        <v>3386</v>
      </c>
      <c r="J1568" s="626" t="s">
        <v>3387</v>
      </c>
      <c r="K1568" s="626" t="s">
        <v>1821</v>
      </c>
      <c r="L1568" s="627">
        <v>10256.77</v>
      </c>
      <c r="M1568" s="627">
        <v>112824.47000000002</v>
      </c>
      <c r="N1568" s="626">
        <v>11</v>
      </c>
      <c r="O1568" s="690">
        <v>8</v>
      </c>
      <c r="P1568" s="627">
        <v>112824.47000000002</v>
      </c>
      <c r="Q1568" s="642">
        <v>1</v>
      </c>
      <c r="R1568" s="626">
        <v>11</v>
      </c>
      <c r="S1568" s="642">
        <v>1</v>
      </c>
      <c r="T1568" s="690">
        <v>8</v>
      </c>
      <c r="U1568" s="672">
        <v>1</v>
      </c>
    </row>
    <row r="1569" spans="1:21" ht="14.4" customHeight="1" x14ac:dyDescent="0.3">
      <c r="A1569" s="625">
        <v>21</v>
      </c>
      <c r="B1569" s="626" t="s">
        <v>551</v>
      </c>
      <c r="C1569" s="626">
        <v>89301212</v>
      </c>
      <c r="D1569" s="688" t="s">
        <v>4839</v>
      </c>
      <c r="E1569" s="689" t="s">
        <v>2830</v>
      </c>
      <c r="F1569" s="626" t="s">
        <v>2806</v>
      </c>
      <c r="G1569" s="626" t="s">
        <v>2992</v>
      </c>
      <c r="H1569" s="626" t="s">
        <v>1264</v>
      </c>
      <c r="I1569" s="626" t="s">
        <v>4261</v>
      </c>
      <c r="J1569" s="626" t="s">
        <v>4262</v>
      </c>
      <c r="K1569" s="626" t="s">
        <v>4263</v>
      </c>
      <c r="L1569" s="627">
        <v>399.92</v>
      </c>
      <c r="M1569" s="627">
        <v>399.92</v>
      </c>
      <c r="N1569" s="626">
        <v>1</v>
      </c>
      <c r="O1569" s="690">
        <v>1</v>
      </c>
      <c r="P1569" s="627">
        <v>399.92</v>
      </c>
      <c r="Q1569" s="642">
        <v>1</v>
      </c>
      <c r="R1569" s="626">
        <v>1</v>
      </c>
      <c r="S1569" s="642">
        <v>1</v>
      </c>
      <c r="T1569" s="690">
        <v>1</v>
      </c>
      <c r="U1569" s="672">
        <v>1</v>
      </c>
    </row>
    <row r="1570" spans="1:21" ht="14.4" customHeight="1" x14ac:dyDescent="0.3">
      <c r="A1570" s="625">
        <v>21</v>
      </c>
      <c r="B1570" s="626" t="s">
        <v>551</v>
      </c>
      <c r="C1570" s="626">
        <v>89301212</v>
      </c>
      <c r="D1570" s="688" t="s">
        <v>4839</v>
      </c>
      <c r="E1570" s="689" t="s">
        <v>2830</v>
      </c>
      <c r="F1570" s="626" t="s">
        <v>2806</v>
      </c>
      <c r="G1570" s="626" t="s">
        <v>3497</v>
      </c>
      <c r="H1570" s="626" t="s">
        <v>550</v>
      </c>
      <c r="I1570" s="626" t="s">
        <v>3498</v>
      </c>
      <c r="J1570" s="626" t="s">
        <v>3499</v>
      </c>
      <c r="K1570" s="626" t="s">
        <v>3500</v>
      </c>
      <c r="L1570" s="627">
        <v>37.68</v>
      </c>
      <c r="M1570" s="627">
        <v>150.72</v>
      </c>
      <c r="N1570" s="626">
        <v>4</v>
      </c>
      <c r="O1570" s="690">
        <v>2</v>
      </c>
      <c r="P1570" s="627"/>
      <c r="Q1570" s="642">
        <v>0</v>
      </c>
      <c r="R1570" s="626"/>
      <c r="S1570" s="642">
        <v>0</v>
      </c>
      <c r="T1570" s="690"/>
      <c r="U1570" s="672">
        <v>0</v>
      </c>
    </row>
    <row r="1571" spans="1:21" ht="14.4" customHeight="1" x14ac:dyDescent="0.3">
      <c r="A1571" s="625">
        <v>21</v>
      </c>
      <c r="B1571" s="626" t="s">
        <v>551</v>
      </c>
      <c r="C1571" s="626">
        <v>89301212</v>
      </c>
      <c r="D1571" s="688" t="s">
        <v>4839</v>
      </c>
      <c r="E1571" s="689" t="s">
        <v>2830</v>
      </c>
      <c r="F1571" s="626" t="s">
        <v>2806</v>
      </c>
      <c r="G1571" s="626" t="s">
        <v>3200</v>
      </c>
      <c r="H1571" s="626" t="s">
        <v>1264</v>
      </c>
      <c r="I1571" s="626" t="s">
        <v>2189</v>
      </c>
      <c r="J1571" s="626" t="s">
        <v>2190</v>
      </c>
      <c r="K1571" s="626" t="s">
        <v>2191</v>
      </c>
      <c r="L1571" s="627">
        <v>190.48</v>
      </c>
      <c r="M1571" s="627">
        <v>571.43999999999994</v>
      </c>
      <c r="N1571" s="626">
        <v>3</v>
      </c>
      <c r="O1571" s="690">
        <v>1</v>
      </c>
      <c r="P1571" s="627"/>
      <c r="Q1571" s="642">
        <v>0</v>
      </c>
      <c r="R1571" s="626"/>
      <c r="S1571" s="642">
        <v>0</v>
      </c>
      <c r="T1571" s="690"/>
      <c r="U1571" s="672">
        <v>0</v>
      </c>
    </row>
    <row r="1572" spans="1:21" ht="14.4" customHeight="1" x14ac:dyDescent="0.3">
      <c r="A1572" s="625">
        <v>21</v>
      </c>
      <c r="B1572" s="626" t="s">
        <v>551</v>
      </c>
      <c r="C1572" s="626">
        <v>89301212</v>
      </c>
      <c r="D1572" s="688" t="s">
        <v>4839</v>
      </c>
      <c r="E1572" s="689" t="s">
        <v>2830</v>
      </c>
      <c r="F1572" s="626" t="s">
        <v>2806</v>
      </c>
      <c r="G1572" s="626" t="s">
        <v>3270</v>
      </c>
      <c r="H1572" s="626" t="s">
        <v>1264</v>
      </c>
      <c r="I1572" s="626" t="s">
        <v>3273</v>
      </c>
      <c r="J1572" s="626" t="s">
        <v>3274</v>
      </c>
      <c r="K1572" s="626" t="s">
        <v>3275</v>
      </c>
      <c r="L1572" s="627">
        <v>2279.48</v>
      </c>
      <c r="M1572" s="627">
        <v>332804.08000000007</v>
      </c>
      <c r="N1572" s="626">
        <v>146</v>
      </c>
      <c r="O1572" s="690">
        <v>49.5</v>
      </c>
      <c r="P1572" s="627">
        <v>170961.00000000003</v>
      </c>
      <c r="Q1572" s="642">
        <v>0.51369863013698625</v>
      </c>
      <c r="R1572" s="626">
        <v>75</v>
      </c>
      <c r="S1572" s="642">
        <v>0.51369863013698636</v>
      </c>
      <c r="T1572" s="690">
        <v>25.5</v>
      </c>
      <c r="U1572" s="672">
        <v>0.51515151515151514</v>
      </c>
    </row>
    <row r="1573" spans="1:21" ht="14.4" customHeight="1" x14ac:dyDescent="0.3">
      <c r="A1573" s="625">
        <v>21</v>
      </c>
      <c r="B1573" s="626" t="s">
        <v>551</v>
      </c>
      <c r="C1573" s="626">
        <v>89301212</v>
      </c>
      <c r="D1573" s="688" t="s">
        <v>4839</v>
      </c>
      <c r="E1573" s="689" t="s">
        <v>2830</v>
      </c>
      <c r="F1573" s="626" t="s">
        <v>2806</v>
      </c>
      <c r="G1573" s="626" t="s">
        <v>3098</v>
      </c>
      <c r="H1573" s="626" t="s">
        <v>1264</v>
      </c>
      <c r="I1573" s="626" t="s">
        <v>2347</v>
      </c>
      <c r="J1573" s="626" t="s">
        <v>1333</v>
      </c>
      <c r="K1573" s="626" t="s">
        <v>2348</v>
      </c>
      <c r="L1573" s="627">
        <v>50.57</v>
      </c>
      <c r="M1573" s="627">
        <v>101.14</v>
      </c>
      <c r="N1573" s="626">
        <v>2</v>
      </c>
      <c r="O1573" s="690">
        <v>1</v>
      </c>
      <c r="P1573" s="627"/>
      <c r="Q1573" s="642">
        <v>0</v>
      </c>
      <c r="R1573" s="626"/>
      <c r="S1573" s="642">
        <v>0</v>
      </c>
      <c r="T1573" s="690"/>
      <c r="U1573" s="672">
        <v>0</v>
      </c>
    </row>
    <row r="1574" spans="1:21" ht="14.4" customHeight="1" x14ac:dyDescent="0.3">
      <c r="A1574" s="625">
        <v>21</v>
      </c>
      <c r="B1574" s="626" t="s">
        <v>551</v>
      </c>
      <c r="C1574" s="626">
        <v>89301212</v>
      </c>
      <c r="D1574" s="688" t="s">
        <v>4839</v>
      </c>
      <c r="E1574" s="689" t="s">
        <v>2830</v>
      </c>
      <c r="F1574" s="626" t="s">
        <v>2806</v>
      </c>
      <c r="G1574" s="626" t="s">
        <v>2893</v>
      </c>
      <c r="H1574" s="626" t="s">
        <v>550</v>
      </c>
      <c r="I1574" s="626" t="s">
        <v>4264</v>
      </c>
      <c r="J1574" s="626" t="s">
        <v>3510</v>
      </c>
      <c r="K1574" s="626" t="s">
        <v>1085</v>
      </c>
      <c r="L1574" s="627">
        <v>0</v>
      </c>
      <c r="M1574" s="627">
        <v>0</v>
      </c>
      <c r="N1574" s="626">
        <v>2</v>
      </c>
      <c r="O1574" s="690">
        <v>2</v>
      </c>
      <c r="P1574" s="627"/>
      <c r="Q1574" s="642"/>
      <c r="R1574" s="626"/>
      <c r="S1574" s="642">
        <v>0</v>
      </c>
      <c r="T1574" s="690"/>
      <c r="U1574" s="672">
        <v>0</v>
      </c>
    </row>
    <row r="1575" spans="1:21" ht="14.4" customHeight="1" x14ac:dyDescent="0.3">
      <c r="A1575" s="625">
        <v>21</v>
      </c>
      <c r="B1575" s="626" t="s">
        <v>551</v>
      </c>
      <c r="C1575" s="626">
        <v>89301212</v>
      </c>
      <c r="D1575" s="688" t="s">
        <v>4839</v>
      </c>
      <c r="E1575" s="689" t="s">
        <v>2830</v>
      </c>
      <c r="F1575" s="626" t="s">
        <v>2806</v>
      </c>
      <c r="G1575" s="626" t="s">
        <v>2893</v>
      </c>
      <c r="H1575" s="626" t="s">
        <v>550</v>
      </c>
      <c r="I1575" s="626" t="s">
        <v>4265</v>
      </c>
      <c r="J1575" s="626" t="s">
        <v>3510</v>
      </c>
      <c r="K1575" s="626" t="s">
        <v>1085</v>
      </c>
      <c r="L1575" s="627">
        <v>0</v>
      </c>
      <c r="M1575" s="627">
        <v>0</v>
      </c>
      <c r="N1575" s="626">
        <v>2</v>
      </c>
      <c r="O1575" s="690">
        <v>2</v>
      </c>
      <c r="P1575" s="627">
        <v>0</v>
      </c>
      <c r="Q1575" s="642"/>
      <c r="R1575" s="626">
        <v>1</v>
      </c>
      <c r="S1575" s="642">
        <v>0.5</v>
      </c>
      <c r="T1575" s="690">
        <v>1</v>
      </c>
      <c r="U1575" s="672">
        <v>0.5</v>
      </c>
    </row>
    <row r="1576" spans="1:21" ht="14.4" customHeight="1" x14ac:dyDescent="0.3">
      <c r="A1576" s="625">
        <v>21</v>
      </c>
      <c r="B1576" s="626" t="s">
        <v>551</v>
      </c>
      <c r="C1576" s="626">
        <v>89301212</v>
      </c>
      <c r="D1576" s="688" t="s">
        <v>4839</v>
      </c>
      <c r="E1576" s="689" t="s">
        <v>2830</v>
      </c>
      <c r="F1576" s="626" t="s">
        <v>2806</v>
      </c>
      <c r="G1576" s="626" t="s">
        <v>3103</v>
      </c>
      <c r="H1576" s="626" t="s">
        <v>550</v>
      </c>
      <c r="I1576" s="626" t="s">
        <v>3104</v>
      </c>
      <c r="J1576" s="626" t="s">
        <v>1189</v>
      </c>
      <c r="K1576" s="626" t="s">
        <v>1190</v>
      </c>
      <c r="L1576" s="627">
        <v>1172.22</v>
      </c>
      <c r="M1576" s="627">
        <v>25788.84</v>
      </c>
      <c r="N1576" s="626">
        <v>22</v>
      </c>
      <c r="O1576" s="690">
        <v>10.5</v>
      </c>
      <c r="P1576" s="627">
        <v>7033.32</v>
      </c>
      <c r="Q1576" s="642">
        <v>0.27272727272727271</v>
      </c>
      <c r="R1576" s="626">
        <v>6</v>
      </c>
      <c r="S1576" s="642">
        <v>0.27272727272727271</v>
      </c>
      <c r="T1576" s="690">
        <v>3</v>
      </c>
      <c r="U1576" s="672">
        <v>0.2857142857142857</v>
      </c>
    </row>
    <row r="1577" spans="1:21" ht="14.4" customHeight="1" x14ac:dyDescent="0.3">
      <c r="A1577" s="625">
        <v>21</v>
      </c>
      <c r="B1577" s="626" t="s">
        <v>551</v>
      </c>
      <c r="C1577" s="626">
        <v>89301212</v>
      </c>
      <c r="D1577" s="688" t="s">
        <v>4839</v>
      </c>
      <c r="E1577" s="689" t="s">
        <v>2830</v>
      </c>
      <c r="F1577" s="626" t="s">
        <v>2806</v>
      </c>
      <c r="G1577" s="626" t="s">
        <v>3920</v>
      </c>
      <c r="H1577" s="626" t="s">
        <v>550</v>
      </c>
      <c r="I1577" s="626" t="s">
        <v>3921</v>
      </c>
      <c r="J1577" s="626" t="s">
        <v>4064</v>
      </c>
      <c r="K1577" s="626" t="s">
        <v>3882</v>
      </c>
      <c r="L1577" s="627">
        <v>47.71</v>
      </c>
      <c r="M1577" s="627">
        <v>286.26</v>
      </c>
      <c r="N1577" s="626">
        <v>6</v>
      </c>
      <c r="O1577" s="690">
        <v>4.5</v>
      </c>
      <c r="P1577" s="627">
        <v>238.55</v>
      </c>
      <c r="Q1577" s="642">
        <v>0.83333333333333337</v>
      </c>
      <c r="R1577" s="626">
        <v>5</v>
      </c>
      <c r="S1577" s="642">
        <v>0.83333333333333337</v>
      </c>
      <c r="T1577" s="690">
        <v>3.5</v>
      </c>
      <c r="U1577" s="672">
        <v>0.77777777777777779</v>
      </c>
    </row>
    <row r="1578" spans="1:21" ht="14.4" customHeight="1" x14ac:dyDescent="0.3">
      <c r="A1578" s="625">
        <v>21</v>
      </c>
      <c r="B1578" s="626" t="s">
        <v>551</v>
      </c>
      <c r="C1578" s="626">
        <v>89301212</v>
      </c>
      <c r="D1578" s="688" t="s">
        <v>4839</v>
      </c>
      <c r="E1578" s="689" t="s">
        <v>2830</v>
      </c>
      <c r="F1578" s="626" t="s">
        <v>2806</v>
      </c>
      <c r="G1578" s="626" t="s">
        <v>3007</v>
      </c>
      <c r="H1578" s="626" t="s">
        <v>550</v>
      </c>
      <c r="I1578" s="626" t="s">
        <v>3008</v>
      </c>
      <c r="J1578" s="626" t="s">
        <v>3009</v>
      </c>
      <c r="K1578" s="626" t="s">
        <v>3010</v>
      </c>
      <c r="L1578" s="627">
        <v>56.01</v>
      </c>
      <c r="M1578" s="627">
        <v>560.1</v>
      </c>
      <c r="N1578" s="626">
        <v>10</v>
      </c>
      <c r="O1578" s="690">
        <v>3</v>
      </c>
      <c r="P1578" s="627">
        <v>448.08</v>
      </c>
      <c r="Q1578" s="642">
        <v>0.79999999999999993</v>
      </c>
      <c r="R1578" s="626">
        <v>8</v>
      </c>
      <c r="S1578" s="642">
        <v>0.8</v>
      </c>
      <c r="T1578" s="690">
        <v>2.5</v>
      </c>
      <c r="U1578" s="672">
        <v>0.83333333333333337</v>
      </c>
    </row>
    <row r="1579" spans="1:21" ht="14.4" customHeight="1" x14ac:dyDescent="0.3">
      <c r="A1579" s="625">
        <v>21</v>
      </c>
      <c r="B1579" s="626" t="s">
        <v>551</v>
      </c>
      <c r="C1579" s="626">
        <v>89301212</v>
      </c>
      <c r="D1579" s="688" t="s">
        <v>4839</v>
      </c>
      <c r="E1579" s="689" t="s">
        <v>2830</v>
      </c>
      <c r="F1579" s="626" t="s">
        <v>2806</v>
      </c>
      <c r="G1579" s="626" t="s">
        <v>2864</v>
      </c>
      <c r="H1579" s="626" t="s">
        <v>1264</v>
      </c>
      <c r="I1579" s="626" t="s">
        <v>3011</v>
      </c>
      <c r="J1579" s="626" t="s">
        <v>3012</v>
      </c>
      <c r="K1579" s="626" t="s">
        <v>1430</v>
      </c>
      <c r="L1579" s="627">
        <v>133.07</v>
      </c>
      <c r="M1579" s="627">
        <v>133.07</v>
      </c>
      <c r="N1579" s="626">
        <v>1</v>
      </c>
      <c r="O1579" s="690">
        <v>0.5</v>
      </c>
      <c r="P1579" s="627"/>
      <c r="Q1579" s="642">
        <v>0</v>
      </c>
      <c r="R1579" s="626"/>
      <c r="S1579" s="642">
        <v>0</v>
      </c>
      <c r="T1579" s="690"/>
      <c r="U1579" s="672">
        <v>0</v>
      </c>
    </row>
    <row r="1580" spans="1:21" ht="14.4" customHeight="1" x14ac:dyDescent="0.3">
      <c r="A1580" s="625">
        <v>21</v>
      </c>
      <c r="B1580" s="626" t="s">
        <v>551</v>
      </c>
      <c r="C1580" s="626">
        <v>89301212</v>
      </c>
      <c r="D1580" s="688" t="s">
        <v>4839</v>
      </c>
      <c r="E1580" s="689" t="s">
        <v>2830</v>
      </c>
      <c r="F1580" s="626" t="s">
        <v>2806</v>
      </c>
      <c r="G1580" s="626" t="s">
        <v>3016</v>
      </c>
      <c r="H1580" s="626" t="s">
        <v>550</v>
      </c>
      <c r="I1580" s="626" t="s">
        <v>3278</v>
      </c>
      <c r="J1580" s="626" t="s">
        <v>3279</v>
      </c>
      <c r="K1580" s="626" t="s">
        <v>3280</v>
      </c>
      <c r="L1580" s="627">
        <v>237.72</v>
      </c>
      <c r="M1580" s="627">
        <v>2852.64</v>
      </c>
      <c r="N1580" s="626">
        <v>12</v>
      </c>
      <c r="O1580" s="690">
        <v>3</v>
      </c>
      <c r="P1580" s="627">
        <v>1188.5999999999999</v>
      </c>
      <c r="Q1580" s="642">
        <v>0.41666666666666663</v>
      </c>
      <c r="R1580" s="626">
        <v>5</v>
      </c>
      <c r="S1580" s="642">
        <v>0.41666666666666669</v>
      </c>
      <c r="T1580" s="690">
        <v>1</v>
      </c>
      <c r="U1580" s="672">
        <v>0.33333333333333331</v>
      </c>
    </row>
    <row r="1581" spans="1:21" ht="14.4" customHeight="1" x14ac:dyDescent="0.3">
      <c r="A1581" s="625">
        <v>21</v>
      </c>
      <c r="B1581" s="626" t="s">
        <v>551</v>
      </c>
      <c r="C1581" s="626">
        <v>89301212</v>
      </c>
      <c r="D1581" s="688" t="s">
        <v>4839</v>
      </c>
      <c r="E1581" s="689" t="s">
        <v>2830</v>
      </c>
      <c r="F1581" s="626" t="s">
        <v>2806</v>
      </c>
      <c r="G1581" s="626" t="s">
        <v>3022</v>
      </c>
      <c r="H1581" s="626" t="s">
        <v>1264</v>
      </c>
      <c r="I1581" s="626" t="s">
        <v>2232</v>
      </c>
      <c r="J1581" s="626" t="s">
        <v>1355</v>
      </c>
      <c r="K1581" s="626" t="s">
        <v>1839</v>
      </c>
      <c r="L1581" s="627">
        <v>1749.69</v>
      </c>
      <c r="M1581" s="627">
        <v>52490.7</v>
      </c>
      <c r="N1581" s="626">
        <v>30</v>
      </c>
      <c r="O1581" s="690">
        <v>10</v>
      </c>
      <c r="P1581" s="627">
        <v>15747.21</v>
      </c>
      <c r="Q1581" s="642">
        <v>0.3</v>
      </c>
      <c r="R1581" s="626">
        <v>9</v>
      </c>
      <c r="S1581" s="642">
        <v>0.3</v>
      </c>
      <c r="T1581" s="690">
        <v>3</v>
      </c>
      <c r="U1581" s="672">
        <v>0.3</v>
      </c>
    </row>
    <row r="1582" spans="1:21" ht="14.4" customHeight="1" x14ac:dyDescent="0.3">
      <c r="A1582" s="625">
        <v>21</v>
      </c>
      <c r="B1582" s="626" t="s">
        <v>551</v>
      </c>
      <c r="C1582" s="626">
        <v>89301212</v>
      </c>
      <c r="D1582" s="688" t="s">
        <v>4839</v>
      </c>
      <c r="E1582" s="689" t="s">
        <v>2830</v>
      </c>
      <c r="F1582" s="626" t="s">
        <v>2806</v>
      </c>
      <c r="G1582" s="626" t="s">
        <v>3022</v>
      </c>
      <c r="H1582" s="626" t="s">
        <v>1264</v>
      </c>
      <c r="I1582" s="626" t="s">
        <v>2233</v>
      </c>
      <c r="J1582" s="626" t="s">
        <v>1355</v>
      </c>
      <c r="K1582" s="626" t="s">
        <v>1840</v>
      </c>
      <c r="L1582" s="627">
        <v>2332.92</v>
      </c>
      <c r="M1582" s="627">
        <v>32660.880000000005</v>
      </c>
      <c r="N1582" s="626">
        <v>14</v>
      </c>
      <c r="O1582" s="690">
        <v>5</v>
      </c>
      <c r="P1582" s="627">
        <v>32660.880000000005</v>
      </c>
      <c r="Q1582" s="642">
        <v>1</v>
      </c>
      <c r="R1582" s="626">
        <v>14</v>
      </c>
      <c r="S1582" s="642">
        <v>1</v>
      </c>
      <c r="T1582" s="690">
        <v>5</v>
      </c>
      <c r="U1582" s="672">
        <v>1</v>
      </c>
    </row>
    <row r="1583" spans="1:21" ht="14.4" customHeight="1" x14ac:dyDescent="0.3">
      <c r="A1583" s="625">
        <v>21</v>
      </c>
      <c r="B1583" s="626" t="s">
        <v>551</v>
      </c>
      <c r="C1583" s="626">
        <v>89301212</v>
      </c>
      <c r="D1583" s="688" t="s">
        <v>4839</v>
      </c>
      <c r="E1583" s="689" t="s">
        <v>2830</v>
      </c>
      <c r="F1583" s="626" t="s">
        <v>2806</v>
      </c>
      <c r="G1583" s="626" t="s">
        <v>3022</v>
      </c>
      <c r="H1583" s="626" t="s">
        <v>1264</v>
      </c>
      <c r="I1583" s="626" t="s">
        <v>2234</v>
      </c>
      <c r="J1583" s="626" t="s">
        <v>1355</v>
      </c>
      <c r="K1583" s="626" t="s">
        <v>1841</v>
      </c>
      <c r="L1583" s="627">
        <v>2916.16</v>
      </c>
      <c r="M1583" s="627">
        <v>8748.48</v>
      </c>
      <c r="N1583" s="626">
        <v>3</v>
      </c>
      <c r="O1583" s="690">
        <v>1</v>
      </c>
      <c r="P1583" s="627">
        <v>8748.48</v>
      </c>
      <c r="Q1583" s="642">
        <v>1</v>
      </c>
      <c r="R1583" s="626">
        <v>3</v>
      </c>
      <c r="S1583" s="642">
        <v>1</v>
      </c>
      <c r="T1583" s="690">
        <v>1</v>
      </c>
      <c r="U1583" s="672">
        <v>1</v>
      </c>
    </row>
    <row r="1584" spans="1:21" ht="14.4" customHeight="1" x14ac:dyDescent="0.3">
      <c r="A1584" s="625">
        <v>21</v>
      </c>
      <c r="B1584" s="626" t="s">
        <v>551</v>
      </c>
      <c r="C1584" s="626">
        <v>89301212</v>
      </c>
      <c r="D1584" s="688" t="s">
        <v>4839</v>
      </c>
      <c r="E1584" s="689" t="s">
        <v>2830</v>
      </c>
      <c r="F1584" s="626" t="s">
        <v>2806</v>
      </c>
      <c r="G1584" s="626" t="s">
        <v>4266</v>
      </c>
      <c r="H1584" s="626" t="s">
        <v>550</v>
      </c>
      <c r="I1584" s="626" t="s">
        <v>4267</v>
      </c>
      <c r="J1584" s="626" t="s">
        <v>4268</v>
      </c>
      <c r="K1584" s="626" t="s">
        <v>4269</v>
      </c>
      <c r="L1584" s="627">
        <v>0</v>
      </c>
      <c r="M1584" s="627">
        <v>0</v>
      </c>
      <c r="N1584" s="626">
        <v>4</v>
      </c>
      <c r="O1584" s="690">
        <v>2</v>
      </c>
      <c r="P1584" s="627"/>
      <c r="Q1584" s="642"/>
      <c r="R1584" s="626"/>
      <c r="S1584" s="642">
        <v>0</v>
      </c>
      <c r="T1584" s="690"/>
      <c r="U1584" s="672">
        <v>0</v>
      </c>
    </row>
    <row r="1585" spans="1:21" ht="14.4" customHeight="1" x14ac:dyDescent="0.3">
      <c r="A1585" s="625">
        <v>21</v>
      </c>
      <c r="B1585" s="626" t="s">
        <v>551</v>
      </c>
      <c r="C1585" s="626">
        <v>89301212</v>
      </c>
      <c r="D1585" s="688" t="s">
        <v>4839</v>
      </c>
      <c r="E1585" s="689" t="s">
        <v>2830</v>
      </c>
      <c r="F1585" s="626" t="s">
        <v>2806</v>
      </c>
      <c r="G1585" s="626" t="s">
        <v>3023</v>
      </c>
      <c r="H1585" s="626" t="s">
        <v>1264</v>
      </c>
      <c r="I1585" s="626" t="s">
        <v>2692</v>
      </c>
      <c r="J1585" s="626" t="s">
        <v>1926</v>
      </c>
      <c r="K1585" s="626" t="s">
        <v>2693</v>
      </c>
      <c r="L1585" s="627">
        <v>69.86</v>
      </c>
      <c r="M1585" s="627">
        <v>209.57999999999998</v>
      </c>
      <c r="N1585" s="626">
        <v>3</v>
      </c>
      <c r="O1585" s="690">
        <v>2</v>
      </c>
      <c r="P1585" s="627"/>
      <c r="Q1585" s="642">
        <v>0</v>
      </c>
      <c r="R1585" s="626"/>
      <c r="S1585" s="642">
        <v>0</v>
      </c>
      <c r="T1585" s="690"/>
      <c r="U1585" s="672">
        <v>0</v>
      </c>
    </row>
    <row r="1586" spans="1:21" ht="14.4" customHeight="1" x14ac:dyDescent="0.3">
      <c r="A1586" s="625">
        <v>21</v>
      </c>
      <c r="B1586" s="626" t="s">
        <v>551</v>
      </c>
      <c r="C1586" s="626">
        <v>89301212</v>
      </c>
      <c r="D1586" s="688" t="s">
        <v>4839</v>
      </c>
      <c r="E1586" s="689" t="s">
        <v>2830</v>
      </c>
      <c r="F1586" s="626" t="s">
        <v>2806</v>
      </c>
      <c r="G1586" s="626" t="s">
        <v>2869</v>
      </c>
      <c r="H1586" s="626" t="s">
        <v>550</v>
      </c>
      <c r="I1586" s="626" t="s">
        <v>4174</v>
      </c>
      <c r="J1586" s="626" t="s">
        <v>3215</v>
      </c>
      <c r="K1586" s="626" t="s">
        <v>4175</v>
      </c>
      <c r="L1586" s="627">
        <v>0</v>
      </c>
      <c r="M1586" s="627">
        <v>0</v>
      </c>
      <c r="N1586" s="626">
        <v>2</v>
      </c>
      <c r="O1586" s="690">
        <v>0.5</v>
      </c>
      <c r="P1586" s="627">
        <v>0</v>
      </c>
      <c r="Q1586" s="642"/>
      <c r="R1586" s="626">
        <v>2</v>
      </c>
      <c r="S1586" s="642">
        <v>1</v>
      </c>
      <c r="T1586" s="690">
        <v>0.5</v>
      </c>
      <c r="U1586" s="672">
        <v>1</v>
      </c>
    </row>
    <row r="1587" spans="1:21" ht="14.4" customHeight="1" x14ac:dyDescent="0.3">
      <c r="A1587" s="625">
        <v>21</v>
      </c>
      <c r="B1587" s="626" t="s">
        <v>551</v>
      </c>
      <c r="C1587" s="626">
        <v>89301212</v>
      </c>
      <c r="D1587" s="688" t="s">
        <v>4839</v>
      </c>
      <c r="E1587" s="689" t="s">
        <v>2830</v>
      </c>
      <c r="F1587" s="626" t="s">
        <v>2806</v>
      </c>
      <c r="G1587" s="626" t="s">
        <v>2869</v>
      </c>
      <c r="H1587" s="626" t="s">
        <v>550</v>
      </c>
      <c r="I1587" s="626" t="s">
        <v>2180</v>
      </c>
      <c r="J1587" s="626" t="s">
        <v>880</v>
      </c>
      <c r="K1587" s="626" t="s">
        <v>881</v>
      </c>
      <c r="L1587" s="627">
        <v>190.48</v>
      </c>
      <c r="M1587" s="627">
        <v>4571.5199999999995</v>
      </c>
      <c r="N1587" s="626">
        <v>24</v>
      </c>
      <c r="O1587" s="690">
        <v>7.5</v>
      </c>
      <c r="P1587" s="627">
        <v>3428.64</v>
      </c>
      <c r="Q1587" s="642">
        <v>0.75</v>
      </c>
      <c r="R1587" s="626">
        <v>18</v>
      </c>
      <c r="S1587" s="642">
        <v>0.75</v>
      </c>
      <c r="T1587" s="690">
        <v>6</v>
      </c>
      <c r="U1587" s="672">
        <v>0.8</v>
      </c>
    </row>
    <row r="1588" spans="1:21" ht="14.4" customHeight="1" x14ac:dyDescent="0.3">
      <c r="A1588" s="625">
        <v>21</v>
      </c>
      <c r="B1588" s="626" t="s">
        <v>551</v>
      </c>
      <c r="C1588" s="626">
        <v>89301212</v>
      </c>
      <c r="D1588" s="688" t="s">
        <v>4839</v>
      </c>
      <c r="E1588" s="689" t="s">
        <v>2830</v>
      </c>
      <c r="F1588" s="626" t="s">
        <v>2806</v>
      </c>
      <c r="G1588" s="626" t="s">
        <v>2869</v>
      </c>
      <c r="H1588" s="626" t="s">
        <v>550</v>
      </c>
      <c r="I1588" s="626" t="s">
        <v>2181</v>
      </c>
      <c r="J1588" s="626" t="s">
        <v>880</v>
      </c>
      <c r="K1588" s="626" t="s">
        <v>882</v>
      </c>
      <c r="L1588" s="627">
        <v>612.26</v>
      </c>
      <c r="M1588" s="627">
        <v>1224.52</v>
      </c>
      <c r="N1588" s="626">
        <v>2</v>
      </c>
      <c r="O1588" s="690">
        <v>0.5</v>
      </c>
      <c r="P1588" s="627"/>
      <c r="Q1588" s="642">
        <v>0</v>
      </c>
      <c r="R1588" s="626"/>
      <c r="S1588" s="642">
        <v>0</v>
      </c>
      <c r="T1588" s="690"/>
      <c r="U1588" s="672">
        <v>0</v>
      </c>
    </row>
    <row r="1589" spans="1:21" ht="14.4" customHeight="1" x14ac:dyDescent="0.3">
      <c r="A1589" s="625">
        <v>21</v>
      </c>
      <c r="B1589" s="626" t="s">
        <v>551</v>
      </c>
      <c r="C1589" s="626">
        <v>89301212</v>
      </c>
      <c r="D1589" s="688" t="s">
        <v>4839</v>
      </c>
      <c r="E1589" s="689" t="s">
        <v>2830</v>
      </c>
      <c r="F1589" s="626" t="s">
        <v>2806</v>
      </c>
      <c r="G1589" s="626" t="s">
        <v>2872</v>
      </c>
      <c r="H1589" s="626" t="s">
        <v>1264</v>
      </c>
      <c r="I1589" s="626" t="s">
        <v>2195</v>
      </c>
      <c r="J1589" s="626" t="s">
        <v>1271</v>
      </c>
      <c r="K1589" s="626" t="s">
        <v>1272</v>
      </c>
      <c r="L1589" s="627">
        <v>497.4</v>
      </c>
      <c r="M1589" s="627">
        <v>29346.600000000013</v>
      </c>
      <c r="N1589" s="626">
        <v>59</v>
      </c>
      <c r="O1589" s="690">
        <v>47</v>
      </c>
      <c r="P1589" s="627">
        <v>23875.200000000015</v>
      </c>
      <c r="Q1589" s="642">
        <v>0.81355932203389847</v>
      </c>
      <c r="R1589" s="626">
        <v>48</v>
      </c>
      <c r="S1589" s="642">
        <v>0.81355932203389836</v>
      </c>
      <c r="T1589" s="690">
        <v>39.5</v>
      </c>
      <c r="U1589" s="672">
        <v>0.84042553191489366</v>
      </c>
    </row>
    <row r="1590" spans="1:21" ht="14.4" customHeight="1" x14ac:dyDescent="0.3">
      <c r="A1590" s="625">
        <v>21</v>
      </c>
      <c r="B1590" s="626" t="s">
        <v>551</v>
      </c>
      <c r="C1590" s="626">
        <v>89301212</v>
      </c>
      <c r="D1590" s="688" t="s">
        <v>4839</v>
      </c>
      <c r="E1590" s="689" t="s">
        <v>2830</v>
      </c>
      <c r="F1590" s="626" t="s">
        <v>2806</v>
      </c>
      <c r="G1590" s="626" t="s">
        <v>2872</v>
      </c>
      <c r="H1590" s="626" t="s">
        <v>1264</v>
      </c>
      <c r="I1590" s="626" t="s">
        <v>3396</v>
      </c>
      <c r="J1590" s="626" t="s">
        <v>1271</v>
      </c>
      <c r="K1590" s="626" t="s">
        <v>3397</v>
      </c>
      <c r="L1590" s="627">
        <v>198.95</v>
      </c>
      <c r="M1590" s="627">
        <v>4973.75</v>
      </c>
      <c r="N1590" s="626">
        <v>25</v>
      </c>
      <c r="O1590" s="690">
        <v>4.5</v>
      </c>
      <c r="P1590" s="627">
        <v>4973.75</v>
      </c>
      <c r="Q1590" s="642">
        <v>1</v>
      </c>
      <c r="R1590" s="626">
        <v>25</v>
      </c>
      <c r="S1590" s="642">
        <v>1</v>
      </c>
      <c r="T1590" s="690">
        <v>4.5</v>
      </c>
      <c r="U1590" s="672">
        <v>1</v>
      </c>
    </row>
    <row r="1591" spans="1:21" ht="14.4" customHeight="1" x14ac:dyDescent="0.3">
      <c r="A1591" s="625">
        <v>21</v>
      </c>
      <c r="B1591" s="626" t="s">
        <v>551</v>
      </c>
      <c r="C1591" s="626">
        <v>89301212</v>
      </c>
      <c r="D1591" s="688" t="s">
        <v>4839</v>
      </c>
      <c r="E1591" s="689" t="s">
        <v>2830</v>
      </c>
      <c r="F1591" s="626" t="s">
        <v>2806</v>
      </c>
      <c r="G1591" s="626" t="s">
        <v>2872</v>
      </c>
      <c r="H1591" s="626" t="s">
        <v>1264</v>
      </c>
      <c r="I1591" s="626" t="s">
        <v>2196</v>
      </c>
      <c r="J1591" s="626" t="s">
        <v>1418</v>
      </c>
      <c r="K1591" s="626" t="s">
        <v>2197</v>
      </c>
      <c r="L1591" s="627">
        <v>1347.28</v>
      </c>
      <c r="M1591" s="627">
        <v>52543.92</v>
      </c>
      <c r="N1591" s="626">
        <v>39</v>
      </c>
      <c r="O1591" s="690">
        <v>11</v>
      </c>
      <c r="P1591" s="627">
        <v>36376.559999999998</v>
      </c>
      <c r="Q1591" s="642">
        <v>0.69230769230769229</v>
      </c>
      <c r="R1591" s="626">
        <v>27</v>
      </c>
      <c r="S1591" s="642">
        <v>0.69230769230769229</v>
      </c>
      <c r="T1591" s="690">
        <v>8</v>
      </c>
      <c r="U1591" s="672">
        <v>0.72727272727272729</v>
      </c>
    </row>
    <row r="1592" spans="1:21" ht="14.4" customHeight="1" x14ac:dyDescent="0.3">
      <c r="A1592" s="625">
        <v>21</v>
      </c>
      <c r="B1592" s="626" t="s">
        <v>551</v>
      </c>
      <c r="C1592" s="626">
        <v>89301212</v>
      </c>
      <c r="D1592" s="688" t="s">
        <v>4839</v>
      </c>
      <c r="E1592" s="689" t="s">
        <v>2830</v>
      </c>
      <c r="F1592" s="626" t="s">
        <v>2806</v>
      </c>
      <c r="G1592" s="626" t="s">
        <v>2872</v>
      </c>
      <c r="H1592" s="626" t="s">
        <v>1264</v>
      </c>
      <c r="I1592" s="626" t="s">
        <v>2196</v>
      </c>
      <c r="J1592" s="626" t="s">
        <v>1418</v>
      </c>
      <c r="K1592" s="626" t="s">
        <v>2197</v>
      </c>
      <c r="L1592" s="627">
        <v>1359.61</v>
      </c>
      <c r="M1592" s="627">
        <v>8157.66</v>
      </c>
      <c r="N1592" s="626">
        <v>6</v>
      </c>
      <c r="O1592" s="690">
        <v>1.5</v>
      </c>
      <c r="P1592" s="627">
        <v>8157.66</v>
      </c>
      <c r="Q1592" s="642">
        <v>1</v>
      </c>
      <c r="R1592" s="626">
        <v>6</v>
      </c>
      <c r="S1592" s="642">
        <v>1</v>
      </c>
      <c r="T1592" s="690">
        <v>1.5</v>
      </c>
      <c r="U1592" s="672">
        <v>1</v>
      </c>
    </row>
    <row r="1593" spans="1:21" ht="14.4" customHeight="1" x14ac:dyDescent="0.3">
      <c r="A1593" s="625">
        <v>21</v>
      </c>
      <c r="B1593" s="626" t="s">
        <v>551</v>
      </c>
      <c r="C1593" s="626">
        <v>89301212</v>
      </c>
      <c r="D1593" s="688" t="s">
        <v>4839</v>
      </c>
      <c r="E1593" s="689" t="s">
        <v>2830</v>
      </c>
      <c r="F1593" s="626" t="s">
        <v>2806</v>
      </c>
      <c r="G1593" s="626" t="s">
        <v>3219</v>
      </c>
      <c r="H1593" s="626" t="s">
        <v>550</v>
      </c>
      <c r="I1593" s="626" t="s">
        <v>3548</v>
      </c>
      <c r="J1593" s="626" t="s">
        <v>3221</v>
      </c>
      <c r="K1593" s="626" t="s">
        <v>3222</v>
      </c>
      <c r="L1593" s="627">
        <v>1044.3599999999999</v>
      </c>
      <c r="M1593" s="627">
        <v>4177.4399999999996</v>
      </c>
      <c r="N1593" s="626">
        <v>4</v>
      </c>
      <c r="O1593" s="690">
        <v>1</v>
      </c>
      <c r="P1593" s="627">
        <v>4177.4399999999996</v>
      </c>
      <c r="Q1593" s="642">
        <v>1</v>
      </c>
      <c r="R1593" s="626">
        <v>4</v>
      </c>
      <c r="S1593" s="642">
        <v>1</v>
      </c>
      <c r="T1593" s="690">
        <v>1</v>
      </c>
      <c r="U1593" s="672">
        <v>1</v>
      </c>
    </row>
    <row r="1594" spans="1:21" ht="14.4" customHeight="1" x14ac:dyDescent="0.3">
      <c r="A1594" s="625">
        <v>21</v>
      </c>
      <c r="B1594" s="626" t="s">
        <v>551</v>
      </c>
      <c r="C1594" s="626">
        <v>89301212</v>
      </c>
      <c r="D1594" s="688" t="s">
        <v>4839</v>
      </c>
      <c r="E1594" s="689" t="s">
        <v>2830</v>
      </c>
      <c r="F1594" s="626" t="s">
        <v>2806</v>
      </c>
      <c r="G1594" s="626" t="s">
        <v>3219</v>
      </c>
      <c r="H1594" s="626" t="s">
        <v>550</v>
      </c>
      <c r="I1594" s="626" t="s">
        <v>3220</v>
      </c>
      <c r="J1594" s="626" t="s">
        <v>3221</v>
      </c>
      <c r="K1594" s="626" t="s">
        <v>3222</v>
      </c>
      <c r="L1594" s="627">
        <v>1044.3599999999999</v>
      </c>
      <c r="M1594" s="627">
        <v>6266.16</v>
      </c>
      <c r="N1594" s="626">
        <v>6</v>
      </c>
      <c r="O1594" s="690">
        <v>1.5</v>
      </c>
      <c r="P1594" s="627">
        <v>6266.16</v>
      </c>
      <c r="Q1594" s="642">
        <v>1</v>
      </c>
      <c r="R1594" s="626">
        <v>6</v>
      </c>
      <c r="S1594" s="642">
        <v>1</v>
      </c>
      <c r="T1594" s="690">
        <v>1.5</v>
      </c>
      <c r="U1594" s="672">
        <v>1</v>
      </c>
    </row>
    <row r="1595" spans="1:21" ht="14.4" customHeight="1" x14ac:dyDescent="0.3">
      <c r="A1595" s="625">
        <v>21</v>
      </c>
      <c r="B1595" s="626" t="s">
        <v>551</v>
      </c>
      <c r="C1595" s="626">
        <v>89301212</v>
      </c>
      <c r="D1595" s="688" t="s">
        <v>4839</v>
      </c>
      <c r="E1595" s="689" t="s">
        <v>2830</v>
      </c>
      <c r="F1595" s="626" t="s">
        <v>2806</v>
      </c>
      <c r="G1595" s="626" t="s">
        <v>3029</v>
      </c>
      <c r="H1595" s="626" t="s">
        <v>1264</v>
      </c>
      <c r="I1595" s="626" t="s">
        <v>2295</v>
      </c>
      <c r="J1595" s="626" t="s">
        <v>1458</v>
      </c>
      <c r="K1595" s="626" t="s">
        <v>1459</v>
      </c>
      <c r="L1595" s="627">
        <v>101.16</v>
      </c>
      <c r="M1595" s="627">
        <v>202.32</v>
      </c>
      <c r="N1595" s="626">
        <v>2</v>
      </c>
      <c r="O1595" s="690">
        <v>0.5</v>
      </c>
      <c r="P1595" s="627"/>
      <c r="Q1595" s="642">
        <v>0</v>
      </c>
      <c r="R1595" s="626"/>
      <c r="S1595" s="642">
        <v>0</v>
      </c>
      <c r="T1595" s="690"/>
      <c r="U1595" s="672">
        <v>0</v>
      </c>
    </row>
    <row r="1596" spans="1:21" ht="14.4" customHeight="1" x14ac:dyDescent="0.3">
      <c r="A1596" s="625">
        <v>21</v>
      </c>
      <c r="B1596" s="626" t="s">
        <v>551</v>
      </c>
      <c r="C1596" s="626">
        <v>89301212</v>
      </c>
      <c r="D1596" s="688" t="s">
        <v>4839</v>
      </c>
      <c r="E1596" s="689" t="s">
        <v>2830</v>
      </c>
      <c r="F1596" s="626" t="s">
        <v>2806</v>
      </c>
      <c r="G1596" s="626" t="s">
        <v>3030</v>
      </c>
      <c r="H1596" s="626" t="s">
        <v>550</v>
      </c>
      <c r="I1596" s="626" t="s">
        <v>3031</v>
      </c>
      <c r="J1596" s="626" t="s">
        <v>942</v>
      </c>
      <c r="K1596" s="626" t="s">
        <v>943</v>
      </c>
      <c r="L1596" s="627">
        <v>56.69</v>
      </c>
      <c r="M1596" s="627">
        <v>226.76</v>
      </c>
      <c r="N1596" s="626">
        <v>4</v>
      </c>
      <c r="O1596" s="690">
        <v>1.5</v>
      </c>
      <c r="P1596" s="627">
        <v>170.07</v>
      </c>
      <c r="Q1596" s="642">
        <v>0.75</v>
      </c>
      <c r="R1596" s="626">
        <v>3</v>
      </c>
      <c r="S1596" s="642">
        <v>0.75</v>
      </c>
      <c r="T1596" s="690">
        <v>1</v>
      </c>
      <c r="U1596" s="672">
        <v>0.66666666666666663</v>
      </c>
    </row>
    <row r="1597" spans="1:21" ht="14.4" customHeight="1" x14ac:dyDescent="0.3">
      <c r="A1597" s="625">
        <v>21</v>
      </c>
      <c r="B1597" s="626" t="s">
        <v>551</v>
      </c>
      <c r="C1597" s="626">
        <v>89301212</v>
      </c>
      <c r="D1597" s="688" t="s">
        <v>4839</v>
      </c>
      <c r="E1597" s="689" t="s">
        <v>2830</v>
      </c>
      <c r="F1597" s="626" t="s">
        <v>2806</v>
      </c>
      <c r="G1597" s="626" t="s">
        <v>2896</v>
      </c>
      <c r="H1597" s="626" t="s">
        <v>550</v>
      </c>
      <c r="I1597" s="626" t="s">
        <v>3109</v>
      </c>
      <c r="J1597" s="626" t="s">
        <v>3110</v>
      </c>
      <c r="K1597" s="626" t="s">
        <v>3111</v>
      </c>
      <c r="L1597" s="627">
        <v>22.88</v>
      </c>
      <c r="M1597" s="627">
        <v>45.76</v>
      </c>
      <c r="N1597" s="626">
        <v>2</v>
      </c>
      <c r="O1597" s="690">
        <v>0.5</v>
      </c>
      <c r="P1597" s="627">
        <v>45.76</v>
      </c>
      <c r="Q1597" s="642">
        <v>1</v>
      </c>
      <c r="R1597" s="626">
        <v>2</v>
      </c>
      <c r="S1597" s="642">
        <v>1</v>
      </c>
      <c r="T1597" s="690">
        <v>0.5</v>
      </c>
      <c r="U1597" s="672">
        <v>1</v>
      </c>
    </row>
    <row r="1598" spans="1:21" ht="14.4" customHeight="1" x14ac:dyDescent="0.3">
      <c r="A1598" s="625">
        <v>21</v>
      </c>
      <c r="B1598" s="626" t="s">
        <v>551</v>
      </c>
      <c r="C1598" s="626">
        <v>89301212</v>
      </c>
      <c r="D1598" s="688" t="s">
        <v>4839</v>
      </c>
      <c r="E1598" s="689" t="s">
        <v>2830</v>
      </c>
      <c r="F1598" s="626" t="s">
        <v>2806</v>
      </c>
      <c r="G1598" s="626" t="s">
        <v>2896</v>
      </c>
      <c r="H1598" s="626" t="s">
        <v>550</v>
      </c>
      <c r="I1598" s="626" t="s">
        <v>2897</v>
      </c>
      <c r="J1598" s="626" t="s">
        <v>2898</v>
      </c>
      <c r="K1598" s="626" t="s">
        <v>870</v>
      </c>
      <c r="L1598" s="627">
        <v>101.69</v>
      </c>
      <c r="M1598" s="627">
        <v>1220.28</v>
      </c>
      <c r="N1598" s="626">
        <v>12</v>
      </c>
      <c r="O1598" s="690">
        <v>5.5</v>
      </c>
      <c r="P1598" s="627">
        <v>508.45</v>
      </c>
      <c r="Q1598" s="642">
        <v>0.41666666666666669</v>
      </c>
      <c r="R1598" s="626">
        <v>5</v>
      </c>
      <c r="S1598" s="642">
        <v>0.41666666666666669</v>
      </c>
      <c r="T1598" s="690">
        <v>2.5</v>
      </c>
      <c r="U1598" s="672">
        <v>0.45454545454545453</v>
      </c>
    </row>
    <row r="1599" spans="1:21" ht="14.4" customHeight="1" x14ac:dyDescent="0.3">
      <c r="A1599" s="625">
        <v>21</v>
      </c>
      <c r="B1599" s="626" t="s">
        <v>551</v>
      </c>
      <c r="C1599" s="626">
        <v>89301212</v>
      </c>
      <c r="D1599" s="688" t="s">
        <v>4839</v>
      </c>
      <c r="E1599" s="689" t="s">
        <v>2830</v>
      </c>
      <c r="F1599" s="626" t="s">
        <v>2806</v>
      </c>
      <c r="G1599" s="626" t="s">
        <v>3717</v>
      </c>
      <c r="H1599" s="626" t="s">
        <v>550</v>
      </c>
      <c r="I1599" s="626" t="s">
        <v>3718</v>
      </c>
      <c r="J1599" s="626" t="s">
        <v>3719</v>
      </c>
      <c r="K1599" s="626" t="s">
        <v>870</v>
      </c>
      <c r="L1599" s="627">
        <v>0</v>
      </c>
      <c r="M1599" s="627">
        <v>0</v>
      </c>
      <c r="N1599" s="626">
        <v>2</v>
      </c>
      <c r="O1599" s="690">
        <v>0.5</v>
      </c>
      <c r="P1599" s="627">
        <v>0</v>
      </c>
      <c r="Q1599" s="642"/>
      <c r="R1599" s="626">
        <v>2</v>
      </c>
      <c r="S1599" s="642">
        <v>1</v>
      </c>
      <c r="T1599" s="690">
        <v>0.5</v>
      </c>
      <c r="U1599" s="672">
        <v>1</v>
      </c>
    </row>
    <row r="1600" spans="1:21" ht="14.4" customHeight="1" x14ac:dyDescent="0.3">
      <c r="A1600" s="625">
        <v>21</v>
      </c>
      <c r="B1600" s="626" t="s">
        <v>551</v>
      </c>
      <c r="C1600" s="626">
        <v>89301212</v>
      </c>
      <c r="D1600" s="688" t="s">
        <v>4839</v>
      </c>
      <c r="E1600" s="689" t="s">
        <v>2830</v>
      </c>
      <c r="F1600" s="626" t="s">
        <v>2806</v>
      </c>
      <c r="G1600" s="626" t="s">
        <v>3401</v>
      </c>
      <c r="H1600" s="626" t="s">
        <v>550</v>
      </c>
      <c r="I1600" s="626" t="s">
        <v>4270</v>
      </c>
      <c r="J1600" s="626" t="s">
        <v>3606</v>
      </c>
      <c r="K1600" s="626" t="s">
        <v>4271</v>
      </c>
      <c r="L1600" s="627">
        <v>0</v>
      </c>
      <c r="M1600" s="627">
        <v>0</v>
      </c>
      <c r="N1600" s="626">
        <v>3</v>
      </c>
      <c r="O1600" s="690">
        <v>1</v>
      </c>
      <c r="P1600" s="627"/>
      <c r="Q1600" s="642"/>
      <c r="R1600" s="626"/>
      <c r="S1600" s="642">
        <v>0</v>
      </c>
      <c r="T1600" s="690"/>
      <c r="U1600" s="672">
        <v>0</v>
      </c>
    </row>
    <row r="1601" spans="1:21" ht="14.4" customHeight="1" x14ac:dyDescent="0.3">
      <c r="A1601" s="625">
        <v>21</v>
      </c>
      <c r="B1601" s="626" t="s">
        <v>551</v>
      </c>
      <c r="C1601" s="626">
        <v>89301212</v>
      </c>
      <c r="D1601" s="688" t="s">
        <v>4839</v>
      </c>
      <c r="E1601" s="689" t="s">
        <v>2830</v>
      </c>
      <c r="F1601" s="626" t="s">
        <v>2806</v>
      </c>
      <c r="G1601" s="626" t="s">
        <v>3401</v>
      </c>
      <c r="H1601" s="626" t="s">
        <v>550</v>
      </c>
      <c r="I1601" s="626" t="s">
        <v>4272</v>
      </c>
      <c r="J1601" s="626" t="s">
        <v>3606</v>
      </c>
      <c r="K1601" s="626" t="s">
        <v>4273</v>
      </c>
      <c r="L1601" s="627">
        <v>391.32</v>
      </c>
      <c r="M1601" s="627">
        <v>391.32</v>
      </c>
      <c r="N1601" s="626">
        <v>1</v>
      </c>
      <c r="O1601" s="690">
        <v>1</v>
      </c>
      <c r="P1601" s="627"/>
      <c r="Q1601" s="642">
        <v>0</v>
      </c>
      <c r="R1601" s="626"/>
      <c r="S1601" s="642">
        <v>0</v>
      </c>
      <c r="T1601" s="690"/>
      <c r="U1601" s="672">
        <v>0</v>
      </c>
    </row>
    <row r="1602" spans="1:21" ht="14.4" customHeight="1" x14ac:dyDescent="0.3">
      <c r="A1602" s="625">
        <v>21</v>
      </c>
      <c r="B1602" s="626" t="s">
        <v>551</v>
      </c>
      <c r="C1602" s="626">
        <v>89301212</v>
      </c>
      <c r="D1602" s="688" t="s">
        <v>4839</v>
      </c>
      <c r="E1602" s="689" t="s">
        <v>2830</v>
      </c>
      <c r="F1602" s="626" t="s">
        <v>2806</v>
      </c>
      <c r="G1602" s="626" t="s">
        <v>3981</v>
      </c>
      <c r="H1602" s="626" t="s">
        <v>1264</v>
      </c>
      <c r="I1602" s="626" t="s">
        <v>4274</v>
      </c>
      <c r="J1602" s="626" t="s">
        <v>1879</v>
      </c>
      <c r="K1602" s="626" t="s">
        <v>4275</v>
      </c>
      <c r="L1602" s="627">
        <v>1049.31</v>
      </c>
      <c r="M1602" s="627">
        <v>1049.31</v>
      </c>
      <c r="N1602" s="626">
        <v>1</v>
      </c>
      <c r="O1602" s="690">
        <v>1</v>
      </c>
      <c r="P1602" s="627"/>
      <c r="Q1602" s="642">
        <v>0</v>
      </c>
      <c r="R1602" s="626"/>
      <c r="S1602" s="642">
        <v>0</v>
      </c>
      <c r="T1602" s="690"/>
      <c r="U1602" s="672">
        <v>0</v>
      </c>
    </row>
    <row r="1603" spans="1:21" ht="14.4" customHeight="1" x14ac:dyDescent="0.3">
      <c r="A1603" s="625">
        <v>21</v>
      </c>
      <c r="B1603" s="626" t="s">
        <v>551</v>
      </c>
      <c r="C1603" s="626">
        <v>89301212</v>
      </c>
      <c r="D1603" s="688" t="s">
        <v>4839</v>
      </c>
      <c r="E1603" s="689" t="s">
        <v>2830</v>
      </c>
      <c r="F1603" s="626" t="s">
        <v>2806</v>
      </c>
      <c r="G1603" s="626" t="s">
        <v>2850</v>
      </c>
      <c r="H1603" s="626" t="s">
        <v>550</v>
      </c>
      <c r="I1603" s="626" t="s">
        <v>2851</v>
      </c>
      <c r="J1603" s="626" t="s">
        <v>2852</v>
      </c>
      <c r="K1603" s="626" t="s">
        <v>2853</v>
      </c>
      <c r="L1603" s="627">
        <v>0</v>
      </c>
      <c r="M1603" s="627">
        <v>0</v>
      </c>
      <c r="N1603" s="626">
        <v>5</v>
      </c>
      <c r="O1603" s="690">
        <v>2</v>
      </c>
      <c r="P1603" s="627">
        <v>0</v>
      </c>
      <c r="Q1603" s="642"/>
      <c r="R1603" s="626">
        <v>3</v>
      </c>
      <c r="S1603" s="642">
        <v>0.6</v>
      </c>
      <c r="T1603" s="690">
        <v>1</v>
      </c>
      <c r="U1603" s="672">
        <v>0.5</v>
      </c>
    </row>
    <row r="1604" spans="1:21" ht="14.4" customHeight="1" x14ac:dyDescent="0.3">
      <c r="A1604" s="625">
        <v>21</v>
      </c>
      <c r="B1604" s="626" t="s">
        <v>551</v>
      </c>
      <c r="C1604" s="626">
        <v>89301212</v>
      </c>
      <c r="D1604" s="688" t="s">
        <v>4839</v>
      </c>
      <c r="E1604" s="689" t="s">
        <v>2830</v>
      </c>
      <c r="F1604" s="626" t="s">
        <v>2806</v>
      </c>
      <c r="G1604" s="626" t="s">
        <v>3041</v>
      </c>
      <c r="H1604" s="626" t="s">
        <v>550</v>
      </c>
      <c r="I1604" s="626" t="s">
        <v>3042</v>
      </c>
      <c r="J1604" s="626" t="s">
        <v>781</v>
      </c>
      <c r="K1604" s="626" t="s">
        <v>3043</v>
      </c>
      <c r="L1604" s="627">
        <v>219.94</v>
      </c>
      <c r="M1604" s="627">
        <v>659.81999999999994</v>
      </c>
      <c r="N1604" s="626">
        <v>3</v>
      </c>
      <c r="O1604" s="690">
        <v>1.5</v>
      </c>
      <c r="P1604" s="627"/>
      <c r="Q1604" s="642">
        <v>0</v>
      </c>
      <c r="R1604" s="626"/>
      <c r="S1604" s="642">
        <v>0</v>
      </c>
      <c r="T1604" s="690"/>
      <c r="U1604" s="672">
        <v>0</v>
      </c>
    </row>
    <row r="1605" spans="1:21" ht="14.4" customHeight="1" x14ac:dyDescent="0.3">
      <c r="A1605" s="625">
        <v>21</v>
      </c>
      <c r="B1605" s="626" t="s">
        <v>551</v>
      </c>
      <c r="C1605" s="626">
        <v>89301212</v>
      </c>
      <c r="D1605" s="688" t="s">
        <v>4839</v>
      </c>
      <c r="E1605" s="689" t="s">
        <v>2830</v>
      </c>
      <c r="F1605" s="626" t="s">
        <v>2806</v>
      </c>
      <c r="G1605" s="626" t="s">
        <v>3119</v>
      </c>
      <c r="H1605" s="626" t="s">
        <v>1264</v>
      </c>
      <c r="I1605" s="626" t="s">
        <v>3122</v>
      </c>
      <c r="J1605" s="626" t="s">
        <v>3123</v>
      </c>
      <c r="K1605" s="626" t="s">
        <v>618</v>
      </c>
      <c r="L1605" s="627">
        <v>90.72</v>
      </c>
      <c r="M1605" s="627">
        <v>4354.5599999999986</v>
      </c>
      <c r="N1605" s="626">
        <v>48</v>
      </c>
      <c r="O1605" s="690">
        <v>16</v>
      </c>
      <c r="P1605" s="627">
        <v>2449.4399999999991</v>
      </c>
      <c r="Q1605" s="642">
        <v>0.5625</v>
      </c>
      <c r="R1605" s="626">
        <v>27</v>
      </c>
      <c r="S1605" s="642">
        <v>0.5625</v>
      </c>
      <c r="T1605" s="690">
        <v>9</v>
      </c>
      <c r="U1605" s="672">
        <v>0.5625</v>
      </c>
    </row>
    <row r="1606" spans="1:21" ht="14.4" customHeight="1" x14ac:dyDescent="0.3">
      <c r="A1606" s="625">
        <v>21</v>
      </c>
      <c r="B1606" s="626" t="s">
        <v>551</v>
      </c>
      <c r="C1606" s="626">
        <v>89301212</v>
      </c>
      <c r="D1606" s="688" t="s">
        <v>4839</v>
      </c>
      <c r="E1606" s="689" t="s">
        <v>2830</v>
      </c>
      <c r="F1606" s="626" t="s">
        <v>2806</v>
      </c>
      <c r="G1606" s="626" t="s">
        <v>3119</v>
      </c>
      <c r="H1606" s="626" t="s">
        <v>1264</v>
      </c>
      <c r="I1606" s="626" t="s">
        <v>3615</v>
      </c>
      <c r="J1606" s="626" t="s">
        <v>3123</v>
      </c>
      <c r="K1606" s="626" t="s">
        <v>3616</v>
      </c>
      <c r="L1606" s="627">
        <v>302.39</v>
      </c>
      <c r="M1606" s="627">
        <v>302.39</v>
      </c>
      <c r="N1606" s="626">
        <v>1</v>
      </c>
      <c r="O1606" s="690">
        <v>1</v>
      </c>
      <c r="P1606" s="627">
        <v>302.39</v>
      </c>
      <c r="Q1606" s="642">
        <v>1</v>
      </c>
      <c r="R1606" s="626">
        <v>1</v>
      </c>
      <c r="S1606" s="642">
        <v>1</v>
      </c>
      <c r="T1606" s="690">
        <v>1</v>
      </c>
      <c r="U1606" s="672">
        <v>1</v>
      </c>
    </row>
    <row r="1607" spans="1:21" ht="14.4" customHeight="1" x14ac:dyDescent="0.3">
      <c r="A1607" s="625">
        <v>21</v>
      </c>
      <c r="B1607" s="626" t="s">
        <v>551</v>
      </c>
      <c r="C1607" s="626">
        <v>89301212</v>
      </c>
      <c r="D1607" s="688" t="s">
        <v>4839</v>
      </c>
      <c r="E1607" s="689" t="s">
        <v>2830</v>
      </c>
      <c r="F1607" s="626" t="s">
        <v>2806</v>
      </c>
      <c r="G1607" s="626" t="s">
        <v>3052</v>
      </c>
      <c r="H1607" s="626" t="s">
        <v>1264</v>
      </c>
      <c r="I1607" s="626" t="s">
        <v>2507</v>
      </c>
      <c r="J1607" s="626" t="s">
        <v>1317</v>
      </c>
      <c r="K1607" s="626" t="s">
        <v>2508</v>
      </c>
      <c r="L1607" s="627">
        <v>32.74</v>
      </c>
      <c r="M1607" s="627">
        <v>65.48</v>
      </c>
      <c r="N1607" s="626">
        <v>2</v>
      </c>
      <c r="O1607" s="690">
        <v>0.5</v>
      </c>
      <c r="P1607" s="627">
        <v>65.48</v>
      </c>
      <c r="Q1607" s="642">
        <v>1</v>
      </c>
      <c r="R1607" s="626">
        <v>2</v>
      </c>
      <c r="S1607" s="642">
        <v>1</v>
      </c>
      <c r="T1607" s="690">
        <v>0.5</v>
      </c>
      <c r="U1607" s="672">
        <v>1</v>
      </c>
    </row>
    <row r="1608" spans="1:21" ht="14.4" customHeight="1" x14ac:dyDescent="0.3">
      <c r="A1608" s="625">
        <v>21</v>
      </c>
      <c r="B1608" s="626" t="s">
        <v>551</v>
      </c>
      <c r="C1608" s="626">
        <v>89301212</v>
      </c>
      <c r="D1608" s="688" t="s">
        <v>4839</v>
      </c>
      <c r="E1608" s="689" t="s">
        <v>2830</v>
      </c>
      <c r="F1608" s="626" t="s">
        <v>2806</v>
      </c>
      <c r="G1608" s="626" t="s">
        <v>3052</v>
      </c>
      <c r="H1608" s="626" t="s">
        <v>1264</v>
      </c>
      <c r="I1608" s="626" t="s">
        <v>2522</v>
      </c>
      <c r="J1608" s="626" t="s">
        <v>1317</v>
      </c>
      <c r="K1608" s="626" t="s">
        <v>1397</v>
      </c>
      <c r="L1608" s="627">
        <v>314.35000000000002</v>
      </c>
      <c r="M1608" s="627">
        <v>943.05000000000007</v>
      </c>
      <c r="N1608" s="626">
        <v>3</v>
      </c>
      <c r="O1608" s="690">
        <v>3</v>
      </c>
      <c r="P1608" s="627">
        <v>628.70000000000005</v>
      </c>
      <c r="Q1608" s="642">
        <v>0.66666666666666663</v>
      </c>
      <c r="R1608" s="626">
        <v>2</v>
      </c>
      <c r="S1608" s="642">
        <v>0.66666666666666663</v>
      </c>
      <c r="T1608" s="690">
        <v>2</v>
      </c>
      <c r="U1608" s="672">
        <v>0.66666666666666663</v>
      </c>
    </row>
    <row r="1609" spans="1:21" ht="14.4" customHeight="1" x14ac:dyDescent="0.3">
      <c r="A1609" s="625">
        <v>21</v>
      </c>
      <c r="B1609" s="626" t="s">
        <v>551</v>
      </c>
      <c r="C1609" s="626">
        <v>89301212</v>
      </c>
      <c r="D1609" s="688" t="s">
        <v>4839</v>
      </c>
      <c r="E1609" s="689" t="s">
        <v>2830</v>
      </c>
      <c r="F1609" s="626" t="s">
        <v>2806</v>
      </c>
      <c r="G1609" s="626" t="s">
        <v>3053</v>
      </c>
      <c r="H1609" s="626" t="s">
        <v>550</v>
      </c>
      <c r="I1609" s="626" t="s">
        <v>4276</v>
      </c>
      <c r="J1609" s="626" t="s">
        <v>4277</v>
      </c>
      <c r="K1609" s="626" t="s">
        <v>4278</v>
      </c>
      <c r="L1609" s="627">
        <v>0</v>
      </c>
      <c r="M1609" s="627">
        <v>0</v>
      </c>
      <c r="N1609" s="626">
        <v>2</v>
      </c>
      <c r="O1609" s="690">
        <v>1</v>
      </c>
      <c r="P1609" s="627">
        <v>0</v>
      </c>
      <c r="Q1609" s="642"/>
      <c r="R1609" s="626">
        <v>2</v>
      </c>
      <c r="S1609" s="642">
        <v>1</v>
      </c>
      <c r="T1609" s="690">
        <v>1</v>
      </c>
      <c r="U1609" s="672">
        <v>1</v>
      </c>
    </row>
    <row r="1610" spans="1:21" ht="14.4" customHeight="1" x14ac:dyDescent="0.3">
      <c r="A1610" s="625">
        <v>21</v>
      </c>
      <c r="B1610" s="626" t="s">
        <v>551</v>
      </c>
      <c r="C1610" s="626">
        <v>89301212</v>
      </c>
      <c r="D1610" s="688" t="s">
        <v>4839</v>
      </c>
      <c r="E1610" s="689" t="s">
        <v>2830</v>
      </c>
      <c r="F1610" s="626" t="s">
        <v>2806</v>
      </c>
      <c r="G1610" s="626" t="s">
        <v>3053</v>
      </c>
      <c r="H1610" s="626" t="s">
        <v>550</v>
      </c>
      <c r="I1610" s="626" t="s">
        <v>4279</v>
      </c>
      <c r="J1610" s="626" t="s">
        <v>4277</v>
      </c>
      <c r="K1610" s="626" t="s">
        <v>4280</v>
      </c>
      <c r="L1610" s="627">
        <v>0</v>
      </c>
      <c r="M1610" s="627">
        <v>0</v>
      </c>
      <c r="N1610" s="626">
        <v>1</v>
      </c>
      <c r="O1610" s="690">
        <v>1</v>
      </c>
      <c r="P1610" s="627"/>
      <c r="Q1610" s="642"/>
      <c r="R1610" s="626"/>
      <c r="S1610" s="642">
        <v>0</v>
      </c>
      <c r="T1610" s="690"/>
      <c r="U1610" s="672">
        <v>0</v>
      </c>
    </row>
    <row r="1611" spans="1:21" ht="14.4" customHeight="1" x14ac:dyDescent="0.3">
      <c r="A1611" s="625">
        <v>21</v>
      </c>
      <c r="B1611" s="626" t="s">
        <v>551</v>
      </c>
      <c r="C1611" s="626">
        <v>89301212</v>
      </c>
      <c r="D1611" s="688" t="s">
        <v>4839</v>
      </c>
      <c r="E1611" s="689" t="s">
        <v>2830</v>
      </c>
      <c r="F1611" s="626" t="s">
        <v>2806</v>
      </c>
      <c r="G1611" s="626" t="s">
        <v>3053</v>
      </c>
      <c r="H1611" s="626" t="s">
        <v>550</v>
      </c>
      <c r="I1611" s="626" t="s">
        <v>4281</v>
      </c>
      <c r="J1611" s="626" t="s">
        <v>4282</v>
      </c>
      <c r="K1611" s="626" t="s">
        <v>4283</v>
      </c>
      <c r="L1611" s="627">
        <v>0</v>
      </c>
      <c r="M1611" s="627">
        <v>0</v>
      </c>
      <c r="N1611" s="626">
        <v>2</v>
      </c>
      <c r="O1611" s="690">
        <v>1</v>
      </c>
      <c r="P1611" s="627"/>
      <c r="Q1611" s="642"/>
      <c r="R1611" s="626"/>
      <c r="S1611" s="642">
        <v>0</v>
      </c>
      <c r="T1611" s="690"/>
      <c r="U1611" s="672">
        <v>0</v>
      </c>
    </row>
    <row r="1612" spans="1:21" ht="14.4" customHeight="1" x14ac:dyDescent="0.3">
      <c r="A1612" s="625">
        <v>21</v>
      </c>
      <c r="B1612" s="626" t="s">
        <v>551</v>
      </c>
      <c r="C1612" s="626">
        <v>89301212</v>
      </c>
      <c r="D1612" s="688" t="s">
        <v>4839</v>
      </c>
      <c r="E1612" s="689" t="s">
        <v>2830</v>
      </c>
      <c r="F1612" s="626" t="s">
        <v>2806</v>
      </c>
      <c r="G1612" s="626" t="s">
        <v>3053</v>
      </c>
      <c r="H1612" s="626" t="s">
        <v>550</v>
      </c>
      <c r="I1612" s="626" t="s">
        <v>4281</v>
      </c>
      <c r="J1612" s="626" t="s">
        <v>4284</v>
      </c>
      <c r="K1612" s="626" t="s">
        <v>4283</v>
      </c>
      <c r="L1612" s="627">
        <v>0</v>
      </c>
      <c r="M1612" s="627">
        <v>0</v>
      </c>
      <c r="N1612" s="626">
        <v>2</v>
      </c>
      <c r="O1612" s="690">
        <v>0.5</v>
      </c>
      <c r="P1612" s="627"/>
      <c r="Q1612" s="642"/>
      <c r="R1612" s="626"/>
      <c r="S1612" s="642">
        <v>0</v>
      </c>
      <c r="T1612" s="690"/>
      <c r="U1612" s="672">
        <v>0</v>
      </c>
    </row>
    <row r="1613" spans="1:21" ht="14.4" customHeight="1" x14ac:dyDescent="0.3">
      <c r="A1613" s="625">
        <v>21</v>
      </c>
      <c r="B1613" s="626" t="s">
        <v>551</v>
      </c>
      <c r="C1613" s="626">
        <v>89301212</v>
      </c>
      <c r="D1613" s="688" t="s">
        <v>4839</v>
      </c>
      <c r="E1613" s="689" t="s">
        <v>2830</v>
      </c>
      <c r="F1613" s="626" t="s">
        <v>2806</v>
      </c>
      <c r="G1613" s="626" t="s">
        <v>2903</v>
      </c>
      <c r="H1613" s="626" t="s">
        <v>550</v>
      </c>
      <c r="I1613" s="626" t="s">
        <v>3332</v>
      </c>
      <c r="J1613" s="626" t="s">
        <v>3333</v>
      </c>
      <c r="K1613" s="626" t="s">
        <v>1104</v>
      </c>
      <c r="L1613" s="627">
        <v>0</v>
      </c>
      <c r="M1613" s="627">
        <v>0</v>
      </c>
      <c r="N1613" s="626">
        <v>6</v>
      </c>
      <c r="O1613" s="690">
        <v>3</v>
      </c>
      <c r="P1613" s="627">
        <v>0</v>
      </c>
      <c r="Q1613" s="642"/>
      <c r="R1613" s="626">
        <v>4</v>
      </c>
      <c r="S1613" s="642">
        <v>0.66666666666666663</v>
      </c>
      <c r="T1613" s="690">
        <v>2</v>
      </c>
      <c r="U1613" s="672">
        <v>0.66666666666666663</v>
      </c>
    </row>
    <row r="1614" spans="1:21" ht="14.4" customHeight="1" x14ac:dyDescent="0.3">
      <c r="A1614" s="625">
        <v>21</v>
      </c>
      <c r="B1614" s="626" t="s">
        <v>551</v>
      </c>
      <c r="C1614" s="626">
        <v>89301212</v>
      </c>
      <c r="D1614" s="688" t="s">
        <v>4839</v>
      </c>
      <c r="E1614" s="689" t="s">
        <v>2831</v>
      </c>
      <c r="F1614" s="626" t="s">
        <v>2806</v>
      </c>
      <c r="G1614" s="626" t="s">
        <v>2893</v>
      </c>
      <c r="H1614" s="626" t="s">
        <v>550</v>
      </c>
      <c r="I1614" s="626" t="s">
        <v>3915</v>
      </c>
      <c r="J1614" s="626" t="s">
        <v>3510</v>
      </c>
      <c r="K1614" s="626" t="s">
        <v>3511</v>
      </c>
      <c r="L1614" s="627">
        <v>0</v>
      </c>
      <c r="M1614" s="627">
        <v>0</v>
      </c>
      <c r="N1614" s="626">
        <v>1</v>
      </c>
      <c r="O1614" s="690">
        <v>1</v>
      </c>
      <c r="P1614" s="627"/>
      <c r="Q1614" s="642"/>
      <c r="R1614" s="626"/>
      <c r="S1614" s="642">
        <v>0</v>
      </c>
      <c r="T1614" s="690"/>
      <c r="U1614" s="672">
        <v>0</v>
      </c>
    </row>
    <row r="1615" spans="1:21" ht="14.4" customHeight="1" x14ac:dyDescent="0.3">
      <c r="A1615" s="625">
        <v>21</v>
      </c>
      <c r="B1615" s="626" t="s">
        <v>551</v>
      </c>
      <c r="C1615" s="626">
        <v>89301212</v>
      </c>
      <c r="D1615" s="688" t="s">
        <v>4839</v>
      </c>
      <c r="E1615" s="689" t="s">
        <v>2832</v>
      </c>
      <c r="F1615" s="626" t="s">
        <v>2806</v>
      </c>
      <c r="G1615" s="626" t="s">
        <v>3836</v>
      </c>
      <c r="H1615" s="626" t="s">
        <v>550</v>
      </c>
      <c r="I1615" s="626" t="s">
        <v>4047</v>
      </c>
      <c r="J1615" s="626" t="s">
        <v>4285</v>
      </c>
      <c r="K1615" s="626" t="s">
        <v>1630</v>
      </c>
      <c r="L1615" s="627">
        <v>162.93</v>
      </c>
      <c r="M1615" s="627">
        <v>162.93</v>
      </c>
      <c r="N1615" s="626">
        <v>1</v>
      </c>
      <c r="O1615" s="690">
        <v>1</v>
      </c>
      <c r="P1615" s="627"/>
      <c r="Q1615" s="642">
        <v>0</v>
      </c>
      <c r="R1615" s="626"/>
      <c r="S1615" s="642">
        <v>0</v>
      </c>
      <c r="T1615" s="690"/>
      <c r="U1615" s="672">
        <v>0</v>
      </c>
    </row>
    <row r="1616" spans="1:21" ht="14.4" customHeight="1" x14ac:dyDescent="0.3">
      <c r="A1616" s="625">
        <v>21</v>
      </c>
      <c r="B1616" s="626" t="s">
        <v>551</v>
      </c>
      <c r="C1616" s="626">
        <v>89301212</v>
      </c>
      <c r="D1616" s="688" t="s">
        <v>4839</v>
      </c>
      <c r="E1616" s="689" t="s">
        <v>2832</v>
      </c>
      <c r="F1616" s="626" t="s">
        <v>2806</v>
      </c>
      <c r="G1616" s="626" t="s">
        <v>2970</v>
      </c>
      <c r="H1616" s="626" t="s">
        <v>1264</v>
      </c>
      <c r="I1616" s="626" t="s">
        <v>2971</v>
      </c>
      <c r="J1616" s="626" t="s">
        <v>2972</v>
      </c>
      <c r="K1616" s="626" t="s">
        <v>2973</v>
      </c>
      <c r="L1616" s="627">
        <v>4283.43</v>
      </c>
      <c r="M1616" s="627">
        <v>4283.43</v>
      </c>
      <c r="N1616" s="626">
        <v>1</v>
      </c>
      <c r="O1616" s="690">
        <v>1</v>
      </c>
      <c r="P1616" s="627"/>
      <c r="Q1616" s="642">
        <v>0</v>
      </c>
      <c r="R1616" s="626"/>
      <c r="S1616" s="642">
        <v>0</v>
      </c>
      <c r="T1616" s="690"/>
      <c r="U1616" s="672">
        <v>0</v>
      </c>
    </row>
    <row r="1617" spans="1:21" ht="14.4" customHeight="1" x14ac:dyDescent="0.3">
      <c r="A1617" s="625">
        <v>21</v>
      </c>
      <c r="B1617" s="626" t="s">
        <v>551</v>
      </c>
      <c r="C1617" s="626">
        <v>89301212</v>
      </c>
      <c r="D1617" s="688" t="s">
        <v>4839</v>
      </c>
      <c r="E1617" s="689" t="s">
        <v>2832</v>
      </c>
      <c r="F1617" s="626" t="s">
        <v>2806</v>
      </c>
      <c r="G1617" s="626" t="s">
        <v>3512</v>
      </c>
      <c r="H1617" s="626" t="s">
        <v>550</v>
      </c>
      <c r="I1617" s="626" t="s">
        <v>4286</v>
      </c>
      <c r="J1617" s="626" t="s">
        <v>4287</v>
      </c>
      <c r="K1617" s="626" t="s">
        <v>1424</v>
      </c>
      <c r="L1617" s="627">
        <v>0</v>
      </c>
      <c r="M1617" s="627">
        <v>0</v>
      </c>
      <c r="N1617" s="626">
        <v>1</v>
      </c>
      <c r="O1617" s="690">
        <v>1</v>
      </c>
      <c r="P1617" s="627"/>
      <c r="Q1617" s="642"/>
      <c r="R1617" s="626"/>
      <c r="S1617" s="642">
        <v>0</v>
      </c>
      <c r="T1617" s="690"/>
      <c r="U1617" s="672">
        <v>0</v>
      </c>
    </row>
    <row r="1618" spans="1:21" ht="14.4" customHeight="1" x14ac:dyDescent="0.3">
      <c r="A1618" s="625">
        <v>21</v>
      </c>
      <c r="B1618" s="626" t="s">
        <v>551</v>
      </c>
      <c r="C1618" s="626">
        <v>89301212</v>
      </c>
      <c r="D1618" s="688" t="s">
        <v>4839</v>
      </c>
      <c r="E1618" s="689" t="s">
        <v>2834</v>
      </c>
      <c r="F1618" s="626" t="s">
        <v>2806</v>
      </c>
      <c r="G1618" s="626" t="s">
        <v>2855</v>
      </c>
      <c r="H1618" s="626" t="s">
        <v>1264</v>
      </c>
      <c r="I1618" s="626" t="s">
        <v>2916</v>
      </c>
      <c r="J1618" s="626" t="s">
        <v>2917</v>
      </c>
      <c r="K1618" s="626" t="s">
        <v>2918</v>
      </c>
      <c r="L1618" s="627">
        <v>16.27</v>
      </c>
      <c r="M1618" s="627">
        <v>16.27</v>
      </c>
      <c r="N1618" s="626">
        <v>1</v>
      </c>
      <c r="O1618" s="690">
        <v>0.5</v>
      </c>
      <c r="P1618" s="627">
        <v>16.27</v>
      </c>
      <c r="Q1618" s="642">
        <v>1</v>
      </c>
      <c r="R1618" s="626">
        <v>1</v>
      </c>
      <c r="S1618" s="642">
        <v>1</v>
      </c>
      <c r="T1618" s="690">
        <v>0.5</v>
      </c>
      <c r="U1618" s="672">
        <v>1</v>
      </c>
    </row>
    <row r="1619" spans="1:21" ht="14.4" customHeight="1" x14ac:dyDescent="0.3">
      <c r="A1619" s="625">
        <v>21</v>
      </c>
      <c r="B1619" s="626" t="s">
        <v>551</v>
      </c>
      <c r="C1619" s="626">
        <v>89301212</v>
      </c>
      <c r="D1619" s="688" t="s">
        <v>4839</v>
      </c>
      <c r="E1619" s="689" t="s">
        <v>2834</v>
      </c>
      <c r="F1619" s="626" t="s">
        <v>2806</v>
      </c>
      <c r="G1619" s="626" t="s">
        <v>2855</v>
      </c>
      <c r="H1619" s="626" t="s">
        <v>1264</v>
      </c>
      <c r="I1619" s="626" t="s">
        <v>2541</v>
      </c>
      <c r="J1619" s="626" t="s">
        <v>2542</v>
      </c>
      <c r="K1619" s="626" t="s">
        <v>2543</v>
      </c>
      <c r="L1619" s="627">
        <v>6.98</v>
      </c>
      <c r="M1619" s="627">
        <v>6.98</v>
      </c>
      <c r="N1619" s="626">
        <v>1</v>
      </c>
      <c r="O1619" s="690">
        <v>0.5</v>
      </c>
      <c r="P1619" s="627"/>
      <c r="Q1619" s="642">
        <v>0</v>
      </c>
      <c r="R1619" s="626"/>
      <c r="S1619" s="642">
        <v>0</v>
      </c>
      <c r="T1619" s="690"/>
      <c r="U1619" s="672">
        <v>0</v>
      </c>
    </row>
    <row r="1620" spans="1:21" ht="14.4" customHeight="1" x14ac:dyDescent="0.3">
      <c r="A1620" s="625">
        <v>21</v>
      </c>
      <c r="B1620" s="626" t="s">
        <v>551</v>
      </c>
      <c r="C1620" s="626">
        <v>89301212</v>
      </c>
      <c r="D1620" s="688" t="s">
        <v>4839</v>
      </c>
      <c r="E1620" s="689" t="s">
        <v>2834</v>
      </c>
      <c r="F1620" s="626" t="s">
        <v>2806</v>
      </c>
      <c r="G1620" s="626" t="s">
        <v>3301</v>
      </c>
      <c r="H1620" s="626" t="s">
        <v>550</v>
      </c>
      <c r="I1620" s="626" t="s">
        <v>4288</v>
      </c>
      <c r="J1620" s="626" t="s">
        <v>4289</v>
      </c>
      <c r="K1620" s="626" t="s">
        <v>4290</v>
      </c>
      <c r="L1620" s="627">
        <v>81.430000000000007</v>
      </c>
      <c r="M1620" s="627">
        <v>81.430000000000007</v>
      </c>
      <c r="N1620" s="626">
        <v>1</v>
      </c>
      <c r="O1620" s="690">
        <v>0.5</v>
      </c>
      <c r="P1620" s="627">
        <v>81.430000000000007</v>
      </c>
      <c r="Q1620" s="642">
        <v>1</v>
      </c>
      <c r="R1620" s="626">
        <v>1</v>
      </c>
      <c r="S1620" s="642">
        <v>1</v>
      </c>
      <c r="T1620" s="690">
        <v>0.5</v>
      </c>
      <c r="U1620" s="672">
        <v>1</v>
      </c>
    </row>
    <row r="1621" spans="1:21" ht="14.4" customHeight="1" x14ac:dyDescent="0.3">
      <c r="A1621" s="625">
        <v>21</v>
      </c>
      <c r="B1621" s="626" t="s">
        <v>551</v>
      </c>
      <c r="C1621" s="626">
        <v>89301212</v>
      </c>
      <c r="D1621" s="688" t="s">
        <v>4839</v>
      </c>
      <c r="E1621" s="689" t="s">
        <v>2834</v>
      </c>
      <c r="F1621" s="626" t="s">
        <v>2806</v>
      </c>
      <c r="G1621" s="626" t="s">
        <v>2877</v>
      </c>
      <c r="H1621" s="626" t="s">
        <v>1264</v>
      </c>
      <c r="I1621" s="626" t="s">
        <v>2362</v>
      </c>
      <c r="J1621" s="626" t="s">
        <v>2363</v>
      </c>
      <c r="K1621" s="626" t="s">
        <v>2364</v>
      </c>
      <c r="L1621" s="627">
        <v>333.31</v>
      </c>
      <c r="M1621" s="627">
        <v>1333.24</v>
      </c>
      <c r="N1621" s="626">
        <v>4</v>
      </c>
      <c r="O1621" s="690">
        <v>1.5</v>
      </c>
      <c r="P1621" s="627"/>
      <c r="Q1621" s="642">
        <v>0</v>
      </c>
      <c r="R1621" s="626"/>
      <c r="S1621" s="642">
        <v>0</v>
      </c>
      <c r="T1621" s="690"/>
      <c r="U1621" s="672">
        <v>0</v>
      </c>
    </row>
    <row r="1622" spans="1:21" ht="14.4" customHeight="1" x14ac:dyDescent="0.3">
      <c r="A1622" s="625">
        <v>21</v>
      </c>
      <c r="B1622" s="626" t="s">
        <v>551</v>
      </c>
      <c r="C1622" s="626">
        <v>89301212</v>
      </c>
      <c r="D1622" s="688" t="s">
        <v>4839</v>
      </c>
      <c r="E1622" s="689" t="s">
        <v>2834</v>
      </c>
      <c r="F1622" s="626" t="s">
        <v>2806</v>
      </c>
      <c r="G1622" s="626" t="s">
        <v>2933</v>
      </c>
      <c r="H1622" s="626" t="s">
        <v>550</v>
      </c>
      <c r="I1622" s="626" t="s">
        <v>4291</v>
      </c>
      <c r="J1622" s="626" t="s">
        <v>4292</v>
      </c>
      <c r="K1622" s="626" t="s">
        <v>4293</v>
      </c>
      <c r="L1622" s="627">
        <v>0</v>
      </c>
      <c r="M1622" s="627">
        <v>0</v>
      </c>
      <c r="N1622" s="626">
        <v>1</v>
      </c>
      <c r="O1622" s="690">
        <v>0.5</v>
      </c>
      <c r="P1622" s="627">
        <v>0</v>
      </c>
      <c r="Q1622" s="642"/>
      <c r="R1622" s="626">
        <v>1</v>
      </c>
      <c r="S1622" s="642">
        <v>1</v>
      </c>
      <c r="T1622" s="690">
        <v>0.5</v>
      </c>
      <c r="U1622" s="672">
        <v>1</v>
      </c>
    </row>
    <row r="1623" spans="1:21" ht="14.4" customHeight="1" x14ac:dyDescent="0.3">
      <c r="A1623" s="625">
        <v>21</v>
      </c>
      <c r="B1623" s="626" t="s">
        <v>551</v>
      </c>
      <c r="C1623" s="626">
        <v>89301212</v>
      </c>
      <c r="D1623" s="688" t="s">
        <v>4839</v>
      </c>
      <c r="E1623" s="689" t="s">
        <v>2834</v>
      </c>
      <c r="F1623" s="626" t="s">
        <v>2806</v>
      </c>
      <c r="G1623" s="626" t="s">
        <v>2933</v>
      </c>
      <c r="H1623" s="626" t="s">
        <v>550</v>
      </c>
      <c r="I1623" s="626" t="s">
        <v>2934</v>
      </c>
      <c r="J1623" s="626" t="s">
        <v>2935</v>
      </c>
      <c r="K1623" s="626" t="s">
        <v>2936</v>
      </c>
      <c r="L1623" s="627">
        <v>1789.73</v>
      </c>
      <c r="M1623" s="627">
        <v>7158.92</v>
      </c>
      <c r="N1623" s="626">
        <v>4</v>
      </c>
      <c r="O1623" s="690">
        <v>2</v>
      </c>
      <c r="P1623" s="627">
        <v>3579.46</v>
      </c>
      <c r="Q1623" s="642">
        <v>0.5</v>
      </c>
      <c r="R1623" s="626">
        <v>2</v>
      </c>
      <c r="S1623" s="642">
        <v>0.5</v>
      </c>
      <c r="T1623" s="690">
        <v>0.5</v>
      </c>
      <c r="U1623" s="672">
        <v>0.25</v>
      </c>
    </row>
    <row r="1624" spans="1:21" ht="14.4" customHeight="1" x14ac:dyDescent="0.3">
      <c r="A1624" s="625">
        <v>21</v>
      </c>
      <c r="B1624" s="626" t="s">
        <v>551</v>
      </c>
      <c r="C1624" s="626">
        <v>89301212</v>
      </c>
      <c r="D1624" s="688" t="s">
        <v>4839</v>
      </c>
      <c r="E1624" s="689" t="s">
        <v>2834</v>
      </c>
      <c r="F1624" s="626" t="s">
        <v>2806</v>
      </c>
      <c r="G1624" s="626" t="s">
        <v>3174</v>
      </c>
      <c r="H1624" s="626" t="s">
        <v>1264</v>
      </c>
      <c r="I1624" s="626" t="s">
        <v>2575</v>
      </c>
      <c r="J1624" s="626" t="s">
        <v>1379</v>
      </c>
      <c r="K1624" s="626" t="s">
        <v>628</v>
      </c>
      <c r="L1624" s="627">
        <v>137.74</v>
      </c>
      <c r="M1624" s="627">
        <v>137.74</v>
      </c>
      <c r="N1624" s="626">
        <v>1</v>
      </c>
      <c r="O1624" s="690">
        <v>0.5</v>
      </c>
      <c r="P1624" s="627"/>
      <c r="Q1624" s="642">
        <v>0</v>
      </c>
      <c r="R1624" s="626"/>
      <c r="S1624" s="642">
        <v>0</v>
      </c>
      <c r="T1624" s="690"/>
      <c r="U1624" s="672">
        <v>0</v>
      </c>
    </row>
    <row r="1625" spans="1:21" ht="14.4" customHeight="1" x14ac:dyDescent="0.3">
      <c r="A1625" s="625">
        <v>21</v>
      </c>
      <c r="B1625" s="626" t="s">
        <v>551</v>
      </c>
      <c r="C1625" s="626">
        <v>89301212</v>
      </c>
      <c r="D1625" s="688" t="s">
        <v>4839</v>
      </c>
      <c r="E1625" s="689" t="s">
        <v>2834</v>
      </c>
      <c r="F1625" s="626" t="s">
        <v>2806</v>
      </c>
      <c r="G1625" s="626" t="s">
        <v>2953</v>
      </c>
      <c r="H1625" s="626" t="s">
        <v>550</v>
      </c>
      <c r="I1625" s="626" t="s">
        <v>2954</v>
      </c>
      <c r="J1625" s="626" t="s">
        <v>950</v>
      </c>
      <c r="K1625" s="626" t="s">
        <v>951</v>
      </c>
      <c r="L1625" s="627">
        <v>400.21</v>
      </c>
      <c r="M1625" s="627">
        <v>400.21</v>
      </c>
      <c r="N1625" s="626">
        <v>1</v>
      </c>
      <c r="O1625" s="690">
        <v>0.5</v>
      </c>
      <c r="P1625" s="627"/>
      <c r="Q1625" s="642">
        <v>0</v>
      </c>
      <c r="R1625" s="626"/>
      <c r="S1625" s="642">
        <v>0</v>
      </c>
      <c r="T1625" s="690"/>
      <c r="U1625" s="672">
        <v>0</v>
      </c>
    </row>
    <row r="1626" spans="1:21" ht="14.4" customHeight="1" x14ac:dyDescent="0.3">
      <c r="A1626" s="625">
        <v>21</v>
      </c>
      <c r="B1626" s="626" t="s">
        <v>551</v>
      </c>
      <c r="C1626" s="626">
        <v>89301212</v>
      </c>
      <c r="D1626" s="688" t="s">
        <v>4839</v>
      </c>
      <c r="E1626" s="689" t="s">
        <v>2834</v>
      </c>
      <c r="F1626" s="626" t="s">
        <v>2806</v>
      </c>
      <c r="G1626" s="626" t="s">
        <v>3065</v>
      </c>
      <c r="H1626" s="626" t="s">
        <v>550</v>
      </c>
      <c r="I1626" s="626" t="s">
        <v>3066</v>
      </c>
      <c r="J1626" s="626" t="s">
        <v>825</v>
      </c>
      <c r="K1626" s="626" t="s">
        <v>826</v>
      </c>
      <c r="L1626" s="627">
        <v>0</v>
      </c>
      <c r="M1626" s="627">
        <v>0</v>
      </c>
      <c r="N1626" s="626">
        <v>1</v>
      </c>
      <c r="O1626" s="690">
        <v>1</v>
      </c>
      <c r="P1626" s="627">
        <v>0</v>
      </c>
      <c r="Q1626" s="642"/>
      <c r="R1626" s="626">
        <v>1</v>
      </c>
      <c r="S1626" s="642">
        <v>1</v>
      </c>
      <c r="T1626" s="690">
        <v>1</v>
      </c>
      <c r="U1626" s="672">
        <v>1</v>
      </c>
    </row>
    <row r="1627" spans="1:21" ht="14.4" customHeight="1" x14ac:dyDescent="0.3">
      <c r="A1627" s="625">
        <v>21</v>
      </c>
      <c r="B1627" s="626" t="s">
        <v>551</v>
      </c>
      <c r="C1627" s="626">
        <v>89301212</v>
      </c>
      <c r="D1627" s="688" t="s">
        <v>4839</v>
      </c>
      <c r="E1627" s="689" t="s">
        <v>2834</v>
      </c>
      <c r="F1627" s="626" t="s">
        <v>2806</v>
      </c>
      <c r="G1627" s="626" t="s">
        <v>3069</v>
      </c>
      <c r="H1627" s="626" t="s">
        <v>550</v>
      </c>
      <c r="I1627" s="626" t="s">
        <v>4294</v>
      </c>
      <c r="J1627" s="626" t="s">
        <v>3071</v>
      </c>
      <c r="K1627" s="626" t="s">
        <v>4295</v>
      </c>
      <c r="L1627" s="627">
        <v>114.39</v>
      </c>
      <c r="M1627" s="627">
        <v>114.39</v>
      </c>
      <c r="N1627" s="626">
        <v>1</v>
      </c>
      <c r="O1627" s="690">
        <v>0.5</v>
      </c>
      <c r="P1627" s="627">
        <v>114.39</v>
      </c>
      <c r="Q1627" s="642">
        <v>1</v>
      </c>
      <c r="R1627" s="626">
        <v>1</v>
      </c>
      <c r="S1627" s="642">
        <v>1</v>
      </c>
      <c r="T1627" s="690">
        <v>0.5</v>
      </c>
      <c r="U1627" s="672">
        <v>1</v>
      </c>
    </row>
    <row r="1628" spans="1:21" ht="14.4" customHeight="1" x14ac:dyDescent="0.3">
      <c r="A1628" s="625">
        <v>21</v>
      </c>
      <c r="B1628" s="626" t="s">
        <v>551</v>
      </c>
      <c r="C1628" s="626">
        <v>89301212</v>
      </c>
      <c r="D1628" s="688" t="s">
        <v>4839</v>
      </c>
      <c r="E1628" s="689" t="s">
        <v>2834</v>
      </c>
      <c r="F1628" s="626" t="s">
        <v>2806</v>
      </c>
      <c r="G1628" s="626" t="s">
        <v>3178</v>
      </c>
      <c r="H1628" s="626" t="s">
        <v>1264</v>
      </c>
      <c r="I1628" s="626" t="s">
        <v>3179</v>
      </c>
      <c r="J1628" s="626" t="s">
        <v>3180</v>
      </c>
      <c r="K1628" s="626" t="s">
        <v>3181</v>
      </c>
      <c r="L1628" s="627">
        <v>2279.48</v>
      </c>
      <c r="M1628" s="627">
        <v>6838.4400000000005</v>
      </c>
      <c r="N1628" s="626">
        <v>3</v>
      </c>
      <c r="O1628" s="690">
        <v>1</v>
      </c>
      <c r="P1628" s="627">
        <v>6838.4400000000005</v>
      </c>
      <c r="Q1628" s="642">
        <v>1</v>
      </c>
      <c r="R1628" s="626">
        <v>3</v>
      </c>
      <c r="S1628" s="642">
        <v>1</v>
      </c>
      <c r="T1628" s="690">
        <v>1</v>
      </c>
      <c r="U1628" s="672">
        <v>1</v>
      </c>
    </row>
    <row r="1629" spans="1:21" ht="14.4" customHeight="1" x14ac:dyDescent="0.3">
      <c r="A1629" s="625">
        <v>21</v>
      </c>
      <c r="B1629" s="626" t="s">
        <v>551</v>
      </c>
      <c r="C1629" s="626">
        <v>89301212</v>
      </c>
      <c r="D1629" s="688" t="s">
        <v>4839</v>
      </c>
      <c r="E1629" s="689" t="s">
        <v>2834</v>
      </c>
      <c r="F1629" s="626" t="s">
        <v>2806</v>
      </c>
      <c r="G1629" s="626" t="s">
        <v>2882</v>
      </c>
      <c r="H1629" s="626" t="s">
        <v>550</v>
      </c>
      <c r="I1629" s="626" t="s">
        <v>2497</v>
      </c>
      <c r="J1629" s="626" t="s">
        <v>2498</v>
      </c>
      <c r="K1629" s="626" t="s">
        <v>2499</v>
      </c>
      <c r="L1629" s="627">
        <v>2332.38</v>
      </c>
      <c r="M1629" s="627">
        <v>4664.76</v>
      </c>
      <c r="N1629" s="626">
        <v>2</v>
      </c>
      <c r="O1629" s="690">
        <v>1</v>
      </c>
      <c r="P1629" s="627">
        <v>4664.76</v>
      </c>
      <c r="Q1629" s="642">
        <v>1</v>
      </c>
      <c r="R1629" s="626">
        <v>2</v>
      </c>
      <c r="S1629" s="642">
        <v>1</v>
      </c>
      <c r="T1629" s="690">
        <v>1</v>
      </c>
      <c r="U1629" s="672">
        <v>1</v>
      </c>
    </row>
    <row r="1630" spans="1:21" ht="14.4" customHeight="1" x14ac:dyDescent="0.3">
      <c r="A1630" s="625">
        <v>21</v>
      </c>
      <c r="B1630" s="626" t="s">
        <v>551</v>
      </c>
      <c r="C1630" s="626">
        <v>89301212</v>
      </c>
      <c r="D1630" s="688" t="s">
        <v>4839</v>
      </c>
      <c r="E1630" s="689" t="s">
        <v>2834</v>
      </c>
      <c r="F1630" s="626" t="s">
        <v>2806</v>
      </c>
      <c r="G1630" s="626" t="s">
        <v>2882</v>
      </c>
      <c r="H1630" s="626" t="s">
        <v>550</v>
      </c>
      <c r="I1630" s="626" t="s">
        <v>2500</v>
      </c>
      <c r="J1630" s="626" t="s">
        <v>2501</v>
      </c>
      <c r="K1630" s="626" t="s">
        <v>2502</v>
      </c>
      <c r="L1630" s="627">
        <v>880.88</v>
      </c>
      <c r="M1630" s="627">
        <v>6166.16</v>
      </c>
      <c r="N1630" s="626">
        <v>7</v>
      </c>
      <c r="O1630" s="690">
        <v>2</v>
      </c>
      <c r="P1630" s="627">
        <v>6166.16</v>
      </c>
      <c r="Q1630" s="642">
        <v>1</v>
      </c>
      <c r="R1630" s="626">
        <v>7</v>
      </c>
      <c r="S1630" s="642">
        <v>1</v>
      </c>
      <c r="T1630" s="690">
        <v>2</v>
      </c>
      <c r="U1630" s="672">
        <v>1</v>
      </c>
    </row>
    <row r="1631" spans="1:21" ht="14.4" customHeight="1" x14ac:dyDescent="0.3">
      <c r="A1631" s="625">
        <v>21</v>
      </c>
      <c r="B1631" s="626" t="s">
        <v>551</v>
      </c>
      <c r="C1631" s="626">
        <v>89301212</v>
      </c>
      <c r="D1631" s="688" t="s">
        <v>4839</v>
      </c>
      <c r="E1631" s="689" t="s">
        <v>2834</v>
      </c>
      <c r="F1631" s="626" t="s">
        <v>2806</v>
      </c>
      <c r="G1631" s="626" t="s">
        <v>3182</v>
      </c>
      <c r="H1631" s="626" t="s">
        <v>1264</v>
      </c>
      <c r="I1631" s="626" t="s">
        <v>2723</v>
      </c>
      <c r="J1631" s="626" t="s">
        <v>2529</v>
      </c>
      <c r="K1631" s="626" t="s">
        <v>2724</v>
      </c>
      <c r="L1631" s="627">
        <v>561.54</v>
      </c>
      <c r="M1631" s="627">
        <v>2246.16</v>
      </c>
      <c r="N1631" s="626">
        <v>4</v>
      </c>
      <c r="O1631" s="690">
        <v>3.5</v>
      </c>
      <c r="P1631" s="627">
        <v>561.54</v>
      </c>
      <c r="Q1631" s="642">
        <v>0.25</v>
      </c>
      <c r="R1631" s="626">
        <v>1</v>
      </c>
      <c r="S1631" s="642">
        <v>0.25</v>
      </c>
      <c r="T1631" s="690">
        <v>0.5</v>
      </c>
      <c r="U1631" s="672">
        <v>0.14285714285714285</v>
      </c>
    </row>
    <row r="1632" spans="1:21" ht="14.4" customHeight="1" x14ac:dyDescent="0.3">
      <c r="A1632" s="625">
        <v>21</v>
      </c>
      <c r="B1632" s="626" t="s">
        <v>551</v>
      </c>
      <c r="C1632" s="626">
        <v>89301212</v>
      </c>
      <c r="D1632" s="688" t="s">
        <v>4839</v>
      </c>
      <c r="E1632" s="689" t="s">
        <v>2834</v>
      </c>
      <c r="F1632" s="626" t="s">
        <v>2806</v>
      </c>
      <c r="G1632" s="626" t="s">
        <v>3182</v>
      </c>
      <c r="H1632" s="626" t="s">
        <v>1264</v>
      </c>
      <c r="I1632" s="626" t="s">
        <v>2531</v>
      </c>
      <c r="J1632" s="626" t="s">
        <v>1867</v>
      </c>
      <c r="K1632" s="626" t="s">
        <v>2532</v>
      </c>
      <c r="L1632" s="627">
        <v>443.52</v>
      </c>
      <c r="M1632" s="627">
        <v>887.04</v>
      </c>
      <c r="N1632" s="626">
        <v>2</v>
      </c>
      <c r="O1632" s="690">
        <v>1.5</v>
      </c>
      <c r="P1632" s="627">
        <v>887.04</v>
      </c>
      <c r="Q1632" s="642">
        <v>1</v>
      </c>
      <c r="R1632" s="626">
        <v>2</v>
      </c>
      <c r="S1632" s="642">
        <v>1</v>
      </c>
      <c r="T1632" s="690">
        <v>1.5</v>
      </c>
      <c r="U1632" s="672">
        <v>1</v>
      </c>
    </row>
    <row r="1633" spans="1:21" ht="14.4" customHeight="1" x14ac:dyDescent="0.3">
      <c r="A1633" s="625">
        <v>21</v>
      </c>
      <c r="B1633" s="626" t="s">
        <v>551</v>
      </c>
      <c r="C1633" s="626">
        <v>89301212</v>
      </c>
      <c r="D1633" s="688" t="s">
        <v>4839</v>
      </c>
      <c r="E1633" s="689" t="s">
        <v>2834</v>
      </c>
      <c r="F1633" s="626" t="s">
        <v>2806</v>
      </c>
      <c r="G1633" s="626" t="s">
        <v>3852</v>
      </c>
      <c r="H1633" s="626" t="s">
        <v>1264</v>
      </c>
      <c r="I1633" s="626" t="s">
        <v>2201</v>
      </c>
      <c r="J1633" s="626" t="s">
        <v>1456</v>
      </c>
      <c r="K1633" s="626" t="s">
        <v>2202</v>
      </c>
      <c r="L1633" s="627">
        <v>664.23</v>
      </c>
      <c r="M1633" s="627">
        <v>664.23</v>
      </c>
      <c r="N1633" s="626">
        <v>1</v>
      </c>
      <c r="O1633" s="690"/>
      <c r="P1633" s="627">
        <v>664.23</v>
      </c>
      <c r="Q1633" s="642">
        <v>1</v>
      </c>
      <c r="R1633" s="626">
        <v>1</v>
      </c>
      <c r="S1633" s="642">
        <v>1</v>
      </c>
      <c r="T1633" s="690"/>
      <c r="U1633" s="672"/>
    </row>
    <row r="1634" spans="1:21" ht="14.4" customHeight="1" x14ac:dyDescent="0.3">
      <c r="A1634" s="625">
        <v>21</v>
      </c>
      <c r="B1634" s="626" t="s">
        <v>551</v>
      </c>
      <c r="C1634" s="626">
        <v>89301212</v>
      </c>
      <c r="D1634" s="688" t="s">
        <v>4839</v>
      </c>
      <c r="E1634" s="689" t="s">
        <v>2834</v>
      </c>
      <c r="F1634" s="626" t="s">
        <v>2806</v>
      </c>
      <c r="G1634" s="626" t="s">
        <v>4148</v>
      </c>
      <c r="H1634" s="626" t="s">
        <v>550</v>
      </c>
      <c r="I1634" s="626" t="s">
        <v>4150</v>
      </c>
      <c r="J1634" s="626" t="s">
        <v>1942</v>
      </c>
      <c r="K1634" s="626" t="s">
        <v>1919</v>
      </c>
      <c r="L1634" s="627">
        <v>55.65</v>
      </c>
      <c r="M1634" s="627">
        <v>166.95</v>
      </c>
      <c r="N1634" s="626">
        <v>3</v>
      </c>
      <c r="O1634" s="690">
        <v>0.5</v>
      </c>
      <c r="P1634" s="627">
        <v>166.95</v>
      </c>
      <c r="Q1634" s="642">
        <v>1</v>
      </c>
      <c r="R1634" s="626">
        <v>3</v>
      </c>
      <c r="S1634" s="642">
        <v>1</v>
      </c>
      <c r="T1634" s="690">
        <v>0.5</v>
      </c>
      <c r="U1634" s="672">
        <v>1</v>
      </c>
    </row>
    <row r="1635" spans="1:21" ht="14.4" customHeight="1" x14ac:dyDescent="0.3">
      <c r="A1635" s="625">
        <v>21</v>
      </c>
      <c r="B1635" s="626" t="s">
        <v>551</v>
      </c>
      <c r="C1635" s="626">
        <v>89301212</v>
      </c>
      <c r="D1635" s="688" t="s">
        <v>4839</v>
      </c>
      <c r="E1635" s="689" t="s">
        <v>2834</v>
      </c>
      <c r="F1635" s="626" t="s">
        <v>2806</v>
      </c>
      <c r="G1635" s="626" t="s">
        <v>2985</v>
      </c>
      <c r="H1635" s="626" t="s">
        <v>550</v>
      </c>
      <c r="I1635" s="626" t="s">
        <v>3376</v>
      </c>
      <c r="J1635" s="626" t="s">
        <v>873</v>
      </c>
      <c r="K1635" s="626" t="s">
        <v>874</v>
      </c>
      <c r="L1635" s="627">
        <v>569.97</v>
      </c>
      <c r="M1635" s="627">
        <v>569.97</v>
      </c>
      <c r="N1635" s="626">
        <v>1</v>
      </c>
      <c r="O1635" s="690">
        <v>1</v>
      </c>
      <c r="P1635" s="627">
        <v>569.97</v>
      </c>
      <c r="Q1635" s="642">
        <v>1</v>
      </c>
      <c r="R1635" s="626">
        <v>1</v>
      </c>
      <c r="S1635" s="642">
        <v>1</v>
      </c>
      <c r="T1635" s="690">
        <v>1</v>
      </c>
      <c r="U1635" s="672">
        <v>1</v>
      </c>
    </row>
    <row r="1636" spans="1:21" ht="14.4" customHeight="1" x14ac:dyDescent="0.3">
      <c r="A1636" s="625">
        <v>21</v>
      </c>
      <c r="B1636" s="626" t="s">
        <v>551</v>
      </c>
      <c r="C1636" s="626">
        <v>89301212</v>
      </c>
      <c r="D1636" s="688" t="s">
        <v>4839</v>
      </c>
      <c r="E1636" s="689" t="s">
        <v>2834</v>
      </c>
      <c r="F1636" s="626" t="s">
        <v>2806</v>
      </c>
      <c r="G1636" s="626" t="s">
        <v>2988</v>
      </c>
      <c r="H1636" s="626" t="s">
        <v>550</v>
      </c>
      <c r="I1636" s="626" t="s">
        <v>3144</v>
      </c>
      <c r="J1636" s="626" t="s">
        <v>1193</v>
      </c>
      <c r="K1636" s="626" t="s">
        <v>1194</v>
      </c>
      <c r="L1636" s="627">
        <v>20.239999999999998</v>
      </c>
      <c r="M1636" s="627">
        <v>20.239999999999998</v>
      </c>
      <c r="N1636" s="626">
        <v>1</v>
      </c>
      <c r="O1636" s="690">
        <v>1</v>
      </c>
      <c r="P1636" s="627">
        <v>20.239999999999998</v>
      </c>
      <c r="Q1636" s="642">
        <v>1</v>
      </c>
      <c r="R1636" s="626">
        <v>1</v>
      </c>
      <c r="S1636" s="642">
        <v>1</v>
      </c>
      <c r="T1636" s="690">
        <v>1</v>
      </c>
      <c r="U1636" s="672">
        <v>1</v>
      </c>
    </row>
    <row r="1637" spans="1:21" ht="14.4" customHeight="1" x14ac:dyDescent="0.3">
      <c r="A1637" s="625">
        <v>21</v>
      </c>
      <c r="B1637" s="626" t="s">
        <v>551</v>
      </c>
      <c r="C1637" s="626">
        <v>89301212</v>
      </c>
      <c r="D1637" s="688" t="s">
        <v>4839</v>
      </c>
      <c r="E1637" s="689" t="s">
        <v>2834</v>
      </c>
      <c r="F1637" s="626" t="s">
        <v>2806</v>
      </c>
      <c r="G1637" s="626" t="s">
        <v>3085</v>
      </c>
      <c r="H1637" s="626" t="s">
        <v>550</v>
      </c>
      <c r="I1637" s="626" t="s">
        <v>3465</v>
      </c>
      <c r="J1637" s="626" t="s">
        <v>3466</v>
      </c>
      <c r="K1637" s="626" t="s">
        <v>1211</v>
      </c>
      <c r="L1637" s="627">
        <v>0</v>
      </c>
      <c r="M1637" s="627">
        <v>0</v>
      </c>
      <c r="N1637" s="626">
        <v>1</v>
      </c>
      <c r="O1637" s="690">
        <v>1</v>
      </c>
      <c r="P1637" s="627"/>
      <c r="Q1637" s="642"/>
      <c r="R1637" s="626"/>
      <c r="S1637" s="642">
        <v>0</v>
      </c>
      <c r="T1637" s="690"/>
      <c r="U1637" s="672">
        <v>0</v>
      </c>
    </row>
    <row r="1638" spans="1:21" ht="14.4" customHeight="1" x14ac:dyDescent="0.3">
      <c r="A1638" s="625">
        <v>21</v>
      </c>
      <c r="B1638" s="626" t="s">
        <v>551</v>
      </c>
      <c r="C1638" s="626">
        <v>89301212</v>
      </c>
      <c r="D1638" s="688" t="s">
        <v>4839</v>
      </c>
      <c r="E1638" s="689" t="s">
        <v>2834</v>
      </c>
      <c r="F1638" s="626" t="s">
        <v>2806</v>
      </c>
      <c r="G1638" s="626" t="s">
        <v>3870</v>
      </c>
      <c r="H1638" s="626" t="s">
        <v>550</v>
      </c>
      <c r="I1638" s="626" t="s">
        <v>3873</v>
      </c>
      <c r="J1638" s="626" t="s">
        <v>1479</v>
      </c>
      <c r="K1638" s="626" t="s">
        <v>1915</v>
      </c>
      <c r="L1638" s="627">
        <v>56.48</v>
      </c>
      <c r="M1638" s="627">
        <v>56.48</v>
      </c>
      <c r="N1638" s="626">
        <v>1</v>
      </c>
      <c r="O1638" s="690">
        <v>0.5</v>
      </c>
      <c r="P1638" s="627">
        <v>56.48</v>
      </c>
      <c r="Q1638" s="642">
        <v>1</v>
      </c>
      <c r="R1638" s="626">
        <v>1</v>
      </c>
      <c r="S1638" s="642">
        <v>1</v>
      </c>
      <c r="T1638" s="690">
        <v>0.5</v>
      </c>
      <c r="U1638" s="672">
        <v>1</v>
      </c>
    </row>
    <row r="1639" spans="1:21" ht="14.4" customHeight="1" x14ac:dyDescent="0.3">
      <c r="A1639" s="625">
        <v>21</v>
      </c>
      <c r="B1639" s="626" t="s">
        <v>551</v>
      </c>
      <c r="C1639" s="626">
        <v>89301212</v>
      </c>
      <c r="D1639" s="688" t="s">
        <v>4839</v>
      </c>
      <c r="E1639" s="689" t="s">
        <v>2834</v>
      </c>
      <c r="F1639" s="626" t="s">
        <v>2806</v>
      </c>
      <c r="G1639" s="626" t="s">
        <v>3186</v>
      </c>
      <c r="H1639" s="626" t="s">
        <v>550</v>
      </c>
      <c r="I1639" s="626" t="s">
        <v>3187</v>
      </c>
      <c r="J1639" s="626" t="s">
        <v>763</v>
      </c>
      <c r="K1639" s="626" t="s">
        <v>3188</v>
      </c>
      <c r="L1639" s="627">
        <v>26.17</v>
      </c>
      <c r="M1639" s="627">
        <v>26.17</v>
      </c>
      <c r="N1639" s="626">
        <v>1</v>
      </c>
      <c r="O1639" s="690">
        <v>0.5</v>
      </c>
      <c r="P1639" s="627"/>
      <c r="Q1639" s="642">
        <v>0</v>
      </c>
      <c r="R1639" s="626"/>
      <c r="S1639" s="642">
        <v>0</v>
      </c>
      <c r="T1639" s="690"/>
      <c r="U1639" s="672">
        <v>0</v>
      </c>
    </row>
    <row r="1640" spans="1:21" ht="14.4" customHeight="1" x14ac:dyDescent="0.3">
      <c r="A1640" s="625">
        <v>21</v>
      </c>
      <c r="B1640" s="626" t="s">
        <v>551</v>
      </c>
      <c r="C1640" s="626">
        <v>89301212</v>
      </c>
      <c r="D1640" s="688" t="s">
        <v>4839</v>
      </c>
      <c r="E1640" s="689" t="s">
        <v>2834</v>
      </c>
      <c r="F1640" s="626" t="s">
        <v>2806</v>
      </c>
      <c r="G1640" s="626" t="s">
        <v>2883</v>
      </c>
      <c r="H1640" s="626" t="s">
        <v>550</v>
      </c>
      <c r="I1640" s="626" t="s">
        <v>2884</v>
      </c>
      <c r="J1640" s="626" t="s">
        <v>1182</v>
      </c>
      <c r="K1640" s="626" t="s">
        <v>678</v>
      </c>
      <c r="L1640" s="627">
        <v>0</v>
      </c>
      <c r="M1640" s="627">
        <v>0</v>
      </c>
      <c r="N1640" s="626">
        <v>5</v>
      </c>
      <c r="O1640" s="690">
        <v>1.5</v>
      </c>
      <c r="P1640" s="627">
        <v>0</v>
      </c>
      <c r="Q1640" s="642"/>
      <c r="R1640" s="626">
        <v>3</v>
      </c>
      <c r="S1640" s="642">
        <v>0.6</v>
      </c>
      <c r="T1640" s="690">
        <v>1</v>
      </c>
      <c r="U1640" s="672">
        <v>0.66666666666666663</v>
      </c>
    </row>
    <row r="1641" spans="1:21" ht="14.4" customHeight="1" x14ac:dyDescent="0.3">
      <c r="A1641" s="625">
        <v>21</v>
      </c>
      <c r="B1641" s="626" t="s">
        <v>551</v>
      </c>
      <c r="C1641" s="626">
        <v>89301212</v>
      </c>
      <c r="D1641" s="688" t="s">
        <v>4839</v>
      </c>
      <c r="E1641" s="689" t="s">
        <v>2834</v>
      </c>
      <c r="F1641" s="626" t="s">
        <v>2806</v>
      </c>
      <c r="G1641" s="626" t="s">
        <v>4296</v>
      </c>
      <c r="H1641" s="626" t="s">
        <v>550</v>
      </c>
      <c r="I1641" s="626" t="s">
        <v>4297</v>
      </c>
      <c r="J1641" s="626" t="s">
        <v>1725</v>
      </c>
      <c r="K1641" s="626" t="s">
        <v>1726</v>
      </c>
      <c r="L1641" s="627">
        <v>132.34</v>
      </c>
      <c r="M1641" s="627">
        <v>132.34</v>
      </c>
      <c r="N1641" s="626">
        <v>1</v>
      </c>
      <c r="O1641" s="690">
        <v>1</v>
      </c>
      <c r="P1641" s="627"/>
      <c r="Q1641" s="642">
        <v>0</v>
      </c>
      <c r="R1641" s="626"/>
      <c r="S1641" s="642">
        <v>0</v>
      </c>
      <c r="T1641" s="690"/>
      <c r="U1641" s="672">
        <v>0</v>
      </c>
    </row>
    <row r="1642" spans="1:21" ht="14.4" customHeight="1" x14ac:dyDescent="0.3">
      <c r="A1642" s="625">
        <v>21</v>
      </c>
      <c r="B1642" s="626" t="s">
        <v>551</v>
      </c>
      <c r="C1642" s="626">
        <v>89301212</v>
      </c>
      <c r="D1642" s="688" t="s">
        <v>4839</v>
      </c>
      <c r="E1642" s="689" t="s">
        <v>2834</v>
      </c>
      <c r="F1642" s="626" t="s">
        <v>2806</v>
      </c>
      <c r="G1642" s="626" t="s">
        <v>3192</v>
      </c>
      <c r="H1642" s="626" t="s">
        <v>550</v>
      </c>
      <c r="I1642" s="626" t="s">
        <v>3904</v>
      </c>
      <c r="J1642" s="626" t="s">
        <v>3905</v>
      </c>
      <c r="K1642" s="626" t="s">
        <v>3906</v>
      </c>
      <c r="L1642" s="627">
        <v>6176.77</v>
      </c>
      <c r="M1642" s="627">
        <v>18530.310000000001</v>
      </c>
      <c r="N1642" s="626">
        <v>3</v>
      </c>
      <c r="O1642" s="690">
        <v>1</v>
      </c>
      <c r="P1642" s="627">
        <v>18530.310000000001</v>
      </c>
      <c r="Q1642" s="642">
        <v>1</v>
      </c>
      <c r="R1642" s="626">
        <v>3</v>
      </c>
      <c r="S1642" s="642">
        <v>1</v>
      </c>
      <c r="T1642" s="690">
        <v>1</v>
      </c>
      <c r="U1642" s="672">
        <v>1</v>
      </c>
    </row>
    <row r="1643" spans="1:21" ht="14.4" customHeight="1" x14ac:dyDescent="0.3">
      <c r="A1643" s="625">
        <v>21</v>
      </c>
      <c r="B1643" s="626" t="s">
        <v>551</v>
      </c>
      <c r="C1643" s="626">
        <v>89301212</v>
      </c>
      <c r="D1643" s="688" t="s">
        <v>4839</v>
      </c>
      <c r="E1643" s="689" t="s">
        <v>2834</v>
      </c>
      <c r="F1643" s="626" t="s">
        <v>2806</v>
      </c>
      <c r="G1643" s="626" t="s">
        <v>3270</v>
      </c>
      <c r="H1643" s="626" t="s">
        <v>1264</v>
      </c>
      <c r="I1643" s="626" t="s">
        <v>3273</v>
      </c>
      <c r="J1643" s="626" t="s">
        <v>3274</v>
      </c>
      <c r="K1643" s="626" t="s">
        <v>3275</v>
      </c>
      <c r="L1643" s="627">
        <v>2279.48</v>
      </c>
      <c r="M1643" s="627">
        <v>136768.80000000002</v>
      </c>
      <c r="N1643" s="626">
        <v>60</v>
      </c>
      <c r="O1643" s="690">
        <v>19.5</v>
      </c>
      <c r="P1643" s="627">
        <v>54707.520000000011</v>
      </c>
      <c r="Q1643" s="642">
        <v>0.4</v>
      </c>
      <c r="R1643" s="626">
        <v>24</v>
      </c>
      <c r="S1643" s="642">
        <v>0.4</v>
      </c>
      <c r="T1643" s="690">
        <v>8</v>
      </c>
      <c r="U1643" s="672">
        <v>0.41025641025641024</v>
      </c>
    </row>
    <row r="1644" spans="1:21" ht="14.4" customHeight="1" x14ac:dyDescent="0.3">
      <c r="A1644" s="625">
        <v>21</v>
      </c>
      <c r="B1644" s="626" t="s">
        <v>551</v>
      </c>
      <c r="C1644" s="626">
        <v>89301212</v>
      </c>
      <c r="D1644" s="688" t="s">
        <v>4839</v>
      </c>
      <c r="E1644" s="689" t="s">
        <v>2834</v>
      </c>
      <c r="F1644" s="626" t="s">
        <v>2806</v>
      </c>
      <c r="G1644" s="626" t="s">
        <v>3098</v>
      </c>
      <c r="H1644" s="626" t="s">
        <v>1264</v>
      </c>
      <c r="I1644" s="626" t="s">
        <v>2345</v>
      </c>
      <c r="J1644" s="626" t="s">
        <v>1332</v>
      </c>
      <c r="K1644" s="626" t="s">
        <v>2346</v>
      </c>
      <c r="L1644" s="627">
        <v>130.15</v>
      </c>
      <c r="M1644" s="627">
        <v>260.3</v>
      </c>
      <c r="N1644" s="626">
        <v>2</v>
      </c>
      <c r="O1644" s="690">
        <v>0.5</v>
      </c>
      <c r="P1644" s="627">
        <v>260.3</v>
      </c>
      <c r="Q1644" s="642">
        <v>1</v>
      </c>
      <c r="R1644" s="626">
        <v>2</v>
      </c>
      <c r="S1644" s="642">
        <v>1</v>
      </c>
      <c r="T1644" s="690">
        <v>0.5</v>
      </c>
      <c r="U1644" s="672">
        <v>1</v>
      </c>
    </row>
    <row r="1645" spans="1:21" ht="14.4" customHeight="1" x14ac:dyDescent="0.3">
      <c r="A1645" s="625">
        <v>21</v>
      </c>
      <c r="B1645" s="626" t="s">
        <v>551</v>
      </c>
      <c r="C1645" s="626">
        <v>89301212</v>
      </c>
      <c r="D1645" s="688" t="s">
        <v>4839</v>
      </c>
      <c r="E1645" s="689" t="s">
        <v>2834</v>
      </c>
      <c r="F1645" s="626" t="s">
        <v>2806</v>
      </c>
      <c r="G1645" s="626" t="s">
        <v>3007</v>
      </c>
      <c r="H1645" s="626" t="s">
        <v>550</v>
      </c>
      <c r="I1645" s="626" t="s">
        <v>3008</v>
      </c>
      <c r="J1645" s="626" t="s">
        <v>3009</v>
      </c>
      <c r="K1645" s="626" t="s">
        <v>3010</v>
      </c>
      <c r="L1645" s="627">
        <v>56.01</v>
      </c>
      <c r="M1645" s="627">
        <v>224.04</v>
      </c>
      <c r="N1645" s="626">
        <v>4</v>
      </c>
      <c r="O1645" s="690">
        <v>1</v>
      </c>
      <c r="P1645" s="627">
        <v>224.04</v>
      </c>
      <c r="Q1645" s="642">
        <v>1</v>
      </c>
      <c r="R1645" s="626">
        <v>4</v>
      </c>
      <c r="S1645" s="642">
        <v>1</v>
      </c>
      <c r="T1645" s="690">
        <v>1</v>
      </c>
      <c r="U1645" s="672">
        <v>1</v>
      </c>
    </row>
    <row r="1646" spans="1:21" ht="14.4" customHeight="1" x14ac:dyDescent="0.3">
      <c r="A1646" s="625">
        <v>21</v>
      </c>
      <c r="B1646" s="626" t="s">
        <v>551</v>
      </c>
      <c r="C1646" s="626">
        <v>89301212</v>
      </c>
      <c r="D1646" s="688" t="s">
        <v>4839</v>
      </c>
      <c r="E1646" s="689" t="s">
        <v>2834</v>
      </c>
      <c r="F1646" s="626" t="s">
        <v>2806</v>
      </c>
      <c r="G1646" s="626" t="s">
        <v>3015</v>
      </c>
      <c r="H1646" s="626" t="s">
        <v>550</v>
      </c>
      <c r="I1646" s="626" t="s">
        <v>4298</v>
      </c>
      <c r="J1646" s="626" t="s">
        <v>2734</v>
      </c>
      <c r="K1646" s="626" t="s">
        <v>4299</v>
      </c>
      <c r="L1646" s="627">
        <v>0</v>
      </c>
      <c r="M1646" s="627">
        <v>0</v>
      </c>
      <c r="N1646" s="626">
        <v>1</v>
      </c>
      <c r="O1646" s="690">
        <v>1</v>
      </c>
      <c r="P1646" s="627">
        <v>0</v>
      </c>
      <c r="Q1646" s="642"/>
      <c r="R1646" s="626">
        <v>1</v>
      </c>
      <c r="S1646" s="642">
        <v>1</v>
      </c>
      <c r="T1646" s="690">
        <v>1</v>
      </c>
      <c r="U1646" s="672">
        <v>1</v>
      </c>
    </row>
    <row r="1647" spans="1:21" ht="14.4" customHeight="1" x14ac:dyDescent="0.3">
      <c r="A1647" s="625">
        <v>21</v>
      </c>
      <c r="B1647" s="626" t="s">
        <v>551</v>
      </c>
      <c r="C1647" s="626">
        <v>89301212</v>
      </c>
      <c r="D1647" s="688" t="s">
        <v>4839</v>
      </c>
      <c r="E1647" s="689" t="s">
        <v>2834</v>
      </c>
      <c r="F1647" s="626" t="s">
        <v>2806</v>
      </c>
      <c r="G1647" s="626" t="s">
        <v>3933</v>
      </c>
      <c r="H1647" s="626" t="s">
        <v>550</v>
      </c>
      <c r="I1647" s="626" t="s">
        <v>3934</v>
      </c>
      <c r="J1647" s="626" t="s">
        <v>1918</v>
      </c>
      <c r="K1647" s="626" t="s">
        <v>1919</v>
      </c>
      <c r="L1647" s="627">
        <v>72.94</v>
      </c>
      <c r="M1647" s="627">
        <v>218.82</v>
      </c>
      <c r="N1647" s="626">
        <v>3</v>
      </c>
      <c r="O1647" s="690">
        <v>1.5</v>
      </c>
      <c r="P1647" s="627"/>
      <c r="Q1647" s="642">
        <v>0</v>
      </c>
      <c r="R1647" s="626"/>
      <c r="S1647" s="642">
        <v>0</v>
      </c>
      <c r="T1647" s="690"/>
      <c r="U1647" s="672">
        <v>0</v>
      </c>
    </row>
    <row r="1648" spans="1:21" ht="14.4" customHeight="1" x14ac:dyDescent="0.3">
      <c r="A1648" s="625">
        <v>21</v>
      </c>
      <c r="B1648" s="626" t="s">
        <v>551</v>
      </c>
      <c r="C1648" s="626">
        <v>89301212</v>
      </c>
      <c r="D1648" s="688" t="s">
        <v>4839</v>
      </c>
      <c r="E1648" s="689" t="s">
        <v>2834</v>
      </c>
      <c r="F1648" s="626" t="s">
        <v>2806</v>
      </c>
      <c r="G1648" s="626" t="s">
        <v>3022</v>
      </c>
      <c r="H1648" s="626" t="s">
        <v>1264</v>
      </c>
      <c r="I1648" s="626" t="s">
        <v>2617</v>
      </c>
      <c r="J1648" s="626" t="s">
        <v>1314</v>
      </c>
      <c r="K1648" s="626" t="s">
        <v>1839</v>
      </c>
      <c r="L1648" s="627">
        <v>937.93</v>
      </c>
      <c r="M1648" s="627">
        <v>4689.6499999999996</v>
      </c>
      <c r="N1648" s="626">
        <v>5</v>
      </c>
      <c r="O1648" s="690">
        <v>1.5</v>
      </c>
      <c r="P1648" s="627">
        <v>4689.6499999999996</v>
      </c>
      <c r="Q1648" s="642">
        <v>1</v>
      </c>
      <c r="R1648" s="626">
        <v>5</v>
      </c>
      <c r="S1648" s="642">
        <v>1</v>
      </c>
      <c r="T1648" s="690">
        <v>1.5</v>
      </c>
      <c r="U1648" s="672">
        <v>1</v>
      </c>
    </row>
    <row r="1649" spans="1:21" ht="14.4" customHeight="1" x14ac:dyDescent="0.3">
      <c r="A1649" s="625">
        <v>21</v>
      </c>
      <c r="B1649" s="626" t="s">
        <v>551</v>
      </c>
      <c r="C1649" s="626">
        <v>89301212</v>
      </c>
      <c r="D1649" s="688" t="s">
        <v>4839</v>
      </c>
      <c r="E1649" s="689" t="s">
        <v>2834</v>
      </c>
      <c r="F1649" s="626" t="s">
        <v>2806</v>
      </c>
      <c r="G1649" s="626" t="s">
        <v>2895</v>
      </c>
      <c r="H1649" s="626" t="s">
        <v>1264</v>
      </c>
      <c r="I1649" s="626" t="s">
        <v>2481</v>
      </c>
      <c r="J1649" s="626" t="s">
        <v>1274</v>
      </c>
      <c r="K1649" s="626" t="s">
        <v>2482</v>
      </c>
      <c r="L1649" s="627">
        <v>96.63</v>
      </c>
      <c r="M1649" s="627">
        <v>96.63</v>
      </c>
      <c r="N1649" s="626">
        <v>1</v>
      </c>
      <c r="O1649" s="690">
        <v>0.5</v>
      </c>
      <c r="P1649" s="627"/>
      <c r="Q1649" s="642">
        <v>0</v>
      </c>
      <c r="R1649" s="626"/>
      <c r="S1649" s="642">
        <v>0</v>
      </c>
      <c r="T1649" s="690"/>
      <c r="U1649" s="672">
        <v>0</v>
      </c>
    </row>
    <row r="1650" spans="1:21" ht="14.4" customHeight="1" x14ac:dyDescent="0.3">
      <c r="A1650" s="625">
        <v>21</v>
      </c>
      <c r="B1650" s="626" t="s">
        <v>551</v>
      </c>
      <c r="C1650" s="626">
        <v>89301212</v>
      </c>
      <c r="D1650" s="688" t="s">
        <v>4839</v>
      </c>
      <c r="E1650" s="689" t="s">
        <v>2834</v>
      </c>
      <c r="F1650" s="626" t="s">
        <v>2806</v>
      </c>
      <c r="G1650" s="626" t="s">
        <v>2895</v>
      </c>
      <c r="H1650" s="626" t="s">
        <v>1264</v>
      </c>
      <c r="I1650" s="626" t="s">
        <v>3212</v>
      </c>
      <c r="J1650" s="626" t="s">
        <v>1274</v>
      </c>
      <c r="K1650" s="626" t="s">
        <v>3213</v>
      </c>
      <c r="L1650" s="627">
        <v>193.26</v>
      </c>
      <c r="M1650" s="627">
        <v>579.78</v>
      </c>
      <c r="N1650" s="626">
        <v>3</v>
      </c>
      <c r="O1650" s="690">
        <v>2</v>
      </c>
      <c r="P1650" s="627">
        <v>579.78</v>
      </c>
      <c r="Q1650" s="642">
        <v>1</v>
      </c>
      <c r="R1650" s="626">
        <v>3</v>
      </c>
      <c r="S1650" s="642">
        <v>1</v>
      </c>
      <c r="T1650" s="690">
        <v>2</v>
      </c>
      <c r="U1650" s="672">
        <v>1</v>
      </c>
    </row>
    <row r="1651" spans="1:21" ht="14.4" customHeight="1" x14ac:dyDescent="0.3">
      <c r="A1651" s="625">
        <v>21</v>
      </c>
      <c r="B1651" s="626" t="s">
        <v>551</v>
      </c>
      <c r="C1651" s="626">
        <v>89301212</v>
      </c>
      <c r="D1651" s="688" t="s">
        <v>4839</v>
      </c>
      <c r="E1651" s="689" t="s">
        <v>2834</v>
      </c>
      <c r="F1651" s="626" t="s">
        <v>2806</v>
      </c>
      <c r="G1651" s="626" t="s">
        <v>2895</v>
      </c>
      <c r="H1651" s="626" t="s">
        <v>550</v>
      </c>
      <c r="I1651" s="626" t="s">
        <v>2483</v>
      </c>
      <c r="J1651" s="626" t="s">
        <v>600</v>
      </c>
      <c r="K1651" s="626" t="s">
        <v>2484</v>
      </c>
      <c r="L1651" s="627">
        <v>96.63</v>
      </c>
      <c r="M1651" s="627">
        <v>96.63</v>
      </c>
      <c r="N1651" s="626">
        <v>1</v>
      </c>
      <c r="O1651" s="690">
        <v>1</v>
      </c>
      <c r="P1651" s="627"/>
      <c r="Q1651" s="642">
        <v>0</v>
      </c>
      <c r="R1651" s="626"/>
      <c r="S1651" s="642">
        <v>0</v>
      </c>
      <c r="T1651" s="690"/>
      <c r="U1651" s="672">
        <v>0</v>
      </c>
    </row>
    <row r="1652" spans="1:21" ht="14.4" customHeight="1" x14ac:dyDescent="0.3">
      <c r="A1652" s="625">
        <v>21</v>
      </c>
      <c r="B1652" s="626" t="s">
        <v>551</v>
      </c>
      <c r="C1652" s="626">
        <v>89301212</v>
      </c>
      <c r="D1652" s="688" t="s">
        <v>4839</v>
      </c>
      <c r="E1652" s="689" t="s">
        <v>2834</v>
      </c>
      <c r="F1652" s="626" t="s">
        <v>2806</v>
      </c>
      <c r="G1652" s="626" t="s">
        <v>4300</v>
      </c>
      <c r="H1652" s="626" t="s">
        <v>550</v>
      </c>
      <c r="I1652" s="626" t="s">
        <v>4301</v>
      </c>
      <c r="J1652" s="626" t="s">
        <v>4302</v>
      </c>
      <c r="K1652" s="626" t="s">
        <v>4260</v>
      </c>
      <c r="L1652" s="627">
        <v>0</v>
      </c>
      <c r="M1652" s="627">
        <v>0</v>
      </c>
      <c r="N1652" s="626">
        <v>1</v>
      </c>
      <c r="O1652" s="690">
        <v>0.5</v>
      </c>
      <c r="P1652" s="627">
        <v>0</v>
      </c>
      <c r="Q1652" s="642"/>
      <c r="R1652" s="626">
        <v>1</v>
      </c>
      <c r="S1652" s="642">
        <v>1</v>
      </c>
      <c r="T1652" s="690">
        <v>0.5</v>
      </c>
      <c r="U1652" s="672">
        <v>1</v>
      </c>
    </row>
    <row r="1653" spans="1:21" ht="14.4" customHeight="1" x14ac:dyDescent="0.3">
      <c r="A1653" s="625">
        <v>21</v>
      </c>
      <c r="B1653" s="626" t="s">
        <v>551</v>
      </c>
      <c r="C1653" s="626">
        <v>89301212</v>
      </c>
      <c r="D1653" s="688" t="s">
        <v>4839</v>
      </c>
      <c r="E1653" s="689" t="s">
        <v>2834</v>
      </c>
      <c r="F1653" s="626" t="s">
        <v>2806</v>
      </c>
      <c r="G1653" s="626" t="s">
        <v>4233</v>
      </c>
      <c r="H1653" s="626" t="s">
        <v>550</v>
      </c>
      <c r="I1653" s="626" t="s">
        <v>4303</v>
      </c>
      <c r="J1653" s="626" t="s">
        <v>4235</v>
      </c>
      <c r="K1653" s="626" t="s">
        <v>4304</v>
      </c>
      <c r="L1653" s="627">
        <v>92.4</v>
      </c>
      <c r="M1653" s="627">
        <v>277.20000000000005</v>
      </c>
      <c r="N1653" s="626">
        <v>3</v>
      </c>
      <c r="O1653" s="690">
        <v>2</v>
      </c>
      <c r="P1653" s="627">
        <v>92.4</v>
      </c>
      <c r="Q1653" s="642">
        <v>0.33333333333333331</v>
      </c>
      <c r="R1653" s="626">
        <v>1</v>
      </c>
      <c r="S1653" s="642">
        <v>0.33333333333333331</v>
      </c>
      <c r="T1653" s="690">
        <v>1</v>
      </c>
      <c r="U1653" s="672">
        <v>0.5</v>
      </c>
    </row>
    <row r="1654" spans="1:21" ht="14.4" customHeight="1" x14ac:dyDescent="0.3">
      <c r="A1654" s="625">
        <v>21</v>
      </c>
      <c r="B1654" s="626" t="s">
        <v>551</v>
      </c>
      <c r="C1654" s="626">
        <v>89301212</v>
      </c>
      <c r="D1654" s="688" t="s">
        <v>4839</v>
      </c>
      <c r="E1654" s="689" t="s">
        <v>2834</v>
      </c>
      <c r="F1654" s="626" t="s">
        <v>2806</v>
      </c>
      <c r="G1654" s="626" t="s">
        <v>3023</v>
      </c>
      <c r="H1654" s="626" t="s">
        <v>1264</v>
      </c>
      <c r="I1654" s="626" t="s">
        <v>2692</v>
      </c>
      <c r="J1654" s="626" t="s">
        <v>1926</v>
      </c>
      <c r="K1654" s="626" t="s">
        <v>2693</v>
      </c>
      <c r="L1654" s="627">
        <v>69.86</v>
      </c>
      <c r="M1654" s="627">
        <v>69.86</v>
      </c>
      <c r="N1654" s="626">
        <v>1</v>
      </c>
      <c r="O1654" s="690">
        <v>1</v>
      </c>
      <c r="P1654" s="627">
        <v>69.86</v>
      </c>
      <c r="Q1654" s="642">
        <v>1</v>
      </c>
      <c r="R1654" s="626">
        <v>1</v>
      </c>
      <c r="S1654" s="642">
        <v>1</v>
      </c>
      <c r="T1654" s="690">
        <v>1</v>
      </c>
      <c r="U1654" s="672">
        <v>1</v>
      </c>
    </row>
    <row r="1655" spans="1:21" ht="14.4" customHeight="1" x14ac:dyDescent="0.3">
      <c r="A1655" s="625">
        <v>21</v>
      </c>
      <c r="B1655" s="626" t="s">
        <v>551</v>
      </c>
      <c r="C1655" s="626">
        <v>89301212</v>
      </c>
      <c r="D1655" s="688" t="s">
        <v>4839</v>
      </c>
      <c r="E1655" s="689" t="s">
        <v>2834</v>
      </c>
      <c r="F1655" s="626" t="s">
        <v>2806</v>
      </c>
      <c r="G1655" s="626" t="s">
        <v>2869</v>
      </c>
      <c r="H1655" s="626" t="s">
        <v>550</v>
      </c>
      <c r="I1655" s="626" t="s">
        <v>4305</v>
      </c>
      <c r="J1655" s="626" t="s">
        <v>3215</v>
      </c>
      <c r="K1655" s="626" t="s">
        <v>4306</v>
      </c>
      <c r="L1655" s="627">
        <v>0</v>
      </c>
      <c r="M1655" s="627">
        <v>0</v>
      </c>
      <c r="N1655" s="626">
        <v>1</v>
      </c>
      <c r="O1655" s="690">
        <v>0.5</v>
      </c>
      <c r="P1655" s="627"/>
      <c r="Q1655" s="642"/>
      <c r="R1655" s="626"/>
      <c r="S1655" s="642">
        <v>0</v>
      </c>
      <c r="T1655" s="690"/>
      <c r="U1655" s="672">
        <v>0</v>
      </c>
    </row>
    <row r="1656" spans="1:21" ht="14.4" customHeight="1" x14ac:dyDescent="0.3">
      <c r="A1656" s="625">
        <v>21</v>
      </c>
      <c r="B1656" s="626" t="s">
        <v>551</v>
      </c>
      <c r="C1656" s="626">
        <v>89301212</v>
      </c>
      <c r="D1656" s="688" t="s">
        <v>4839</v>
      </c>
      <c r="E1656" s="689" t="s">
        <v>2834</v>
      </c>
      <c r="F1656" s="626" t="s">
        <v>2806</v>
      </c>
      <c r="G1656" s="626" t="s">
        <v>2872</v>
      </c>
      <c r="H1656" s="626" t="s">
        <v>1264</v>
      </c>
      <c r="I1656" s="626" t="s">
        <v>4072</v>
      </c>
      <c r="J1656" s="626" t="s">
        <v>1271</v>
      </c>
      <c r="K1656" s="626" t="s">
        <v>4073</v>
      </c>
      <c r="L1656" s="627">
        <v>248.7</v>
      </c>
      <c r="M1656" s="627">
        <v>248.7</v>
      </c>
      <c r="N1656" s="626">
        <v>1</v>
      </c>
      <c r="O1656" s="690">
        <v>1</v>
      </c>
      <c r="P1656" s="627">
        <v>248.7</v>
      </c>
      <c r="Q1656" s="642">
        <v>1</v>
      </c>
      <c r="R1656" s="626">
        <v>1</v>
      </c>
      <c r="S1656" s="642">
        <v>1</v>
      </c>
      <c r="T1656" s="690">
        <v>1</v>
      </c>
      <c r="U1656" s="672">
        <v>1</v>
      </c>
    </row>
    <row r="1657" spans="1:21" ht="14.4" customHeight="1" x14ac:dyDescent="0.3">
      <c r="A1657" s="625">
        <v>21</v>
      </c>
      <c r="B1657" s="626" t="s">
        <v>551</v>
      </c>
      <c r="C1657" s="626">
        <v>89301212</v>
      </c>
      <c r="D1657" s="688" t="s">
        <v>4839</v>
      </c>
      <c r="E1657" s="689" t="s">
        <v>2834</v>
      </c>
      <c r="F1657" s="626" t="s">
        <v>2806</v>
      </c>
      <c r="G1657" s="626" t="s">
        <v>2872</v>
      </c>
      <c r="H1657" s="626" t="s">
        <v>1264</v>
      </c>
      <c r="I1657" s="626" t="s">
        <v>2195</v>
      </c>
      <c r="J1657" s="626" t="s">
        <v>1271</v>
      </c>
      <c r="K1657" s="626" t="s">
        <v>1272</v>
      </c>
      <c r="L1657" s="627">
        <v>497.4</v>
      </c>
      <c r="M1657" s="627">
        <v>1989.6</v>
      </c>
      <c r="N1657" s="626">
        <v>4</v>
      </c>
      <c r="O1657" s="690">
        <v>4</v>
      </c>
      <c r="P1657" s="627">
        <v>1492.1999999999998</v>
      </c>
      <c r="Q1657" s="642">
        <v>0.74999999999999989</v>
      </c>
      <c r="R1657" s="626">
        <v>3</v>
      </c>
      <c r="S1657" s="642">
        <v>0.75</v>
      </c>
      <c r="T1657" s="690">
        <v>3</v>
      </c>
      <c r="U1657" s="672">
        <v>0.75</v>
      </c>
    </row>
    <row r="1658" spans="1:21" ht="14.4" customHeight="1" x14ac:dyDescent="0.3">
      <c r="A1658" s="625">
        <v>21</v>
      </c>
      <c r="B1658" s="626" t="s">
        <v>551</v>
      </c>
      <c r="C1658" s="626">
        <v>89301212</v>
      </c>
      <c r="D1658" s="688" t="s">
        <v>4839</v>
      </c>
      <c r="E1658" s="689" t="s">
        <v>2834</v>
      </c>
      <c r="F1658" s="626" t="s">
        <v>2806</v>
      </c>
      <c r="G1658" s="626" t="s">
        <v>2872</v>
      </c>
      <c r="H1658" s="626" t="s">
        <v>1264</v>
      </c>
      <c r="I1658" s="626" t="s">
        <v>2196</v>
      </c>
      <c r="J1658" s="626" t="s">
        <v>1418</v>
      </c>
      <c r="K1658" s="626" t="s">
        <v>2197</v>
      </c>
      <c r="L1658" s="627">
        <v>1347.28</v>
      </c>
      <c r="M1658" s="627">
        <v>8083.68</v>
      </c>
      <c r="N1658" s="626">
        <v>6</v>
      </c>
      <c r="O1658" s="690">
        <v>2</v>
      </c>
      <c r="P1658" s="627">
        <v>5389.12</v>
      </c>
      <c r="Q1658" s="642">
        <v>0.66666666666666663</v>
      </c>
      <c r="R1658" s="626">
        <v>4</v>
      </c>
      <c r="S1658" s="642">
        <v>0.66666666666666663</v>
      </c>
      <c r="T1658" s="690">
        <v>1</v>
      </c>
      <c r="U1658" s="672">
        <v>0.5</v>
      </c>
    </row>
    <row r="1659" spans="1:21" ht="14.4" customHeight="1" x14ac:dyDescent="0.3">
      <c r="A1659" s="625">
        <v>21</v>
      </c>
      <c r="B1659" s="626" t="s">
        <v>551</v>
      </c>
      <c r="C1659" s="626">
        <v>89301212</v>
      </c>
      <c r="D1659" s="688" t="s">
        <v>4839</v>
      </c>
      <c r="E1659" s="689" t="s">
        <v>2834</v>
      </c>
      <c r="F1659" s="626" t="s">
        <v>2806</v>
      </c>
      <c r="G1659" s="626" t="s">
        <v>2872</v>
      </c>
      <c r="H1659" s="626" t="s">
        <v>1264</v>
      </c>
      <c r="I1659" s="626" t="s">
        <v>2196</v>
      </c>
      <c r="J1659" s="626" t="s">
        <v>1418</v>
      </c>
      <c r="K1659" s="626" t="s">
        <v>2197</v>
      </c>
      <c r="L1659" s="627">
        <v>1359.61</v>
      </c>
      <c r="M1659" s="627">
        <v>1359.61</v>
      </c>
      <c r="N1659" s="626">
        <v>1</v>
      </c>
      <c r="O1659" s="690">
        <v>1</v>
      </c>
      <c r="P1659" s="627"/>
      <c r="Q1659" s="642">
        <v>0</v>
      </c>
      <c r="R1659" s="626"/>
      <c r="S1659" s="642">
        <v>0</v>
      </c>
      <c r="T1659" s="690"/>
      <c r="U1659" s="672">
        <v>0</v>
      </c>
    </row>
    <row r="1660" spans="1:21" ht="14.4" customHeight="1" x14ac:dyDescent="0.3">
      <c r="A1660" s="625">
        <v>21</v>
      </c>
      <c r="B1660" s="626" t="s">
        <v>551</v>
      </c>
      <c r="C1660" s="626">
        <v>89301212</v>
      </c>
      <c r="D1660" s="688" t="s">
        <v>4839</v>
      </c>
      <c r="E1660" s="689" t="s">
        <v>2834</v>
      </c>
      <c r="F1660" s="626" t="s">
        <v>2806</v>
      </c>
      <c r="G1660" s="626" t="s">
        <v>2872</v>
      </c>
      <c r="H1660" s="626" t="s">
        <v>1264</v>
      </c>
      <c r="I1660" s="626" t="s">
        <v>2873</v>
      </c>
      <c r="J1660" s="626" t="s">
        <v>2874</v>
      </c>
      <c r="K1660" s="626" t="s">
        <v>2875</v>
      </c>
      <c r="L1660" s="627">
        <v>1347.28</v>
      </c>
      <c r="M1660" s="627">
        <v>8083.68</v>
      </c>
      <c r="N1660" s="626">
        <v>6</v>
      </c>
      <c r="O1660" s="690">
        <v>1.5</v>
      </c>
      <c r="P1660" s="627">
        <v>2694.56</v>
      </c>
      <c r="Q1660" s="642">
        <v>0.33333333333333331</v>
      </c>
      <c r="R1660" s="626">
        <v>2</v>
      </c>
      <c r="S1660" s="642">
        <v>0.33333333333333331</v>
      </c>
      <c r="T1660" s="690">
        <v>0.5</v>
      </c>
      <c r="U1660" s="672">
        <v>0.33333333333333331</v>
      </c>
    </row>
    <row r="1661" spans="1:21" ht="14.4" customHeight="1" x14ac:dyDescent="0.3">
      <c r="A1661" s="625">
        <v>21</v>
      </c>
      <c r="B1661" s="626" t="s">
        <v>551</v>
      </c>
      <c r="C1661" s="626">
        <v>89301212</v>
      </c>
      <c r="D1661" s="688" t="s">
        <v>4839</v>
      </c>
      <c r="E1661" s="689" t="s">
        <v>2834</v>
      </c>
      <c r="F1661" s="626" t="s">
        <v>2806</v>
      </c>
      <c r="G1661" s="626" t="s">
        <v>2872</v>
      </c>
      <c r="H1661" s="626" t="s">
        <v>1264</v>
      </c>
      <c r="I1661" s="626" t="s">
        <v>2873</v>
      </c>
      <c r="J1661" s="626" t="s">
        <v>2874</v>
      </c>
      <c r="K1661" s="626" t="s">
        <v>2875</v>
      </c>
      <c r="L1661" s="627">
        <v>1359.61</v>
      </c>
      <c r="M1661" s="627">
        <v>2719.22</v>
      </c>
      <c r="N1661" s="626">
        <v>2</v>
      </c>
      <c r="O1661" s="690">
        <v>0.5</v>
      </c>
      <c r="P1661" s="627">
        <v>2719.22</v>
      </c>
      <c r="Q1661" s="642">
        <v>1</v>
      </c>
      <c r="R1661" s="626">
        <v>2</v>
      </c>
      <c r="S1661" s="642">
        <v>1</v>
      </c>
      <c r="T1661" s="690">
        <v>0.5</v>
      </c>
      <c r="U1661" s="672">
        <v>1</v>
      </c>
    </row>
    <row r="1662" spans="1:21" ht="14.4" customHeight="1" x14ac:dyDescent="0.3">
      <c r="A1662" s="625">
        <v>21</v>
      </c>
      <c r="B1662" s="626" t="s">
        <v>551</v>
      </c>
      <c r="C1662" s="626">
        <v>89301212</v>
      </c>
      <c r="D1662" s="688" t="s">
        <v>4839</v>
      </c>
      <c r="E1662" s="689" t="s">
        <v>2834</v>
      </c>
      <c r="F1662" s="626" t="s">
        <v>2806</v>
      </c>
      <c r="G1662" s="626" t="s">
        <v>2845</v>
      </c>
      <c r="H1662" s="626" t="s">
        <v>550</v>
      </c>
      <c r="I1662" s="626" t="s">
        <v>3217</v>
      </c>
      <c r="J1662" s="626" t="s">
        <v>813</v>
      </c>
      <c r="K1662" s="626" t="s">
        <v>3218</v>
      </c>
      <c r="L1662" s="627">
        <v>855.56</v>
      </c>
      <c r="M1662" s="627">
        <v>855.56</v>
      </c>
      <c r="N1662" s="626">
        <v>1</v>
      </c>
      <c r="O1662" s="690">
        <v>1</v>
      </c>
      <c r="P1662" s="627">
        <v>855.56</v>
      </c>
      <c r="Q1662" s="642">
        <v>1</v>
      </c>
      <c r="R1662" s="626">
        <v>1</v>
      </c>
      <c r="S1662" s="642">
        <v>1</v>
      </c>
      <c r="T1662" s="690">
        <v>1</v>
      </c>
      <c r="U1662" s="672">
        <v>1</v>
      </c>
    </row>
    <row r="1663" spans="1:21" ht="14.4" customHeight="1" x14ac:dyDescent="0.3">
      <c r="A1663" s="625">
        <v>21</v>
      </c>
      <c r="B1663" s="626" t="s">
        <v>551</v>
      </c>
      <c r="C1663" s="626">
        <v>89301212</v>
      </c>
      <c r="D1663" s="688" t="s">
        <v>4839</v>
      </c>
      <c r="E1663" s="689" t="s">
        <v>2834</v>
      </c>
      <c r="F1663" s="626" t="s">
        <v>2806</v>
      </c>
      <c r="G1663" s="626" t="s">
        <v>3219</v>
      </c>
      <c r="H1663" s="626" t="s">
        <v>550</v>
      </c>
      <c r="I1663" s="626" t="s">
        <v>3548</v>
      </c>
      <c r="J1663" s="626" t="s">
        <v>3221</v>
      </c>
      <c r="K1663" s="626" t="s">
        <v>3222</v>
      </c>
      <c r="L1663" s="627">
        <v>1044.3599999999999</v>
      </c>
      <c r="M1663" s="627">
        <v>3133.08</v>
      </c>
      <c r="N1663" s="626">
        <v>3</v>
      </c>
      <c r="O1663" s="690">
        <v>1</v>
      </c>
      <c r="P1663" s="627">
        <v>2088.7199999999998</v>
      </c>
      <c r="Q1663" s="642">
        <v>0.66666666666666663</v>
      </c>
      <c r="R1663" s="626">
        <v>2</v>
      </c>
      <c r="S1663" s="642">
        <v>0.66666666666666663</v>
      </c>
      <c r="T1663" s="690">
        <v>0.5</v>
      </c>
      <c r="U1663" s="672">
        <v>0.5</v>
      </c>
    </row>
    <row r="1664" spans="1:21" ht="14.4" customHeight="1" x14ac:dyDescent="0.3">
      <c r="A1664" s="625">
        <v>21</v>
      </c>
      <c r="B1664" s="626" t="s">
        <v>551</v>
      </c>
      <c r="C1664" s="626">
        <v>89301212</v>
      </c>
      <c r="D1664" s="688" t="s">
        <v>4839</v>
      </c>
      <c r="E1664" s="689" t="s">
        <v>2834</v>
      </c>
      <c r="F1664" s="626" t="s">
        <v>2806</v>
      </c>
      <c r="G1664" s="626" t="s">
        <v>3030</v>
      </c>
      <c r="H1664" s="626" t="s">
        <v>550</v>
      </c>
      <c r="I1664" s="626" t="s">
        <v>3031</v>
      </c>
      <c r="J1664" s="626" t="s">
        <v>942</v>
      </c>
      <c r="K1664" s="626" t="s">
        <v>943</v>
      </c>
      <c r="L1664" s="627">
        <v>56.69</v>
      </c>
      <c r="M1664" s="627">
        <v>56.69</v>
      </c>
      <c r="N1664" s="626">
        <v>1</v>
      </c>
      <c r="O1664" s="690">
        <v>0.5</v>
      </c>
      <c r="P1664" s="627">
        <v>56.69</v>
      </c>
      <c r="Q1664" s="642">
        <v>1</v>
      </c>
      <c r="R1664" s="626">
        <v>1</v>
      </c>
      <c r="S1664" s="642">
        <v>1</v>
      </c>
      <c r="T1664" s="690">
        <v>0.5</v>
      </c>
      <c r="U1664" s="672">
        <v>1</v>
      </c>
    </row>
    <row r="1665" spans="1:21" ht="14.4" customHeight="1" x14ac:dyDescent="0.3">
      <c r="A1665" s="625">
        <v>21</v>
      </c>
      <c r="B1665" s="626" t="s">
        <v>551</v>
      </c>
      <c r="C1665" s="626">
        <v>89301212</v>
      </c>
      <c r="D1665" s="688" t="s">
        <v>4839</v>
      </c>
      <c r="E1665" s="689" t="s">
        <v>2834</v>
      </c>
      <c r="F1665" s="626" t="s">
        <v>2806</v>
      </c>
      <c r="G1665" s="626" t="s">
        <v>2896</v>
      </c>
      <c r="H1665" s="626" t="s">
        <v>550</v>
      </c>
      <c r="I1665" s="626" t="s">
        <v>2897</v>
      </c>
      <c r="J1665" s="626" t="s">
        <v>2898</v>
      </c>
      <c r="K1665" s="626" t="s">
        <v>870</v>
      </c>
      <c r="L1665" s="627">
        <v>101.69</v>
      </c>
      <c r="M1665" s="627">
        <v>203.38</v>
      </c>
      <c r="N1665" s="626">
        <v>2</v>
      </c>
      <c r="O1665" s="690">
        <v>1.5</v>
      </c>
      <c r="P1665" s="627"/>
      <c r="Q1665" s="642">
        <v>0</v>
      </c>
      <c r="R1665" s="626"/>
      <c r="S1665" s="642">
        <v>0</v>
      </c>
      <c r="T1665" s="690"/>
      <c r="U1665" s="672">
        <v>0</v>
      </c>
    </row>
    <row r="1666" spans="1:21" ht="14.4" customHeight="1" x14ac:dyDescent="0.3">
      <c r="A1666" s="625">
        <v>21</v>
      </c>
      <c r="B1666" s="626" t="s">
        <v>551</v>
      </c>
      <c r="C1666" s="626">
        <v>89301212</v>
      </c>
      <c r="D1666" s="688" t="s">
        <v>4839</v>
      </c>
      <c r="E1666" s="689" t="s">
        <v>2834</v>
      </c>
      <c r="F1666" s="626" t="s">
        <v>2806</v>
      </c>
      <c r="G1666" s="626" t="s">
        <v>2850</v>
      </c>
      <c r="H1666" s="626" t="s">
        <v>550</v>
      </c>
      <c r="I1666" s="626" t="s">
        <v>2851</v>
      </c>
      <c r="J1666" s="626" t="s">
        <v>2852</v>
      </c>
      <c r="K1666" s="626" t="s">
        <v>2853</v>
      </c>
      <c r="L1666" s="627">
        <v>0</v>
      </c>
      <c r="M1666" s="627">
        <v>0</v>
      </c>
      <c r="N1666" s="626">
        <v>2</v>
      </c>
      <c r="O1666" s="690"/>
      <c r="P1666" s="627"/>
      <c r="Q1666" s="642"/>
      <c r="R1666" s="626"/>
      <c r="S1666" s="642">
        <v>0</v>
      </c>
      <c r="T1666" s="690"/>
      <c r="U1666" s="672"/>
    </row>
    <row r="1667" spans="1:21" ht="14.4" customHeight="1" x14ac:dyDescent="0.3">
      <c r="A1667" s="625">
        <v>21</v>
      </c>
      <c r="B1667" s="626" t="s">
        <v>551</v>
      </c>
      <c r="C1667" s="626">
        <v>89301212</v>
      </c>
      <c r="D1667" s="688" t="s">
        <v>4839</v>
      </c>
      <c r="E1667" s="689" t="s">
        <v>2834</v>
      </c>
      <c r="F1667" s="626" t="s">
        <v>2806</v>
      </c>
      <c r="G1667" s="626" t="s">
        <v>3119</v>
      </c>
      <c r="H1667" s="626" t="s">
        <v>1264</v>
      </c>
      <c r="I1667" s="626" t="s">
        <v>3122</v>
      </c>
      <c r="J1667" s="626" t="s">
        <v>3123</v>
      </c>
      <c r="K1667" s="626" t="s">
        <v>618</v>
      </c>
      <c r="L1667" s="627">
        <v>90.72</v>
      </c>
      <c r="M1667" s="627">
        <v>544.31999999999994</v>
      </c>
      <c r="N1667" s="626">
        <v>6</v>
      </c>
      <c r="O1667" s="690">
        <v>2</v>
      </c>
      <c r="P1667" s="627">
        <v>272.15999999999997</v>
      </c>
      <c r="Q1667" s="642">
        <v>0.5</v>
      </c>
      <c r="R1667" s="626">
        <v>3</v>
      </c>
      <c r="S1667" s="642">
        <v>0.5</v>
      </c>
      <c r="T1667" s="690">
        <v>1</v>
      </c>
      <c r="U1667" s="672">
        <v>0.5</v>
      </c>
    </row>
    <row r="1668" spans="1:21" ht="14.4" customHeight="1" x14ac:dyDescent="0.3">
      <c r="A1668" s="625">
        <v>21</v>
      </c>
      <c r="B1668" s="626" t="s">
        <v>551</v>
      </c>
      <c r="C1668" s="626">
        <v>89301212</v>
      </c>
      <c r="D1668" s="688" t="s">
        <v>4839</v>
      </c>
      <c r="E1668" s="689" t="s">
        <v>2834</v>
      </c>
      <c r="F1668" s="626" t="s">
        <v>2806</v>
      </c>
      <c r="G1668" s="626" t="s">
        <v>3119</v>
      </c>
      <c r="H1668" s="626" t="s">
        <v>1264</v>
      </c>
      <c r="I1668" s="626" t="s">
        <v>3615</v>
      </c>
      <c r="J1668" s="626" t="s">
        <v>3123</v>
      </c>
      <c r="K1668" s="626" t="s">
        <v>3616</v>
      </c>
      <c r="L1668" s="627">
        <v>302.39</v>
      </c>
      <c r="M1668" s="627">
        <v>302.39</v>
      </c>
      <c r="N1668" s="626">
        <v>1</v>
      </c>
      <c r="O1668" s="690">
        <v>1</v>
      </c>
      <c r="P1668" s="627">
        <v>302.39</v>
      </c>
      <c r="Q1668" s="642">
        <v>1</v>
      </c>
      <c r="R1668" s="626">
        <v>1</v>
      </c>
      <c r="S1668" s="642">
        <v>1</v>
      </c>
      <c r="T1668" s="690">
        <v>1</v>
      </c>
      <c r="U1668" s="672">
        <v>1</v>
      </c>
    </row>
    <row r="1669" spans="1:21" ht="14.4" customHeight="1" x14ac:dyDescent="0.3">
      <c r="A1669" s="625">
        <v>21</v>
      </c>
      <c r="B1669" s="626" t="s">
        <v>551</v>
      </c>
      <c r="C1669" s="626">
        <v>89301212</v>
      </c>
      <c r="D1669" s="688" t="s">
        <v>4839</v>
      </c>
      <c r="E1669" s="689" t="s">
        <v>2834</v>
      </c>
      <c r="F1669" s="626" t="s">
        <v>2806</v>
      </c>
      <c r="G1669" s="626" t="s">
        <v>3049</v>
      </c>
      <c r="H1669" s="626" t="s">
        <v>550</v>
      </c>
      <c r="I1669" s="626" t="s">
        <v>3124</v>
      </c>
      <c r="J1669" s="626" t="s">
        <v>794</v>
      </c>
      <c r="K1669" s="626" t="s">
        <v>3125</v>
      </c>
      <c r="L1669" s="627">
        <v>57.85</v>
      </c>
      <c r="M1669" s="627">
        <v>173.55</v>
      </c>
      <c r="N1669" s="626">
        <v>3</v>
      </c>
      <c r="O1669" s="690">
        <v>1</v>
      </c>
      <c r="P1669" s="627">
        <v>115.7</v>
      </c>
      <c r="Q1669" s="642">
        <v>0.66666666666666663</v>
      </c>
      <c r="R1669" s="626">
        <v>2</v>
      </c>
      <c r="S1669" s="642">
        <v>0.66666666666666663</v>
      </c>
      <c r="T1669" s="690">
        <v>0.5</v>
      </c>
      <c r="U1669" s="672">
        <v>0.5</v>
      </c>
    </row>
    <row r="1670" spans="1:21" ht="14.4" customHeight="1" x14ac:dyDescent="0.3">
      <c r="A1670" s="625">
        <v>21</v>
      </c>
      <c r="B1670" s="626" t="s">
        <v>551</v>
      </c>
      <c r="C1670" s="626">
        <v>89301212</v>
      </c>
      <c r="D1670" s="688" t="s">
        <v>4839</v>
      </c>
      <c r="E1670" s="689" t="s">
        <v>2834</v>
      </c>
      <c r="F1670" s="626" t="s">
        <v>2806</v>
      </c>
      <c r="G1670" s="626" t="s">
        <v>3234</v>
      </c>
      <c r="H1670" s="626" t="s">
        <v>550</v>
      </c>
      <c r="I1670" s="626" t="s">
        <v>3235</v>
      </c>
      <c r="J1670" s="626" t="s">
        <v>3236</v>
      </c>
      <c r="K1670" s="626" t="s">
        <v>2174</v>
      </c>
      <c r="L1670" s="627">
        <v>85.49</v>
      </c>
      <c r="M1670" s="627">
        <v>85.49</v>
      </c>
      <c r="N1670" s="626">
        <v>1</v>
      </c>
      <c r="O1670" s="690">
        <v>0.5</v>
      </c>
      <c r="P1670" s="627"/>
      <c r="Q1670" s="642">
        <v>0</v>
      </c>
      <c r="R1670" s="626"/>
      <c r="S1670" s="642">
        <v>0</v>
      </c>
      <c r="T1670" s="690"/>
      <c r="U1670" s="672">
        <v>0</v>
      </c>
    </row>
    <row r="1671" spans="1:21" ht="14.4" customHeight="1" x14ac:dyDescent="0.3">
      <c r="A1671" s="625">
        <v>21</v>
      </c>
      <c r="B1671" s="626" t="s">
        <v>551</v>
      </c>
      <c r="C1671" s="626">
        <v>89301212</v>
      </c>
      <c r="D1671" s="688" t="s">
        <v>4839</v>
      </c>
      <c r="E1671" s="689" t="s">
        <v>2834</v>
      </c>
      <c r="F1671" s="626" t="s">
        <v>2806</v>
      </c>
      <c r="G1671" s="626" t="s">
        <v>3242</v>
      </c>
      <c r="H1671" s="626" t="s">
        <v>550</v>
      </c>
      <c r="I1671" s="626" t="s">
        <v>4090</v>
      </c>
      <c r="J1671" s="626" t="s">
        <v>3742</v>
      </c>
      <c r="K1671" s="626" t="s">
        <v>4091</v>
      </c>
      <c r="L1671" s="627">
        <v>0</v>
      </c>
      <c r="M1671" s="627">
        <v>0</v>
      </c>
      <c r="N1671" s="626">
        <v>1</v>
      </c>
      <c r="O1671" s="690">
        <v>1</v>
      </c>
      <c r="P1671" s="627"/>
      <c r="Q1671" s="642"/>
      <c r="R1671" s="626"/>
      <c r="S1671" s="642">
        <v>0</v>
      </c>
      <c r="T1671" s="690"/>
      <c r="U1671" s="672">
        <v>0</v>
      </c>
    </row>
    <row r="1672" spans="1:21" ht="14.4" customHeight="1" x14ac:dyDescent="0.3">
      <c r="A1672" s="625">
        <v>21</v>
      </c>
      <c r="B1672" s="626" t="s">
        <v>551</v>
      </c>
      <c r="C1672" s="626">
        <v>89301212</v>
      </c>
      <c r="D1672" s="688" t="s">
        <v>4839</v>
      </c>
      <c r="E1672" s="689" t="s">
        <v>2834</v>
      </c>
      <c r="F1672" s="626" t="s">
        <v>2806</v>
      </c>
      <c r="G1672" s="626" t="s">
        <v>4093</v>
      </c>
      <c r="H1672" s="626" t="s">
        <v>1264</v>
      </c>
      <c r="I1672" s="626" t="s">
        <v>2741</v>
      </c>
      <c r="J1672" s="626" t="s">
        <v>1820</v>
      </c>
      <c r="K1672" s="626" t="s">
        <v>1455</v>
      </c>
      <c r="L1672" s="627">
        <v>0</v>
      </c>
      <c r="M1672" s="627">
        <v>0</v>
      </c>
      <c r="N1672" s="626">
        <v>1</v>
      </c>
      <c r="O1672" s="690">
        <v>0.5</v>
      </c>
      <c r="P1672" s="627"/>
      <c r="Q1672" s="642"/>
      <c r="R1672" s="626"/>
      <c r="S1672" s="642">
        <v>0</v>
      </c>
      <c r="T1672" s="690"/>
      <c r="U1672" s="672">
        <v>0</v>
      </c>
    </row>
    <row r="1673" spans="1:21" ht="14.4" customHeight="1" x14ac:dyDescent="0.3">
      <c r="A1673" s="625">
        <v>21</v>
      </c>
      <c r="B1673" s="626" t="s">
        <v>551</v>
      </c>
      <c r="C1673" s="626">
        <v>89301212</v>
      </c>
      <c r="D1673" s="688" t="s">
        <v>4839</v>
      </c>
      <c r="E1673" s="689" t="s">
        <v>2834</v>
      </c>
      <c r="F1673" s="626" t="s">
        <v>2806</v>
      </c>
      <c r="G1673" s="626" t="s">
        <v>2903</v>
      </c>
      <c r="H1673" s="626" t="s">
        <v>550</v>
      </c>
      <c r="I1673" s="626" t="s">
        <v>4021</v>
      </c>
      <c r="J1673" s="626" t="s">
        <v>3637</v>
      </c>
      <c r="K1673" s="626" t="s">
        <v>1104</v>
      </c>
      <c r="L1673" s="627">
        <v>0</v>
      </c>
      <c r="M1673" s="627">
        <v>0</v>
      </c>
      <c r="N1673" s="626">
        <v>1</v>
      </c>
      <c r="O1673" s="690">
        <v>0.5</v>
      </c>
      <c r="P1673" s="627">
        <v>0</v>
      </c>
      <c r="Q1673" s="642"/>
      <c r="R1673" s="626">
        <v>1</v>
      </c>
      <c r="S1673" s="642">
        <v>1</v>
      </c>
      <c r="T1673" s="690">
        <v>0.5</v>
      </c>
      <c r="U1673" s="672">
        <v>1</v>
      </c>
    </row>
    <row r="1674" spans="1:21" ht="14.4" customHeight="1" x14ac:dyDescent="0.3">
      <c r="A1674" s="625">
        <v>21</v>
      </c>
      <c r="B1674" s="626" t="s">
        <v>551</v>
      </c>
      <c r="C1674" s="626">
        <v>89301212</v>
      </c>
      <c r="D1674" s="688" t="s">
        <v>4839</v>
      </c>
      <c r="E1674" s="689" t="s">
        <v>2834</v>
      </c>
      <c r="F1674" s="626" t="s">
        <v>2808</v>
      </c>
      <c r="G1674" s="626" t="s">
        <v>3245</v>
      </c>
      <c r="H1674" s="626" t="s">
        <v>550</v>
      </c>
      <c r="I1674" s="626" t="s">
        <v>3246</v>
      </c>
      <c r="J1674" s="626" t="s">
        <v>3247</v>
      </c>
      <c r="K1674" s="626" t="s">
        <v>3248</v>
      </c>
      <c r="L1674" s="627">
        <v>1267.1199999999999</v>
      </c>
      <c r="M1674" s="627">
        <v>1267.1199999999999</v>
      </c>
      <c r="N1674" s="626">
        <v>1</v>
      </c>
      <c r="O1674" s="690">
        <v>1</v>
      </c>
      <c r="P1674" s="627">
        <v>1267.1199999999999</v>
      </c>
      <c r="Q1674" s="642">
        <v>1</v>
      </c>
      <c r="R1674" s="626">
        <v>1</v>
      </c>
      <c r="S1674" s="642">
        <v>1</v>
      </c>
      <c r="T1674" s="690">
        <v>1</v>
      </c>
      <c r="U1674" s="672">
        <v>1</v>
      </c>
    </row>
    <row r="1675" spans="1:21" ht="14.4" customHeight="1" x14ac:dyDescent="0.3">
      <c r="A1675" s="625">
        <v>21</v>
      </c>
      <c r="B1675" s="626" t="s">
        <v>551</v>
      </c>
      <c r="C1675" s="626">
        <v>89301212</v>
      </c>
      <c r="D1675" s="688" t="s">
        <v>4839</v>
      </c>
      <c r="E1675" s="689" t="s">
        <v>2834</v>
      </c>
      <c r="F1675" s="626" t="s">
        <v>2808</v>
      </c>
      <c r="G1675" s="626" t="s">
        <v>3245</v>
      </c>
      <c r="H1675" s="626" t="s">
        <v>550</v>
      </c>
      <c r="I1675" s="626" t="s">
        <v>3334</v>
      </c>
      <c r="J1675" s="626" t="s">
        <v>3335</v>
      </c>
      <c r="K1675" s="626" t="s">
        <v>3336</v>
      </c>
      <c r="L1675" s="627">
        <v>1000</v>
      </c>
      <c r="M1675" s="627">
        <v>2000</v>
      </c>
      <c r="N1675" s="626">
        <v>2</v>
      </c>
      <c r="O1675" s="690">
        <v>2</v>
      </c>
      <c r="P1675" s="627"/>
      <c r="Q1675" s="642">
        <v>0</v>
      </c>
      <c r="R1675" s="626"/>
      <c r="S1675" s="642">
        <v>0</v>
      </c>
      <c r="T1675" s="690"/>
      <c r="U1675" s="672">
        <v>0</v>
      </c>
    </row>
    <row r="1676" spans="1:21" ht="14.4" customHeight="1" x14ac:dyDescent="0.3">
      <c r="A1676" s="625">
        <v>21</v>
      </c>
      <c r="B1676" s="626" t="s">
        <v>551</v>
      </c>
      <c r="C1676" s="626">
        <v>89301212</v>
      </c>
      <c r="D1676" s="688" t="s">
        <v>4839</v>
      </c>
      <c r="E1676" s="689" t="s">
        <v>2835</v>
      </c>
      <c r="F1676" s="626" t="s">
        <v>2806</v>
      </c>
      <c r="G1676" s="626" t="s">
        <v>2909</v>
      </c>
      <c r="H1676" s="626" t="s">
        <v>550</v>
      </c>
      <c r="I1676" s="626" t="s">
        <v>4307</v>
      </c>
      <c r="J1676" s="626" t="s">
        <v>4308</v>
      </c>
      <c r="K1676" s="626" t="s">
        <v>4309</v>
      </c>
      <c r="L1676" s="627">
        <v>0</v>
      </c>
      <c r="M1676" s="627">
        <v>0</v>
      </c>
      <c r="N1676" s="626">
        <v>1</v>
      </c>
      <c r="O1676" s="690">
        <v>0.5</v>
      </c>
      <c r="P1676" s="627">
        <v>0</v>
      </c>
      <c r="Q1676" s="642"/>
      <c r="R1676" s="626">
        <v>1</v>
      </c>
      <c r="S1676" s="642">
        <v>1</v>
      </c>
      <c r="T1676" s="690">
        <v>0.5</v>
      </c>
      <c r="U1676" s="672">
        <v>1</v>
      </c>
    </row>
    <row r="1677" spans="1:21" ht="14.4" customHeight="1" x14ac:dyDescent="0.3">
      <c r="A1677" s="625">
        <v>21</v>
      </c>
      <c r="B1677" s="626" t="s">
        <v>551</v>
      </c>
      <c r="C1677" s="626">
        <v>89301212</v>
      </c>
      <c r="D1677" s="688" t="s">
        <v>4839</v>
      </c>
      <c r="E1677" s="689" t="s">
        <v>2835</v>
      </c>
      <c r="F1677" s="626" t="s">
        <v>2806</v>
      </c>
      <c r="G1677" s="626" t="s">
        <v>4034</v>
      </c>
      <c r="H1677" s="626" t="s">
        <v>550</v>
      </c>
      <c r="I1677" s="626" t="s">
        <v>4310</v>
      </c>
      <c r="J1677" s="626" t="s">
        <v>4311</v>
      </c>
      <c r="K1677" s="626" t="s">
        <v>4312</v>
      </c>
      <c r="L1677" s="627">
        <v>275.23</v>
      </c>
      <c r="M1677" s="627">
        <v>825.69</v>
      </c>
      <c r="N1677" s="626">
        <v>3</v>
      </c>
      <c r="O1677" s="690">
        <v>1</v>
      </c>
      <c r="P1677" s="627"/>
      <c r="Q1677" s="642">
        <v>0</v>
      </c>
      <c r="R1677" s="626"/>
      <c r="S1677" s="642">
        <v>0</v>
      </c>
      <c r="T1677" s="690"/>
      <c r="U1677" s="672">
        <v>0</v>
      </c>
    </row>
    <row r="1678" spans="1:21" ht="14.4" customHeight="1" x14ac:dyDescent="0.3">
      <c r="A1678" s="625">
        <v>21</v>
      </c>
      <c r="B1678" s="626" t="s">
        <v>551</v>
      </c>
      <c r="C1678" s="626">
        <v>89301212</v>
      </c>
      <c r="D1678" s="688" t="s">
        <v>4839</v>
      </c>
      <c r="E1678" s="689" t="s">
        <v>2835</v>
      </c>
      <c r="F1678" s="626" t="s">
        <v>2806</v>
      </c>
      <c r="G1678" s="626" t="s">
        <v>4313</v>
      </c>
      <c r="H1678" s="626" t="s">
        <v>1264</v>
      </c>
      <c r="I1678" s="626" t="s">
        <v>4314</v>
      </c>
      <c r="J1678" s="626" t="s">
        <v>4315</v>
      </c>
      <c r="K1678" s="626" t="s">
        <v>4316</v>
      </c>
      <c r="L1678" s="627">
        <v>416.46</v>
      </c>
      <c r="M1678" s="627">
        <v>1249.3799999999999</v>
      </c>
      <c r="N1678" s="626">
        <v>3</v>
      </c>
      <c r="O1678" s="690">
        <v>1</v>
      </c>
      <c r="P1678" s="627">
        <v>1249.3799999999999</v>
      </c>
      <c r="Q1678" s="642">
        <v>1</v>
      </c>
      <c r="R1678" s="626">
        <v>3</v>
      </c>
      <c r="S1678" s="642">
        <v>1</v>
      </c>
      <c r="T1678" s="690">
        <v>1</v>
      </c>
      <c r="U1678" s="672">
        <v>1</v>
      </c>
    </row>
    <row r="1679" spans="1:21" ht="14.4" customHeight="1" x14ac:dyDescent="0.3">
      <c r="A1679" s="625">
        <v>21</v>
      </c>
      <c r="B1679" s="626" t="s">
        <v>551</v>
      </c>
      <c r="C1679" s="626">
        <v>89301212</v>
      </c>
      <c r="D1679" s="688" t="s">
        <v>4839</v>
      </c>
      <c r="E1679" s="689" t="s">
        <v>2835</v>
      </c>
      <c r="F1679" s="626" t="s">
        <v>2806</v>
      </c>
      <c r="G1679" s="626" t="s">
        <v>2854</v>
      </c>
      <c r="H1679" s="626" t="s">
        <v>1264</v>
      </c>
      <c r="I1679" s="626" t="s">
        <v>2486</v>
      </c>
      <c r="J1679" s="626" t="s">
        <v>1429</v>
      </c>
      <c r="K1679" s="626" t="s">
        <v>1430</v>
      </c>
      <c r="L1679" s="627">
        <v>89.6</v>
      </c>
      <c r="M1679" s="627">
        <v>806.40000000000009</v>
      </c>
      <c r="N1679" s="626">
        <v>9</v>
      </c>
      <c r="O1679" s="690">
        <v>6.5</v>
      </c>
      <c r="P1679" s="627">
        <v>179.2</v>
      </c>
      <c r="Q1679" s="642">
        <v>0.22222222222222218</v>
      </c>
      <c r="R1679" s="626">
        <v>2</v>
      </c>
      <c r="S1679" s="642">
        <v>0.22222222222222221</v>
      </c>
      <c r="T1679" s="690">
        <v>2</v>
      </c>
      <c r="U1679" s="672">
        <v>0.30769230769230771</v>
      </c>
    </row>
    <row r="1680" spans="1:21" ht="14.4" customHeight="1" x14ac:dyDescent="0.3">
      <c r="A1680" s="625">
        <v>21</v>
      </c>
      <c r="B1680" s="626" t="s">
        <v>551</v>
      </c>
      <c r="C1680" s="626">
        <v>89301212</v>
      </c>
      <c r="D1680" s="688" t="s">
        <v>4839</v>
      </c>
      <c r="E1680" s="689" t="s">
        <v>2835</v>
      </c>
      <c r="F1680" s="626" t="s">
        <v>2806</v>
      </c>
      <c r="G1680" s="626" t="s">
        <v>2854</v>
      </c>
      <c r="H1680" s="626" t="s">
        <v>1264</v>
      </c>
      <c r="I1680" s="626" t="s">
        <v>2486</v>
      </c>
      <c r="J1680" s="626" t="s">
        <v>1429</v>
      </c>
      <c r="K1680" s="626" t="s">
        <v>1430</v>
      </c>
      <c r="L1680" s="627">
        <v>95.25</v>
      </c>
      <c r="M1680" s="627">
        <v>381</v>
      </c>
      <c r="N1680" s="626">
        <v>4</v>
      </c>
      <c r="O1680" s="690">
        <v>2.5</v>
      </c>
      <c r="P1680" s="627">
        <v>190.5</v>
      </c>
      <c r="Q1680" s="642">
        <v>0.5</v>
      </c>
      <c r="R1680" s="626">
        <v>2</v>
      </c>
      <c r="S1680" s="642">
        <v>0.5</v>
      </c>
      <c r="T1680" s="690">
        <v>1</v>
      </c>
      <c r="U1680" s="672">
        <v>0.4</v>
      </c>
    </row>
    <row r="1681" spans="1:21" ht="14.4" customHeight="1" x14ac:dyDescent="0.3">
      <c r="A1681" s="625">
        <v>21</v>
      </c>
      <c r="B1681" s="626" t="s">
        <v>551</v>
      </c>
      <c r="C1681" s="626">
        <v>89301212</v>
      </c>
      <c r="D1681" s="688" t="s">
        <v>4839</v>
      </c>
      <c r="E1681" s="689" t="s">
        <v>2835</v>
      </c>
      <c r="F1681" s="626" t="s">
        <v>2806</v>
      </c>
      <c r="G1681" s="626" t="s">
        <v>2854</v>
      </c>
      <c r="H1681" s="626" t="s">
        <v>550</v>
      </c>
      <c r="I1681" s="626" t="s">
        <v>3406</v>
      </c>
      <c r="J1681" s="626" t="s">
        <v>2488</v>
      </c>
      <c r="K1681" s="626" t="s">
        <v>1430</v>
      </c>
      <c r="L1681" s="627">
        <v>89.58</v>
      </c>
      <c r="M1681" s="627">
        <v>179.16</v>
      </c>
      <c r="N1681" s="626">
        <v>2</v>
      </c>
      <c r="O1681" s="690">
        <v>2</v>
      </c>
      <c r="P1681" s="627">
        <v>89.58</v>
      </c>
      <c r="Q1681" s="642">
        <v>0.5</v>
      </c>
      <c r="R1681" s="626">
        <v>1</v>
      </c>
      <c r="S1681" s="642">
        <v>0.5</v>
      </c>
      <c r="T1681" s="690">
        <v>1</v>
      </c>
      <c r="U1681" s="672">
        <v>0.5</v>
      </c>
    </row>
    <row r="1682" spans="1:21" ht="14.4" customHeight="1" x14ac:dyDescent="0.3">
      <c r="A1682" s="625">
        <v>21</v>
      </c>
      <c r="B1682" s="626" t="s">
        <v>551</v>
      </c>
      <c r="C1682" s="626">
        <v>89301212</v>
      </c>
      <c r="D1682" s="688" t="s">
        <v>4839</v>
      </c>
      <c r="E1682" s="689" t="s">
        <v>2835</v>
      </c>
      <c r="F1682" s="626" t="s">
        <v>2806</v>
      </c>
      <c r="G1682" s="626" t="s">
        <v>2854</v>
      </c>
      <c r="H1682" s="626" t="s">
        <v>550</v>
      </c>
      <c r="I1682" s="626" t="s">
        <v>2914</v>
      </c>
      <c r="J1682" s="626" t="s">
        <v>751</v>
      </c>
      <c r="K1682" s="626" t="s">
        <v>2915</v>
      </c>
      <c r="L1682" s="627">
        <v>141.38999999999999</v>
      </c>
      <c r="M1682" s="627">
        <v>141.38999999999999</v>
      </c>
      <c r="N1682" s="626">
        <v>1</v>
      </c>
      <c r="O1682" s="690">
        <v>0.5</v>
      </c>
      <c r="P1682" s="627">
        <v>141.38999999999999</v>
      </c>
      <c r="Q1682" s="642">
        <v>1</v>
      </c>
      <c r="R1682" s="626">
        <v>1</v>
      </c>
      <c r="S1682" s="642">
        <v>1</v>
      </c>
      <c r="T1682" s="690">
        <v>0.5</v>
      </c>
      <c r="U1682" s="672">
        <v>1</v>
      </c>
    </row>
    <row r="1683" spans="1:21" ht="14.4" customHeight="1" x14ac:dyDescent="0.3">
      <c r="A1683" s="625">
        <v>21</v>
      </c>
      <c r="B1683" s="626" t="s">
        <v>551</v>
      </c>
      <c r="C1683" s="626">
        <v>89301212</v>
      </c>
      <c r="D1683" s="688" t="s">
        <v>4839</v>
      </c>
      <c r="E1683" s="689" t="s">
        <v>2835</v>
      </c>
      <c r="F1683" s="626" t="s">
        <v>2806</v>
      </c>
      <c r="G1683" s="626" t="s">
        <v>2854</v>
      </c>
      <c r="H1683" s="626" t="s">
        <v>550</v>
      </c>
      <c r="I1683" s="626" t="s">
        <v>2914</v>
      </c>
      <c r="J1683" s="626" t="s">
        <v>751</v>
      </c>
      <c r="K1683" s="626" t="s">
        <v>2915</v>
      </c>
      <c r="L1683" s="627">
        <v>285.75</v>
      </c>
      <c r="M1683" s="627">
        <v>285.75</v>
      </c>
      <c r="N1683" s="626">
        <v>1</v>
      </c>
      <c r="O1683" s="690">
        <v>0.5</v>
      </c>
      <c r="P1683" s="627"/>
      <c r="Q1683" s="642">
        <v>0</v>
      </c>
      <c r="R1683" s="626"/>
      <c r="S1683" s="642">
        <v>0</v>
      </c>
      <c r="T1683" s="690"/>
      <c r="U1683" s="672">
        <v>0</v>
      </c>
    </row>
    <row r="1684" spans="1:21" ht="14.4" customHeight="1" x14ac:dyDescent="0.3">
      <c r="A1684" s="625">
        <v>21</v>
      </c>
      <c r="B1684" s="626" t="s">
        <v>551</v>
      </c>
      <c r="C1684" s="626">
        <v>89301212</v>
      </c>
      <c r="D1684" s="688" t="s">
        <v>4839</v>
      </c>
      <c r="E1684" s="689" t="s">
        <v>2835</v>
      </c>
      <c r="F1684" s="626" t="s">
        <v>2806</v>
      </c>
      <c r="G1684" s="626" t="s">
        <v>2855</v>
      </c>
      <c r="H1684" s="626" t="s">
        <v>1264</v>
      </c>
      <c r="I1684" s="626" t="s">
        <v>2916</v>
      </c>
      <c r="J1684" s="626" t="s">
        <v>2917</v>
      </c>
      <c r="K1684" s="626" t="s">
        <v>2918</v>
      </c>
      <c r="L1684" s="627">
        <v>16.27</v>
      </c>
      <c r="M1684" s="627">
        <v>16.27</v>
      </c>
      <c r="N1684" s="626">
        <v>1</v>
      </c>
      <c r="O1684" s="690">
        <v>0.5</v>
      </c>
      <c r="P1684" s="627"/>
      <c r="Q1684" s="642">
        <v>0</v>
      </c>
      <c r="R1684" s="626"/>
      <c r="S1684" s="642">
        <v>0</v>
      </c>
      <c r="T1684" s="690"/>
      <c r="U1684" s="672">
        <v>0</v>
      </c>
    </row>
    <row r="1685" spans="1:21" ht="14.4" customHeight="1" x14ac:dyDescent="0.3">
      <c r="A1685" s="625">
        <v>21</v>
      </c>
      <c r="B1685" s="626" t="s">
        <v>551</v>
      </c>
      <c r="C1685" s="626">
        <v>89301212</v>
      </c>
      <c r="D1685" s="688" t="s">
        <v>4839</v>
      </c>
      <c r="E1685" s="689" t="s">
        <v>2835</v>
      </c>
      <c r="F1685" s="626" t="s">
        <v>2806</v>
      </c>
      <c r="G1685" s="626" t="s">
        <v>2855</v>
      </c>
      <c r="H1685" s="626" t="s">
        <v>1264</v>
      </c>
      <c r="I1685" s="626" t="s">
        <v>2919</v>
      </c>
      <c r="J1685" s="626" t="s">
        <v>2920</v>
      </c>
      <c r="K1685" s="626" t="s">
        <v>2921</v>
      </c>
      <c r="L1685" s="627">
        <v>25.03</v>
      </c>
      <c r="M1685" s="627">
        <v>125.15</v>
      </c>
      <c r="N1685" s="626">
        <v>5</v>
      </c>
      <c r="O1685" s="690">
        <v>2.5</v>
      </c>
      <c r="P1685" s="627">
        <v>75.09</v>
      </c>
      <c r="Q1685" s="642">
        <v>0.6</v>
      </c>
      <c r="R1685" s="626">
        <v>3</v>
      </c>
      <c r="S1685" s="642">
        <v>0.6</v>
      </c>
      <c r="T1685" s="690">
        <v>2</v>
      </c>
      <c r="U1685" s="672">
        <v>0.8</v>
      </c>
    </row>
    <row r="1686" spans="1:21" ht="14.4" customHeight="1" x14ac:dyDescent="0.3">
      <c r="A1686" s="625">
        <v>21</v>
      </c>
      <c r="B1686" s="626" t="s">
        <v>551</v>
      </c>
      <c r="C1686" s="626">
        <v>89301212</v>
      </c>
      <c r="D1686" s="688" t="s">
        <v>4839</v>
      </c>
      <c r="E1686" s="689" t="s">
        <v>2835</v>
      </c>
      <c r="F1686" s="626" t="s">
        <v>2806</v>
      </c>
      <c r="G1686" s="626" t="s">
        <v>2855</v>
      </c>
      <c r="H1686" s="626" t="s">
        <v>1264</v>
      </c>
      <c r="I1686" s="626" t="s">
        <v>2541</v>
      </c>
      <c r="J1686" s="626" t="s">
        <v>2542</v>
      </c>
      <c r="K1686" s="626" t="s">
        <v>2543</v>
      </c>
      <c r="L1686" s="627">
        <v>6.98</v>
      </c>
      <c r="M1686" s="627">
        <v>20.94</v>
      </c>
      <c r="N1686" s="626">
        <v>3</v>
      </c>
      <c r="O1686" s="690">
        <v>1</v>
      </c>
      <c r="P1686" s="627">
        <v>6.98</v>
      </c>
      <c r="Q1686" s="642">
        <v>0.33333333333333331</v>
      </c>
      <c r="R1686" s="626">
        <v>1</v>
      </c>
      <c r="S1686" s="642">
        <v>0.33333333333333331</v>
      </c>
      <c r="T1686" s="690">
        <v>0.5</v>
      </c>
      <c r="U1686" s="672">
        <v>0.5</v>
      </c>
    </row>
    <row r="1687" spans="1:21" ht="14.4" customHeight="1" x14ac:dyDescent="0.3">
      <c r="A1687" s="625">
        <v>21</v>
      </c>
      <c r="B1687" s="626" t="s">
        <v>551</v>
      </c>
      <c r="C1687" s="626">
        <v>89301212</v>
      </c>
      <c r="D1687" s="688" t="s">
        <v>4839</v>
      </c>
      <c r="E1687" s="689" t="s">
        <v>2835</v>
      </c>
      <c r="F1687" s="626" t="s">
        <v>2806</v>
      </c>
      <c r="G1687" s="626" t="s">
        <v>2855</v>
      </c>
      <c r="H1687" s="626" t="s">
        <v>550</v>
      </c>
      <c r="I1687" s="626" t="s">
        <v>2922</v>
      </c>
      <c r="J1687" s="626" t="s">
        <v>2923</v>
      </c>
      <c r="K1687" s="626" t="s">
        <v>2543</v>
      </c>
      <c r="L1687" s="627">
        <v>6.98</v>
      </c>
      <c r="M1687" s="627">
        <v>27.92</v>
      </c>
      <c r="N1687" s="626">
        <v>4</v>
      </c>
      <c r="O1687" s="690">
        <v>1</v>
      </c>
      <c r="P1687" s="627">
        <v>20.94</v>
      </c>
      <c r="Q1687" s="642">
        <v>0.75</v>
      </c>
      <c r="R1687" s="626">
        <v>3</v>
      </c>
      <c r="S1687" s="642">
        <v>0.75</v>
      </c>
      <c r="T1687" s="690">
        <v>0.5</v>
      </c>
      <c r="U1687" s="672">
        <v>0.5</v>
      </c>
    </row>
    <row r="1688" spans="1:21" ht="14.4" customHeight="1" x14ac:dyDescent="0.3">
      <c r="A1688" s="625">
        <v>21</v>
      </c>
      <c r="B1688" s="626" t="s">
        <v>551</v>
      </c>
      <c r="C1688" s="626">
        <v>89301212</v>
      </c>
      <c r="D1688" s="688" t="s">
        <v>4839</v>
      </c>
      <c r="E1688" s="689" t="s">
        <v>2835</v>
      </c>
      <c r="F1688" s="626" t="s">
        <v>2806</v>
      </c>
      <c r="G1688" s="626" t="s">
        <v>2924</v>
      </c>
      <c r="H1688" s="626" t="s">
        <v>550</v>
      </c>
      <c r="I1688" s="626" t="s">
        <v>4317</v>
      </c>
      <c r="J1688" s="626" t="s">
        <v>4318</v>
      </c>
      <c r="K1688" s="626" t="s">
        <v>4319</v>
      </c>
      <c r="L1688" s="627">
        <v>93.91</v>
      </c>
      <c r="M1688" s="627">
        <v>93.91</v>
      </c>
      <c r="N1688" s="626">
        <v>1</v>
      </c>
      <c r="O1688" s="690">
        <v>0.5</v>
      </c>
      <c r="P1688" s="627"/>
      <c r="Q1688" s="642">
        <v>0</v>
      </c>
      <c r="R1688" s="626"/>
      <c r="S1688" s="642">
        <v>0</v>
      </c>
      <c r="T1688" s="690"/>
      <c r="U1688" s="672">
        <v>0</v>
      </c>
    </row>
    <row r="1689" spans="1:21" ht="14.4" customHeight="1" x14ac:dyDescent="0.3">
      <c r="A1689" s="625">
        <v>21</v>
      </c>
      <c r="B1689" s="626" t="s">
        <v>551</v>
      </c>
      <c r="C1689" s="626">
        <v>89301212</v>
      </c>
      <c r="D1689" s="688" t="s">
        <v>4839</v>
      </c>
      <c r="E1689" s="689" t="s">
        <v>2835</v>
      </c>
      <c r="F1689" s="626" t="s">
        <v>2806</v>
      </c>
      <c r="G1689" s="626" t="s">
        <v>4320</v>
      </c>
      <c r="H1689" s="626" t="s">
        <v>550</v>
      </c>
      <c r="I1689" s="626" t="s">
        <v>4321</v>
      </c>
      <c r="J1689" s="626" t="s">
        <v>4322</v>
      </c>
      <c r="K1689" s="626" t="s">
        <v>4323</v>
      </c>
      <c r="L1689" s="627">
        <v>5151.87</v>
      </c>
      <c r="M1689" s="627">
        <v>5151.87</v>
      </c>
      <c r="N1689" s="626">
        <v>1</v>
      </c>
      <c r="O1689" s="690">
        <v>0.5</v>
      </c>
      <c r="P1689" s="627">
        <v>5151.87</v>
      </c>
      <c r="Q1689" s="642">
        <v>1</v>
      </c>
      <c r="R1689" s="626">
        <v>1</v>
      </c>
      <c r="S1689" s="642">
        <v>1</v>
      </c>
      <c r="T1689" s="690">
        <v>0.5</v>
      </c>
      <c r="U1689" s="672">
        <v>1</v>
      </c>
    </row>
    <row r="1690" spans="1:21" ht="14.4" customHeight="1" x14ac:dyDescent="0.3">
      <c r="A1690" s="625">
        <v>21</v>
      </c>
      <c r="B1690" s="626" t="s">
        <v>551</v>
      </c>
      <c r="C1690" s="626">
        <v>89301212</v>
      </c>
      <c r="D1690" s="688" t="s">
        <v>4839</v>
      </c>
      <c r="E1690" s="689" t="s">
        <v>2835</v>
      </c>
      <c r="F1690" s="626" t="s">
        <v>2806</v>
      </c>
      <c r="G1690" s="626" t="s">
        <v>2931</v>
      </c>
      <c r="H1690" s="626" t="s">
        <v>1264</v>
      </c>
      <c r="I1690" s="626" t="s">
        <v>3770</v>
      </c>
      <c r="J1690" s="626" t="s">
        <v>1453</v>
      </c>
      <c r="K1690" s="626" t="s">
        <v>1455</v>
      </c>
      <c r="L1690" s="627">
        <v>81.209999999999994</v>
      </c>
      <c r="M1690" s="627">
        <v>1136.94</v>
      </c>
      <c r="N1690" s="626">
        <v>14</v>
      </c>
      <c r="O1690" s="690">
        <v>6</v>
      </c>
      <c r="P1690" s="627">
        <v>406.04999999999995</v>
      </c>
      <c r="Q1690" s="642">
        <v>0.3571428571428571</v>
      </c>
      <c r="R1690" s="626">
        <v>5</v>
      </c>
      <c r="S1690" s="642">
        <v>0.35714285714285715</v>
      </c>
      <c r="T1690" s="690">
        <v>2</v>
      </c>
      <c r="U1690" s="672">
        <v>0.33333333333333331</v>
      </c>
    </row>
    <row r="1691" spans="1:21" ht="14.4" customHeight="1" x14ac:dyDescent="0.3">
      <c r="A1691" s="625">
        <v>21</v>
      </c>
      <c r="B1691" s="626" t="s">
        <v>551</v>
      </c>
      <c r="C1691" s="626">
        <v>89301212</v>
      </c>
      <c r="D1691" s="688" t="s">
        <v>4839</v>
      </c>
      <c r="E1691" s="689" t="s">
        <v>2835</v>
      </c>
      <c r="F1691" s="626" t="s">
        <v>2806</v>
      </c>
      <c r="G1691" s="626" t="s">
        <v>2931</v>
      </c>
      <c r="H1691" s="626" t="s">
        <v>1264</v>
      </c>
      <c r="I1691" s="626" t="s">
        <v>2279</v>
      </c>
      <c r="J1691" s="626" t="s">
        <v>1453</v>
      </c>
      <c r="K1691" s="626" t="s">
        <v>1455</v>
      </c>
      <c r="L1691" s="627">
        <v>81.209999999999994</v>
      </c>
      <c r="M1691" s="627">
        <v>487.26</v>
      </c>
      <c r="N1691" s="626">
        <v>6</v>
      </c>
      <c r="O1691" s="690">
        <v>2.5</v>
      </c>
      <c r="P1691" s="627">
        <v>243.63</v>
      </c>
      <c r="Q1691" s="642">
        <v>0.5</v>
      </c>
      <c r="R1691" s="626">
        <v>3</v>
      </c>
      <c r="S1691" s="642">
        <v>0.5</v>
      </c>
      <c r="T1691" s="690">
        <v>0.5</v>
      </c>
      <c r="U1691" s="672">
        <v>0.2</v>
      </c>
    </row>
    <row r="1692" spans="1:21" ht="14.4" customHeight="1" x14ac:dyDescent="0.3">
      <c r="A1692" s="625">
        <v>21</v>
      </c>
      <c r="B1692" s="626" t="s">
        <v>551</v>
      </c>
      <c r="C1692" s="626">
        <v>89301212</v>
      </c>
      <c r="D1692" s="688" t="s">
        <v>4839</v>
      </c>
      <c r="E1692" s="689" t="s">
        <v>2835</v>
      </c>
      <c r="F1692" s="626" t="s">
        <v>2806</v>
      </c>
      <c r="G1692" s="626" t="s">
        <v>2931</v>
      </c>
      <c r="H1692" s="626" t="s">
        <v>1264</v>
      </c>
      <c r="I1692" s="626" t="s">
        <v>4324</v>
      </c>
      <c r="J1692" s="626" t="s">
        <v>1453</v>
      </c>
      <c r="K1692" s="626" t="s">
        <v>1454</v>
      </c>
      <c r="L1692" s="627">
        <v>270.69</v>
      </c>
      <c r="M1692" s="627">
        <v>541.38</v>
      </c>
      <c r="N1692" s="626">
        <v>2</v>
      </c>
      <c r="O1692" s="690">
        <v>2</v>
      </c>
      <c r="P1692" s="627">
        <v>541.38</v>
      </c>
      <c r="Q1692" s="642">
        <v>1</v>
      </c>
      <c r="R1692" s="626">
        <v>2</v>
      </c>
      <c r="S1692" s="642">
        <v>1</v>
      </c>
      <c r="T1692" s="690">
        <v>2</v>
      </c>
      <c r="U1692" s="672">
        <v>1</v>
      </c>
    </row>
    <row r="1693" spans="1:21" ht="14.4" customHeight="1" x14ac:dyDescent="0.3">
      <c r="A1693" s="625">
        <v>21</v>
      </c>
      <c r="B1693" s="626" t="s">
        <v>551</v>
      </c>
      <c r="C1693" s="626">
        <v>89301212</v>
      </c>
      <c r="D1693" s="688" t="s">
        <v>4839</v>
      </c>
      <c r="E1693" s="689" t="s">
        <v>2835</v>
      </c>
      <c r="F1693" s="626" t="s">
        <v>2806</v>
      </c>
      <c r="G1693" s="626" t="s">
        <v>2931</v>
      </c>
      <c r="H1693" s="626" t="s">
        <v>1264</v>
      </c>
      <c r="I1693" s="626" t="s">
        <v>2281</v>
      </c>
      <c r="J1693" s="626" t="s">
        <v>1452</v>
      </c>
      <c r="K1693" s="626" t="s">
        <v>1199</v>
      </c>
      <c r="L1693" s="627">
        <v>60.92</v>
      </c>
      <c r="M1693" s="627">
        <v>243.68</v>
      </c>
      <c r="N1693" s="626">
        <v>4</v>
      </c>
      <c r="O1693" s="690">
        <v>1</v>
      </c>
      <c r="P1693" s="627">
        <v>243.68</v>
      </c>
      <c r="Q1693" s="642">
        <v>1</v>
      </c>
      <c r="R1693" s="626">
        <v>4</v>
      </c>
      <c r="S1693" s="642">
        <v>1</v>
      </c>
      <c r="T1693" s="690">
        <v>1</v>
      </c>
      <c r="U1693" s="672">
        <v>1</v>
      </c>
    </row>
    <row r="1694" spans="1:21" ht="14.4" customHeight="1" x14ac:dyDescent="0.3">
      <c r="A1694" s="625">
        <v>21</v>
      </c>
      <c r="B1694" s="626" t="s">
        <v>551</v>
      </c>
      <c r="C1694" s="626">
        <v>89301212</v>
      </c>
      <c r="D1694" s="688" t="s">
        <v>4839</v>
      </c>
      <c r="E1694" s="689" t="s">
        <v>2835</v>
      </c>
      <c r="F1694" s="626" t="s">
        <v>2806</v>
      </c>
      <c r="G1694" s="626" t="s">
        <v>2931</v>
      </c>
      <c r="H1694" s="626" t="s">
        <v>1264</v>
      </c>
      <c r="I1694" s="626" t="s">
        <v>2282</v>
      </c>
      <c r="J1694" s="626" t="s">
        <v>1452</v>
      </c>
      <c r="K1694" s="626" t="s">
        <v>1447</v>
      </c>
      <c r="L1694" s="627">
        <v>203.07</v>
      </c>
      <c r="M1694" s="627">
        <v>203.07</v>
      </c>
      <c r="N1694" s="626">
        <v>1</v>
      </c>
      <c r="O1694" s="690">
        <v>0.5</v>
      </c>
      <c r="P1694" s="627">
        <v>203.07</v>
      </c>
      <c r="Q1694" s="642">
        <v>1</v>
      </c>
      <c r="R1694" s="626">
        <v>1</v>
      </c>
      <c r="S1694" s="642">
        <v>1</v>
      </c>
      <c r="T1694" s="690">
        <v>0.5</v>
      </c>
      <c r="U1694" s="672">
        <v>1</v>
      </c>
    </row>
    <row r="1695" spans="1:21" ht="14.4" customHeight="1" x14ac:dyDescent="0.3">
      <c r="A1695" s="625">
        <v>21</v>
      </c>
      <c r="B1695" s="626" t="s">
        <v>551</v>
      </c>
      <c r="C1695" s="626">
        <v>89301212</v>
      </c>
      <c r="D1695" s="688" t="s">
        <v>4839</v>
      </c>
      <c r="E1695" s="689" t="s">
        <v>2835</v>
      </c>
      <c r="F1695" s="626" t="s">
        <v>2806</v>
      </c>
      <c r="G1695" s="626" t="s">
        <v>2877</v>
      </c>
      <c r="H1695" s="626" t="s">
        <v>1264</v>
      </c>
      <c r="I1695" s="626" t="s">
        <v>2679</v>
      </c>
      <c r="J1695" s="626" t="s">
        <v>2680</v>
      </c>
      <c r="K1695" s="626" t="s">
        <v>2681</v>
      </c>
      <c r="L1695" s="627">
        <v>333.31</v>
      </c>
      <c r="M1695" s="627">
        <v>8666.0600000000013</v>
      </c>
      <c r="N1695" s="626">
        <v>26</v>
      </c>
      <c r="O1695" s="690">
        <v>17.5</v>
      </c>
      <c r="P1695" s="627">
        <v>5332.9600000000009</v>
      </c>
      <c r="Q1695" s="642">
        <v>0.61538461538461542</v>
      </c>
      <c r="R1695" s="626">
        <v>16</v>
      </c>
      <c r="S1695" s="642">
        <v>0.61538461538461542</v>
      </c>
      <c r="T1695" s="690">
        <v>11.5</v>
      </c>
      <c r="U1695" s="672">
        <v>0.65714285714285714</v>
      </c>
    </row>
    <row r="1696" spans="1:21" ht="14.4" customHeight="1" x14ac:dyDescent="0.3">
      <c r="A1696" s="625">
        <v>21</v>
      </c>
      <c r="B1696" s="626" t="s">
        <v>551</v>
      </c>
      <c r="C1696" s="626">
        <v>89301212</v>
      </c>
      <c r="D1696" s="688" t="s">
        <v>4839</v>
      </c>
      <c r="E1696" s="689" t="s">
        <v>2835</v>
      </c>
      <c r="F1696" s="626" t="s">
        <v>2806</v>
      </c>
      <c r="G1696" s="626" t="s">
        <v>3421</v>
      </c>
      <c r="H1696" s="626" t="s">
        <v>1264</v>
      </c>
      <c r="I1696" s="626" t="s">
        <v>3422</v>
      </c>
      <c r="J1696" s="626" t="s">
        <v>3423</v>
      </c>
      <c r="K1696" s="626" t="s">
        <v>3424</v>
      </c>
      <c r="L1696" s="627">
        <v>2279.48</v>
      </c>
      <c r="M1696" s="627">
        <v>6838.4400000000005</v>
      </c>
      <c r="N1696" s="626">
        <v>3</v>
      </c>
      <c r="O1696" s="690">
        <v>1</v>
      </c>
      <c r="P1696" s="627"/>
      <c r="Q1696" s="642">
        <v>0</v>
      </c>
      <c r="R1696" s="626"/>
      <c r="S1696" s="642">
        <v>0</v>
      </c>
      <c r="T1696" s="690"/>
      <c r="U1696" s="672">
        <v>0</v>
      </c>
    </row>
    <row r="1697" spans="1:21" ht="14.4" customHeight="1" x14ac:dyDescent="0.3">
      <c r="A1697" s="625">
        <v>21</v>
      </c>
      <c r="B1697" s="626" t="s">
        <v>551</v>
      </c>
      <c r="C1697" s="626">
        <v>89301212</v>
      </c>
      <c r="D1697" s="688" t="s">
        <v>4839</v>
      </c>
      <c r="E1697" s="689" t="s">
        <v>2835</v>
      </c>
      <c r="F1697" s="626" t="s">
        <v>2806</v>
      </c>
      <c r="G1697" s="626" t="s">
        <v>3421</v>
      </c>
      <c r="H1697" s="626" t="s">
        <v>1264</v>
      </c>
      <c r="I1697" s="626" t="s">
        <v>3422</v>
      </c>
      <c r="J1697" s="626" t="s">
        <v>2823</v>
      </c>
      <c r="K1697" s="626"/>
      <c r="L1697" s="627">
        <v>2279.48</v>
      </c>
      <c r="M1697" s="627">
        <v>6838.4400000000005</v>
      </c>
      <c r="N1697" s="626">
        <v>3</v>
      </c>
      <c r="O1697" s="690">
        <v>1</v>
      </c>
      <c r="P1697" s="627"/>
      <c r="Q1697" s="642">
        <v>0</v>
      </c>
      <c r="R1697" s="626"/>
      <c r="S1697" s="642">
        <v>0</v>
      </c>
      <c r="T1697" s="690"/>
      <c r="U1697" s="672">
        <v>0</v>
      </c>
    </row>
    <row r="1698" spans="1:21" ht="14.4" customHeight="1" x14ac:dyDescent="0.3">
      <c r="A1698" s="625">
        <v>21</v>
      </c>
      <c r="B1698" s="626" t="s">
        <v>551</v>
      </c>
      <c r="C1698" s="626">
        <v>89301212</v>
      </c>
      <c r="D1698" s="688" t="s">
        <v>4839</v>
      </c>
      <c r="E1698" s="689" t="s">
        <v>2835</v>
      </c>
      <c r="F1698" s="626" t="s">
        <v>2806</v>
      </c>
      <c r="G1698" s="626" t="s">
        <v>3421</v>
      </c>
      <c r="H1698" s="626" t="s">
        <v>1264</v>
      </c>
      <c r="I1698" s="626" t="s">
        <v>3425</v>
      </c>
      <c r="J1698" s="626" t="s">
        <v>3423</v>
      </c>
      <c r="K1698" s="626" t="s">
        <v>3424</v>
      </c>
      <c r="L1698" s="627">
        <v>2279.48</v>
      </c>
      <c r="M1698" s="627">
        <v>6838.4400000000005</v>
      </c>
      <c r="N1698" s="626">
        <v>3</v>
      </c>
      <c r="O1698" s="690">
        <v>1</v>
      </c>
      <c r="P1698" s="627"/>
      <c r="Q1698" s="642">
        <v>0</v>
      </c>
      <c r="R1698" s="626"/>
      <c r="S1698" s="642">
        <v>0</v>
      </c>
      <c r="T1698" s="690"/>
      <c r="U1698" s="672">
        <v>0</v>
      </c>
    </row>
    <row r="1699" spans="1:21" ht="14.4" customHeight="1" x14ac:dyDescent="0.3">
      <c r="A1699" s="625">
        <v>21</v>
      </c>
      <c r="B1699" s="626" t="s">
        <v>551</v>
      </c>
      <c r="C1699" s="626">
        <v>89301212</v>
      </c>
      <c r="D1699" s="688" t="s">
        <v>4839</v>
      </c>
      <c r="E1699" s="689" t="s">
        <v>2835</v>
      </c>
      <c r="F1699" s="626" t="s">
        <v>2806</v>
      </c>
      <c r="G1699" s="626" t="s">
        <v>3304</v>
      </c>
      <c r="H1699" s="626" t="s">
        <v>1264</v>
      </c>
      <c r="I1699" s="626" t="s">
        <v>2208</v>
      </c>
      <c r="J1699" s="626" t="s">
        <v>1310</v>
      </c>
      <c r="K1699" s="626" t="s">
        <v>1268</v>
      </c>
      <c r="L1699" s="627">
        <v>0</v>
      </c>
      <c r="M1699" s="627">
        <v>0</v>
      </c>
      <c r="N1699" s="626">
        <v>1</v>
      </c>
      <c r="O1699" s="690">
        <v>0.5</v>
      </c>
      <c r="P1699" s="627"/>
      <c r="Q1699" s="642"/>
      <c r="R1699" s="626"/>
      <c r="S1699" s="642">
        <v>0</v>
      </c>
      <c r="T1699" s="690"/>
      <c r="U1699" s="672">
        <v>0</v>
      </c>
    </row>
    <row r="1700" spans="1:21" ht="14.4" customHeight="1" x14ac:dyDescent="0.3">
      <c r="A1700" s="625">
        <v>21</v>
      </c>
      <c r="B1700" s="626" t="s">
        <v>551</v>
      </c>
      <c r="C1700" s="626">
        <v>89301212</v>
      </c>
      <c r="D1700" s="688" t="s">
        <v>4839</v>
      </c>
      <c r="E1700" s="689" t="s">
        <v>2835</v>
      </c>
      <c r="F1700" s="626" t="s">
        <v>2806</v>
      </c>
      <c r="G1700" s="626" t="s">
        <v>2933</v>
      </c>
      <c r="H1700" s="626" t="s">
        <v>550</v>
      </c>
      <c r="I1700" s="626" t="s">
        <v>2934</v>
      </c>
      <c r="J1700" s="626" t="s">
        <v>2935</v>
      </c>
      <c r="K1700" s="626" t="s">
        <v>2936</v>
      </c>
      <c r="L1700" s="627">
        <v>1789.73</v>
      </c>
      <c r="M1700" s="627">
        <v>100224.88000000002</v>
      </c>
      <c r="N1700" s="626">
        <v>56</v>
      </c>
      <c r="O1700" s="690">
        <v>16.5</v>
      </c>
      <c r="P1700" s="627">
        <v>93065.960000000021</v>
      </c>
      <c r="Q1700" s="642">
        <v>0.9285714285714286</v>
      </c>
      <c r="R1700" s="626">
        <v>52</v>
      </c>
      <c r="S1700" s="642">
        <v>0.9285714285714286</v>
      </c>
      <c r="T1700" s="690">
        <v>15.5</v>
      </c>
      <c r="U1700" s="672">
        <v>0.93939393939393945</v>
      </c>
    </row>
    <row r="1701" spans="1:21" ht="14.4" customHeight="1" x14ac:dyDescent="0.3">
      <c r="A1701" s="625">
        <v>21</v>
      </c>
      <c r="B1701" s="626" t="s">
        <v>551</v>
      </c>
      <c r="C1701" s="626">
        <v>89301212</v>
      </c>
      <c r="D1701" s="688" t="s">
        <v>4839</v>
      </c>
      <c r="E1701" s="689" t="s">
        <v>2835</v>
      </c>
      <c r="F1701" s="626" t="s">
        <v>2806</v>
      </c>
      <c r="G1701" s="626" t="s">
        <v>3367</v>
      </c>
      <c r="H1701" s="626" t="s">
        <v>1264</v>
      </c>
      <c r="I1701" s="626" t="s">
        <v>2320</v>
      </c>
      <c r="J1701" s="626" t="s">
        <v>2321</v>
      </c>
      <c r="K1701" s="626" t="s">
        <v>628</v>
      </c>
      <c r="L1701" s="627">
        <v>196.76</v>
      </c>
      <c r="M1701" s="627">
        <v>590.28</v>
      </c>
      <c r="N1701" s="626">
        <v>3</v>
      </c>
      <c r="O1701" s="690">
        <v>0.5</v>
      </c>
      <c r="P1701" s="627">
        <v>590.28</v>
      </c>
      <c r="Q1701" s="642">
        <v>1</v>
      </c>
      <c r="R1701" s="626">
        <v>3</v>
      </c>
      <c r="S1701" s="642">
        <v>1</v>
      </c>
      <c r="T1701" s="690">
        <v>0.5</v>
      </c>
      <c r="U1701" s="672">
        <v>1</v>
      </c>
    </row>
    <row r="1702" spans="1:21" ht="14.4" customHeight="1" x14ac:dyDescent="0.3">
      <c r="A1702" s="625">
        <v>21</v>
      </c>
      <c r="B1702" s="626" t="s">
        <v>551</v>
      </c>
      <c r="C1702" s="626">
        <v>89301212</v>
      </c>
      <c r="D1702" s="688" t="s">
        <v>4839</v>
      </c>
      <c r="E1702" s="689" t="s">
        <v>2835</v>
      </c>
      <c r="F1702" s="626" t="s">
        <v>2806</v>
      </c>
      <c r="G1702" s="626" t="s">
        <v>3367</v>
      </c>
      <c r="H1702" s="626" t="s">
        <v>1264</v>
      </c>
      <c r="I1702" s="626" t="s">
        <v>2322</v>
      </c>
      <c r="J1702" s="626" t="s">
        <v>2323</v>
      </c>
      <c r="K1702" s="626" t="s">
        <v>678</v>
      </c>
      <c r="L1702" s="627">
        <v>238.81</v>
      </c>
      <c r="M1702" s="627">
        <v>238.81</v>
      </c>
      <c r="N1702" s="626">
        <v>1</v>
      </c>
      <c r="O1702" s="690">
        <v>0.5</v>
      </c>
      <c r="P1702" s="627"/>
      <c r="Q1702" s="642">
        <v>0</v>
      </c>
      <c r="R1702" s="626"/>
      <c r="S1702" s="642">
        <v>0</v>
      </c>
      <c r="T1702" s="690"/>
      <c r="U1702" s="672">
        <v>0</v>
      </c>
    </row>
    <row r="1703" spans="1:21" ht="14.4" customHeight="1" x14ac:dyDescent="0.3">
      <c r="A1703" s="625">
        <v>21</v>
      </c>
      <c r="B1703" s="626" t="s">
        <v>551</v>
      </c>
      <c r="C1703" s="626">
        <v>89301212</v>
      </c>
      <c r="D1703" s="688" t="s">
        <v>4839</v>
      </c>
      <c r="E1703" s="689" t="s">
        <v>2835</v>
      </c>
      <c r="F1703" s="626" t="s">
        <v>2806</v>
      </c>
      <c r="G1703" s="626" t="s">
        <v>3367</v>
      </c>
      <c r="H1703" s="626" t="s">
        <v>1264</v>
      </c>
      <c r="I1703" s="626" t="s">
        <v>2322</v>
      </c>
      <c r="J1703" s="626" t="s">
        <v>2323</v>
      </c>
      <c r="K1703" s="626" t="s">
        <v>678</v>
      </c>
      <c r="L1703" s="627">
        <v>262.33999999999997</v>
      </c>
      <c r="M1703" s="627">
        <v>1311.6999999999998</v>
      </c>
      <c r="N1703" s="626">
        <v>5</v>
      </c>
      <c r="O1703" s="690">
        <v>1</v>
      </c>
      <c r="P1703" s="627"/>
      <c r="Q1703" s="642">
        <v>0</v>
      </c>
      <c r="R1703" s="626"/>
      <c r="S1703" s="642">
        <v>0</v>
      </c>
      <c r="T1703" s="690"/>
      <c r="U1703" s="672">
        <v>0</v>
      </c>
    </row>
    <row r="1704" spans="1:21" ht="14.4" customHeight="1" x14ac:dyDescent="0.3">
      <c r="A1704" s="625">
        <v>21</v>
      </c>
      <c r="B1704" s="626" t="s">
        <v>551</v>
      </c>
      <c r="C1704" s="626">
        <v>89301212</v>
      </c>
      <c r="D1704" s="688" t="s">
        <v>4839</v>
      </c>
      <c r="E1704" s="689" t="s">
        <v>2835</v>
      </c>
      <c r="F1704" s="626" t="s">
        <v>2806</v>
      </c>
      <c r="G1704" s="626" t="s">
        <v>3166</v>
      </c>
      <c r="H1704" s="626" t="s">
        <v>550</v>
      </c>
      <c r="I1704" s="626" t="s">
        <v>3773</v>
      </c>
      <c r="J1704" s="626" t="s">
        <v>867</v>
      </c>
      <c r="K1704" s="626" t="s">
        <v>3774</v>
      </c>
      <c r="L1704" s="627">
        <v>68.3</v>
      </c>
      <c r="M1704" s="627">
        <v>204.89999999999998</v>
      </c>
      <c r="N1704" s="626">
        <v>3</v>
      </c>
      <c r="O1704" s="690">
        <v>1</v>
      </c>
      <c r="P1704" s="627"/>
      <c r="Q1704" s="642">
        <v>0</v>
      </c>
      <c r="R1704" s="626"/>
      <c r="S1704" s="642">
        <v>0</v>
      </c>
      <c r="T1704" s="690"/>
      <c r="U1704" s="672">
        <v>0</v>
      </c>
    </row>
    <row r="1705" spans="1:21" ht="14.4" customHeight="1" x14ac:dyDescent="0.3">
      <c r="A1705" s="625">
        <v>21</v>
      </c>
      <c r="B1705" s="626" t="s">
        <v>551</v>
      </c>
      <c r="C1705" s="626">
        <v>89301212</v>
      </c>
      <c r="D1705" s="688" t="s">
        <v>4839</v>
      </c>
      <c r="E1705" s="689" t="s">
        <v>2835</v>
      </c>
      <c r="F1705" s="626" t="s">
        <v>2806</v>
      </c>
      <c r="G1705" s="626" t="s">
        <v>3252</v>
      </c>
      <c r="H1705" s="626" t="s">
        <v>550</v>
      </c>
      <c r="I1705" s="626" t="s">
        <v>3433</v>
      </c>
      <c r="J1705" s="626" t="s">
        <v>1939</v>
      </c>
      <c r="K1705" s="626" t="s">
        <v>1938</v>
      </c>
      <c r="L1705" s="627">
        <v>67.040000000000006</v>
      </c>
      <c r="M1705" s="627">
        <v>268.16000000000003</v>
      </c>
      <c r="N1705" s="626">
        <v>4</v>
      </c>
      <c r="O1705" s="690">
        <v>1.5</v>
      </c>
      <c r="P1705" s="627">
        <v>67.040000000000006</v>
      </c>
      <c r="Q1705" s="642">
        <v>0.25</v>
      </c>
      <c r="R1705" s="626">
        <v>1</v>
      </c>
      <c r="S1705" s="642">
        <v>0.25</v>
      </c>
      <c r="T1705" s="690">
        <v>0.5</v>
      </c>
      <c r="U1705" s="672">
        <v>0.33333333333333331</v>
      </c>
    </row>
    <row r="1706" spans="1:21" ht="14.4" customHeight="1" x14ac:dyDescent="0.3">
      <c r="A1706" s="625">
        <v>21</v>
      </c>
      <c r="B1706" s="626" t="s">
        <v>551</v>
      </c>
      <c r="C1706" s="626">
        <v>89301212</v>
      </c>
      <c r="D1706" s="688" t="s">
        <v>4839</v>
      </c>
      <c r="E1706" s="689" t="s">
        <v>2835</v>
      </c>
      <c r="F1706" s="626" t="s">
        <v>2806</v>
      </c>
      <c r="G1706" s="626" t="s">
        <v>3169</v>
      </c>
      <c r="H1706" s="626" t="s">
        <v>1264</v>
      </c>
      <c r="I1706" s="626" t="s">
        <v>2261</v>
      </c>
      <c r="J1706" s="626" t="s">
        <v>1339</v>
      </c>
      <c r="K1706" s="626" t="s">
        <v>1340</v>
      </c>
      <c r="L1706" s="627">
        <v>41.89</v>
      </c>
      <c r="M1706" s="627">
        <v>125.67</v>
      </c>
      <c r="N1706" s="626">
        <v>3</v>
      </c>
      <c r="O1706" s="690">
        <v>0.5</v>
      </c>
      <c r="P1706" s="627"/>
      <c r="Q1706" s="642">
        <v>0</v>
      </c>
      <c r="R1706" s="626"/>
      <c r="S1706" s="642">
        <v>0</v>
      </c>
      <c r="T1706" s="690"/>
      <c r="U1706" s="672">
        <v>0</v>
      </c>
    </row>
    <row r="1707" spans="1:21" ht="14.4" customHeight="1" x14ac:dyDescent="0.3">
      <c r="A1707" s="625">
        <v>21</v>
      </c>
      <c r="B1707" s="626" t="s">
        <v>551</v>
      </c>
      <c r="C1707" s="626">
        <v>89301212</v>
      </c>
      <c r="D1707" s="688" t="s">
        <v>4839</v>
      </c>
      <c r="E1707" s="689" t="s">
        <v>2835</v>
      </c>
      <c r="F1707" s="626" t="s">
        <v>2806</v>
      </c>
      <c r="G1707" s="626" t="s">
        <v>4325</v>
      </c>
      <c r="H1707" s="626" t="s">
        <v>550</v>
      </c>
      <c r="I1707" s="626" t="s">
        <v>4326</v>
      </c>
      <c r="J1707" s="626" t="s">
        <v>4327</v>
      </c>
      <c r="K1707" s="626" t="s">
        <v>618</v>
      </c>
      <c r="L1707" s="627">
        <v>137.75</v>
      </c>
      <c r="M1707" s="627">
        <v>826.5</v>
      </c>
      <c r="N1707" s="626">
        <v>6</v>
      </c>
      <c r="O1707" s="690">
        <v>1.5</v>
      </c>
      <c r="P1707" s="627">
        <v>551</v>
      </c>
      <c r="Q1707" s="642">
        <v>0.66666666666666663</v>
      </c>
      <c r="R1707" s="626">
        <v>4</v>
      </c>
      <c r="S1707" s="642">
        <v>0.66666666666666663</v>
      </c>
      <c r="T1707" s="690">
        <v>1</v>
      </c>
      <c r="U1707" s="672">
        <v>0.66666666666666663</v>
      </c>
    </row>
    <row r="1708" spans="1:21" ht="14.4" customHeight="1" x14ac:dyDescent="0.3">
      <c r="A1708" s="625">
        <v>21</v>
      </c>
      <c r="B1708" s="626" t="s">
        <v>551</v>
      </c>
      <c r="C1708" s="626">
        <v>89301212</v>
      </c>
      <c r="D1708" s="688" t="s">
        <v>4839</v>
      </c>
      <c r="E1708" s="689" t="s">
        <v>2835</v>
      </c>
      <c r="F1708" s="626" t="s">
        <v>2806</v>
      </c>
      <c r="G1708" s="626" t="s">
        <v>3064</v>
      </c>
      <c r="H1708" s="626" t="s">
        <v>1264</v>
      </c>
      <c r="I1708" s="626" t="s">
        <v>2267</v>
      </c>
      <c r="J1708" s="626" t="s">
        <v>1335</v>
      </c>
      <c r="K1708" s="626" t="s">
        <v>593</v>
      </c>
      <c r="L1708" s="627">
        <v>44.89</v>
      </c>
      <c r="M1708" s="627">
        <v>269.34000000000003</v>
      </c>
      <c r="N1708" s="626">
        <v>6</v>
      </c>
      <c r="O1708" s="690">
        <v>1.5</v>
      </c>
      <c r="P1708" s="627">
        <v>179.56</v>
      </c>
      <c r="Q1708" s="642">
        <v>0.66666666666666663</v>
      </c>
      <c r="R1708" s="626">
        <v>4</v>
      </c>
      <c r="S1708" s="642">
        <v>0.66666666666666663</v>
      </c>
      <c r="T1708" s="690">
        <v>1</v>
      </c>
      <c r="U1708" s="672">
        <v>0.66666666666666663</v>
      </c>
    </row>
    <row r="1709" spans="1:21" ht="14.4" customHeight="1" x14ac:dyDescent="0.3">
      <c r="A1709" s="625">
        <v>21</v>
      </c>
      <c r="B1709" s="626" t="s">
        <v>551</v>
      </c>
      <c r="C1709" s="626">
        <v>89301212</v>
      </c>
      <c r="D1709" s="688" t="s">
        <v>4839</v>
      </c>
      <c r="E1709" s="689" t="s">
        <v>2835</v>
      </c>
      <c r="F1709" s="626" t="s">
        <v>2806</v>
      </c>
      <c r="G1709" s="626" t="s">
        <v>2856</v>
      </c>
      <c r="H1709" s="626" t="s">
        <v>550</v>
      </c>
      <c r="I1709" s="626" t="s">
        <v>2857</v>
      </c>
      <c r="J1709" s="626" t="s">
        <v>2858</v>
      </c>
      <c r="K1709" s="626" t="s">
        <v>2859</v>
      </c>
      <c r="L1709" s="627">
        <v>0</v>
      </c>
      <c r="M1709" s="627">
        <v>0</v>
      </c>
      <c r="N1709" s="626">
        <v>19</v>
      </c>
      <c r="O1709" s="690">
        <v>9.5</v>
      </c>
      <c r="P1709" s="627">
        <v>0</v>
      </c>
      <c r="Q1709" s="642"/>
      <c r="R1709" s="626">
        <v>8</v>
      </c>
      <c r="S1709" s="642">
        <v>0.42105263157894735</v>
      </c>
      <c r="T1709" s="690">
        <v>3.5</v>
      </c>
      <c r="U1709" s="672">
        <v>0.36842105263157893</v>
      </c>
    </row>
    <row r="1710" spans="1:21" ht="14.4" customHeight="1" x14ac:dyDescent="0.3">
      <c r="A1710" s="625">
        <v>21</v>
      </c>
      <c r="B1710" s="626" t="s">
        <v>551</v>
      </c>
      <c r="C1710" s="626">
        <v>89301212</v>
      </c>
      <c r="D1710" s="688" t="s">
        <v>4839</v>
      </c>
      <c r="E1710" s="689" t="s">
        <v>2835</v>
      </c>
      <c r="F1710" s="626" t="s">
        <v>2806</v>
      </c>
      <c r="G1710" s="626" t="s">
        <v>2856</v>
      </c>
      <c r="H1710" s="626" t="s">
        <v>550</v>
      </c>
      <c r="I1710" s="626" t="s">
        <v>3439</v>
      </c>
      <c r="J1710" s="626" t="s">
        <v>3440</v>
      </c>
      <c r="K1710" s="626" t="s">
        <v>1883</v>
      </c>
      <c r="L1710" s="627">
        <v>0</v>
      </c>
      <c r="M1710" s="627">
        <v>0</v>
      </c>
      <c r="N1710" s="626">
        <v>18</v>
      </c>
      <c r="O1710" s="690">
        <v>8</v>
      </c>
      <c r="P1710" s="627">
        <v>0</v>
      </c>
      <c r="Q1710" s="642"/>
      <c r="R1710" s="626">
        <v>13</v>
      </c>
      <c r="S1710" s="642">
        <v>0.72222222222222221</v>
      </c>
      <c r="T1710" s="690">
        <v>5</v>
      </c>
      <c r="U1710" s="672">
        <v>0.625</v>
      </c>
    </row>
    <row r="1711" spans="1:21" ht="14.4" customHeight="1" x14ac:dyDescent="0.3">
      <c r="A1711" s="625">
        <v>21</v>
      </c>
      <c r="B1711" s="626" t="s">
        <v>551</v>
      </c>
      <c r="C1711" s="626">
        <v>89301212</v>
      </c>
      <c r="D1711" s="688" t="s">
        <v>4839</v>
      </c>
      <c r="E1711" s="689" t="s">
        <v>2835</v>
      </c>
      <c r="F1711" s="626" t="s">
        <v>2806</v>
      </c>
      <c r="G1711" s="626" t="s">
        <v>4328</v>
      </c>
      <c r="H1711" s="626" t="s">
        <v>550</v>
      </c>
      <c r="I1711" s="626" t="s">
        <v>4329</v>
      </c>
      <c r="J1711" s="626" t="s">
        <v>4330</v>
      </c>
      <c r="K1711" s="626" t="s">
        <v>4331</v>
      </c>
      <c r="L1711" s="627">
        <v>2333.52</v>
      </c>
      <c r="M1711" s="627">
        <v>2333.52</v>
      </c>
      <c r="N1711" s="626">
        <v>1</v>
      </c>
      <c r="O1711" s="690">
        <v>0.5</v>
      </c>
      <c r="P1711" s="627"/>
      <c r="Q1711" s="642">
        <v>0</v>
      </c>
      <c r="R1711" s="626"/>
      <c r="S1711" s="642">
        <v>0</v>
      </c>
      <c r="T1711" s="690"/>
      <c r="U1711" s="672">
        <v>0</v>
      </c>
    </row>
    <row r="1712" spans="1:21" ht="14.4" customHeight="1" x14ac:dyDescent="0.3">
      <c r="A1712" s="625">
        <v>21</v>
      </c>
      <c r="B1712" s="626" t="s">
        <v>551</v>
      </c>
      <c r="C1712" s="626">
        <v>89301212</v>
      </c>
      <c r="D1712" s="688" t="s">
        <v>4839</v>
      </c>
      <c r="E1712" s="689" t="s">
        <v>2835</v>
      </c>
      <c r="F1712" s="626" t="s">
        <v>2806</v>
      </c>
      <c r="G1712" s="626" t="s">
        <v>3170</v>
      </c>
      <c r="H1712" s="626" t="s">
        <v>1264</v>
      </c>
      <c r="I1712" s="626" t="s">
        <v>3171</v>
      </c>
      <c r="J1712" s="626" t="s">
        <v>3172</v>
      </c>
      <c r="K1712" s="626" t="s">
        <v>3173</v>
      </c>
      <c r="L1712" s="627">
        <v>1027.5999999999999</v>
      </c>
      <c r="M1712" s="627">
        <v>26717.599999999999</v>
      </c>
      <c r="N1712" s="626">
        <v>26</v>
      </c>
      <c r="O1712" s="690">
        <v>14</v>
      </c>
      <c r="P1712" s="627">
        <v>21579.599999999999</v>
      </c>
      <c r="Q1712" s="642">
        <v>0.80769230769230771</v>
      </c>
      <c r="R1712" s="626">
        <v>21</v>
      </c>
      <c r="S1712" s="642">
        <v>0.80769230769230771</v>
      </c>
      <c r="T1712" s="690">
        <v>11</v>
      </c>
      <c r="U1712" s="672">
        <v>0.7857142857142857</v>
      </c>
    </row>
    <row r="1713" spans="1:21" ht="14.4" customHeight="1" x14ac:dyDescent="0.3">
      <c r="A1713" s="625">
        <v>21</v>
      </c>
      <c r="B1713" s="626" t="s">
        <v>551</v>
      </c>
      <c r="C1713" s="626">
        <v>89301212</v>
      </c>
      <c r="D1713" s="688" t="s">
        <v>4839</v>
      </c>
      <c r="E1713" s="689" t="s">
        <v>2835</v>
      </c>
      <c r="F1713" s="626" t="s">
        <v>2806</v>
      </c>
      <c r="G1713" s="626" t="s">
        <v>3170</v>
      </c>
      <c r="H1713" s="626" t="s">
        <v>550</v>
      </c>
      <c r="I1713" s="626" t="s">
        <v>3776</v>
      </c>
      <c r="J1713" s="626" t="s">
        <v>3172</v>
      </c>
      <c r="K1713" s="626" t="s">
        <v>3777</v>
      </c>
      <c r="L1713" s="627">
        <v>2055.08</v>
      </c>
      <c r="M1713" s="627">
        <v>2055.08</v>
      </c>
      <c r="N1713" s="626">
        <v>1</v>
      </c>
      <c r="O1713" s="690">
        <v>1</v>
      </c>
      <c r="P1713" s="627">
        <v>2055.08</v>
      </c>
      <c r="Q1713" s="642">
        <v>1</v>
      </c>
      <c r="R1713" s="626">
        <v>1</v>
      </c>
      <c r="S1713" s="642">
        <v>1</v>
      </c>
      <c r="T1713" s="690">
        <v>1</v>
      </c>
      <c r="U1713" s="672">
        <v>1</v>
      </c>
    </row>
    <row r="1714" spans="1:21" ht="14.4" customHeight="1" x14ac:dyDescent="0.3">
      <c r="A1714" s="625">
        <v>21</v>
      </c>
      <c r="B1714" s="626" t="s">
        <v>551</v>
      </c>
      <c r="C1714" s="626">
        <v>89301212</v>
      </c>
      <c r="D1714" s="688" t="s">
        <v>4839</v>
      </c>
      <c r="E1714" s="689" t="s">
        <v>2835</v>
      </c>
      <c r="F1714" s="626" t="s">
        <v>2806</v>
      </c>
      <c r="G1714" s="626" t="s">
        <v>3170</v>
      </c>
      <c r="H1714" s="626" t="s">
        <v>1264</v>
      </c>
      <c r="I1714" s="626" t="s">
        <v>3778</v>
      </c>
      <c r="J1714" s="626" t="s">
        <v>3779</v>
      </c>
      <c r="K1714" s="626" t="s">
        <v>3780</v>
      </c>
      <c r="L1714" s="627">
        <v>1509.4</v>
      </c>
      <c r="M1714" s="627">
        <v>13584.599999999999</v>
      </c>
      <c r="N1714" s="626">
        <v>9</v>
      </c>
      <c r="O1714" s="690">
        <v>5</v>
      </c>
      <c r="P1714" s="627">
        <v>13584.599999999999</v>
      </c>
      <c r="Q1714" s="642">
        <v>1</v>
      </c>
      <c r="R1714" s="626">
        <v>9</v>
      </c>
      <c r="S1714" s="642">
        <v>1</v>
      </c>
      <c r="T1714" s="690">
        <v>5</v>
      </c>
      <c r="U1714" s="672">
        <v>1</v>
      </c>
    </row>
    <row r="1715" spans="1:21" ht="14.4" customHeight="1" x14ac:dyDescent="0.3">
      <c r="A1715" s="625">
        <v>21</v>
      </c>
      <c r="B1715" s="626" t="s">
        <v>551</v>
      </c>
      <c r="C1715" s="626">
        <v>89301212</v>
      </c>
      <c r="D1715" s="688" t="s">
        <v>4839</v>
      </c>
      <c r="E1715" s="689" t="s">
        <v>2835</v>
      </c>
      <c r="F1715" s="626" t="s">
        <v>2806</v>
      </c>
      <c r="G1715" s="626" t="s">
        <v>3170</v>
      </c>
      <c r="H1715" s="626" t="s">
        <v>1264</v>
      </c>
      <c r="I1715" s="626" t="s">
        <v>3781</v>
      </c>
      <c r="J1715" s="626" t="s">
        <v>3782</v>
      </c>
      <c r="K1715" s="626" t="s">
        <v>3783</v>
      </c>
      <c r="L1715" s="627">
        <v>1896.14</v>
      </c>
      <c r="M1715" s="627">
        <v>9480.7000000000007</v>
      </c>
      <c r="N1715" s="626">
        <v>5</v>
      </c>
      <c r="O1715" s="690">
        <v>3</v>
      </c>
      <c r="P1715" s="627"/>
      <c r="Q1715" s="642">
        <v>0</v>
      </c>
      <c r="R1715" s="626"/>
      <c r="S1715" s="642">
        <v>0</v>
      </c>
      <c r="T1715" s="690"/>
      <c r="U1715" s="672">
        <v>0</v>
      </c>
    </row>
    <row r="1716" spans="1:21" ht="14.4" customHeight="1" x14ac:dyDescent="0.3">
      <c r="A1716" s="625">
        <v>21</v>
      </c>
      <c r="B1716" s="626" t="s">
        <v>551</v>
      </c>
      <c r="C1716" s="626">
        <v>89301212</v>
      </c>
      <c r="D1716" s="688" t="s">
        <v>4839</v>
      </c>
      <c r="E1716" s="689" t="s">
        <v>2835</v>
      </c>
      <c r="F1716" s="626" t="s">
        <v>2806</v>
      </c>
      <c r="G1716" s="626" t="s">
        <v>3340</v>
      </c>
      <c r="H1716" s="626" t="s">
        <v>1264</v>
      </c>
      <c r="I1716" s="626" t="s">
        <v>3665</v>
      </c>
      <c r="J1716" s="626" t="s">
        <v>3666</v>
      </c>
      <c r="K1716" s="626" t="s">
        <v>3667</v>
      </c>
      <c r="L1716" s="627">
        <v>138.16</v>
      </c>
      <c r="M1716" s="627">
        <v>276.32</v>
      </c>
      <c r="N1716" s="626">
        <v>2</v>
      </c>
      <c r="O1716" s="690">
        <v>1</v>
      </c>
      <c r="P1716" s="627"/>
      <c r="Q1716" s="642">
        <v>0</v>
      </c>
      <c r="R1716" s="626"/>
      <c r="S1716" s="642">
        <v>0</v>
      </c>
      <c r="T1716" s="690"/>
      <c r="U1716" s="672">
        <v>0</v>
      </c>
    </row>
    <row r="1717" spans="1:21" ht="14.4" customHeight="1" x14ac:dyDescent="0.3">
      <c r="A1717" s="625">
        <v>21</v>
      </c>
      <c r="B1717" s="626" t="s">
        <v>551</v>
      </c>
      <c r="C1717" s="626">
        <v>89301212</v>
      </c>
      <c r="D1717" s="688" t="s">
        <v>4839</v>
      </c>
      <c r="E1717" s="689" t="s">
        <v>2835</v>
      </c>
      <c r="F1717" s="626" t="s">
        <v>2806</v>
      </c>
      <c r="G1717" s="626" t="s">
        <v>3174</v>
      </c>
      <c r="H1717" s="626" t="s">
        <v>1264</v>
      </c>
      <c r="I1717" s="626" t="s">
        <v>2748</v>
      </c>
      <c r="J1717" s="626" t="s">
        <v>1379</v>
      </c>
      <c r="K1717" s="626" t="s">
        <v>2749</v>
      </c>
      <c r="L1717" s="627">
        <v>275.48</v>
      </c>
      <c r="M1717" s="627">
        <v>2754.8</v>
      </c>
      <c r="N1717" s="626">
        <v>10</v>
      </c>
      <c r="O1717" s="690">
        <v>5.5</v>
      </c>
      <c r="P1717" s="627">
        <v>550.96</v>
      </c>
      <c r="Q1717" s="642">
        <v>0.2</v>
      </c>
      <c r="R1717" s="626">
        <v>2</v>
      </c>
      <c r="S1717" s="642">
        <v>0.2</v>
      </c>
      <c r="T1717" s="690">
        <v>1</v>
      </c>
      <c r="U1717" s="672">
        <v>0.18181818181818182</v>
      </c>
    </row>
    <row r="1718" spans="1:21" ht="14.4" customHeight="1" x14ac:dyDescent="0.3">
      <c r="A1718" s="625">
        <v>21</v>
      </c>
      <c r="B1718" s="626" t="s">
        <v>551</v>
      </c>
      <c r="C1718" s="626">
        <v>89301212</v>
      </c>
      <c r="D1718" s="688" t="s">
        <v>4839</v>
      </c>
      <c r="E1718" s="689" t="s">
        <v>2835</v>
      </c>
      <c r="F1718" s="626" t="s">
        <v>2806</v>
      </c>
      <c r="G1718" s="626" t="s">
        <v>3174</v>
      </c>
      <c r="H1718" s="626" t="s">
        <v>1264</v>
      </c>
      <c r="I1718" s="626" t="s">
        <v>2575</v>
      </c>
      <c r="J1718" s="626" t="s">
        <v>1379</v>
      </c>
      <c r="K1718" s="626" t="s">
        <v>628</v>
      </c>
      <c r="L1718" s="627">
        <v>137.74</v>
      </c>
      <c r="M1718" s="627">
        <v>137.74</v>
      </c>
      <c r="N1718" s="626">
        <v>1</v>
      </c>
      <c r="O1718" s="690">
        <v>1</v>
      </c>
      <c r="P1718" s="627">
        <v>137.74</v>
      </c>
      <c r="Q1718" s="642">
        <v>1</v>
      </c>
      <c r="R1718" s="626">
        <v>1</v>
      </c>
      <c r="S1718" s="642">
        <v>1</v>
      </c>
      <c r="T1718" s="690">
        <v>1</v>
      </c>
      <c r="U1718" s="672">
        <v>1</v>
      </c>
    </row>
    <row r="1719" spans="1:21" ht="14.4" customHeight="1" x14ac:dyDescent="0.3">
      <c r="A1719" s="625">
        <v>21</v>
      </c>
      <c r="B1719" s="626" t="s">
        <v>551</v>
      </c>
      <c r="C1719" s="626">
        <v>89301212</v>
      </c>
      <c r="D1719" s="688" t="s">
        <v>4839</v>
      </c>
      <c r="E1719" s="689" t="s">
        <v>2835</v>
      </c>
      <c r="F1719" s="626" t="s">
        <v>2806</v>
      </c>
      <c r="G1719" s="626" t="s">
        <v>3174</v>
      </c>
      <c r="H1719" s="626" t="s">
        <v>1264</v>
      </c>
      <c r="I1719" s="626" t="s">
        <v>4332</v>
      </c>
      <c r="J1719" s="626" t="s">
        <v>1379</v>
      </c>
      <c r="K1719" s="626" t="s">
        <v>4333</v>
      </c>
      <c r="L1719" s="627">
        <v>413.22</v>
      </c>
      <c r="M1719" s="627">
        <v>1239.6600000000001</v>
      </c>
      <c r="N1719" s="626">
        <v>3</v>
      </c>
      <c r="O1719" s="690">
        <v>2.5</v>
      </c>
      <c r="P1719" s="627"/>
      <c r="Q1719" s="642">
        <v>0</v>
      </c>
      <c r="R1719" s="626"/>
      <c r="S1719" s="642">
        <v>0</v>
      </c>
      <c r="T1719" s="690"/>
      <c r="U1719" s="672">
        <v>0</v>
      </c>
    </row>
    <row r="1720" spans="1:21" ht="14.4" customHeight="1" x14ac:dyDescent="0.3">
      <c r="A1720" s="625">
        <v>21</v>
      </c>
      <c r="B1720" s="626" t="s">
        <v>551</v>
      </c>
      <c r="C1720" s="626">
        <v>89301212</v>
      </c>
      <c r="D1720" s="688" t="s">
        <v>4839</v>
      </c>
      <c r="E1720" s="689" t="s">
        <v>2835</v>
      </c>
      <c r="F1720" s="626" t="s">
        <v>2806</v>
      </c>
      <c r="G1720" s="626" t="s">
        <v>3785</v>
      </c>
      <c r="H1720" s="626" t="s">
        <v>550</v>
      </c>
      <c r="I1720" s="626" t="s">
        <v>4334</v>
      </c>
      <c r="J1720" s="626" t="s">
        <v>4335</v>
      </c>
      <c r="K1720" s="626" t="s">
        <v>3889</v>
      </c>
      <c r="L1720" s="627">
        <v>83.49</v>
      </c>
      <c r="M1720" s="627">
        <v>250.46999999999997</v>
      </c>
      <c r="N1720" s="626">
        <v>3</v>
      </c>
      <c r="O1720" s="690">
        <v>0.5</v>
      </c>
      <c r="P1720" s="627"/>
      <c r="Q1720" s="642">
        <v>0</v>
      </c>
      <c r="R1720" s="626"/>
      <c r="S1720" s="642">
        <v>0</v>
      </c>
      <c r="T1720" s="690"/>
      <c r="U1720" s="672">
        <v>0</v>
      </c>
    </row>
    <row r="1721" spans="1:21" ht="14.4" customHeight="1" x14ac:dyDescent="0.3">
      <c r="A1721" s="625">
        <v>21</v>
      </c>
      <c r="B1721" s="626" t="s">
        <v>551</v>
      </c>
      <c r="C1721" s="626">
        <v>89301212</v>
      </c>
      <c r="D1721" s="688" t="s">
        <v>4839</v>
      </c>
      <c r="E1721" s="689" t="s">
        <v>2835</v>
      </c>
      <c r="F1721" s="626" t="s">
        <v>2806</v>
      </c>
      <c r="G1721" s="626" t="s">
        <v>2941</v>
      </c>
      <c r="H1721" s="626" t="s">
        <v>550</v>
      </c>
      <c r="I1721" s="626" t="s">
        <v>2943</v>
      </c>
      <c r="J1721" s="626" t="s">
        <v>865</v>
      </c>
      <c r="K1721" s="626" t="s">
        <v>2944</v>
      </c>
      <c r="L1721" s="627">
        <v>0</v>
      </c>
      <c r="M1721" s="627">
        <v>0</v>
      </c>
      <c r="N1721" s="626">
        <v>2</v>
      </c>
      <c r="O1721" s="690">
        <v>1</v>
      </c>
      <c r="P1721" s="627">
        <v>0</v>
      </c>
      <c r="Q1721" s="642"/>
      <c r="R1721" s="626">
        <v>2</v>
      </c>
      <c r="S1721" s="642">
        <v>1</v>
      </c>
      <c r="T1721" s="690">
        <v>1</v>
      </c>
      <c r="U1721" s="672">
        <v>1</v>
      </c>
    </row>
    <row r="1722" spans="1:21" ht="14.4" customHeight="1" x14ac:dyDescent="0.3">
      <c r="A1722" s="625">
        <v>21</v>
      </c>
      <c r="B1722" s="626" t="s">
        <v>551</v>
      </c>
      <c r="C1722" s="626">
        <v>89301212</v>
      </c>
      <c r="D1722" s="688" t="s">
        <v>4839</v>
      </c>
      <c r="E1722" s="689" t="s">
        <v>2835</v>
      </c>
      <c r="F1722" s="626" t="s">
        <v>2806</v>
      </c>
      <c r="G1722" s="626" t="s">
        <v>2945</v>
      </c>
      <c r="H1722" s="626" t="s">
        <v>1264</v>
      </c>
      <c r="I1722" s="626" t="s">
        <v>2393</v>
      </c>
      <c r="J1722" s="626" t="s">
        <v>1511</v>
      </c>
      <c r="K1722" s="626" t="s">
        <v>2374</v>
      </c>
      <c r="L1722" s="627">
        <v>69.86</v>
      </c>
      <c r="M1722" s="627">
        <v>908.18</v>
      </c>
      <c r="N1722" s="626">
        <v>13</v>
      </c>
      <c r="O1722" s="690">
        <v>6.5</v>
      </c>
      <c r="P1722" s="627">
        <v>349.29999999999995</v>
      </c>
      <c r="Q1722" s="642">
        <v>0.38461538461538458</v>
      </c>
      <c r="R1722" s="626">
        <v>5</v>
      </c>
      <c r="S1722" s="642">
        <v>0.38461538461538464</v>
      </c>
      <c r="T1722" s="690">
        <v>2</v>
      </c>
      <c r="U1722" s="672">
        <v>0.30769230769230771</v>
      </c>
    </row>
    <row r="1723" spans="1:21" ht="14.4" customHeight="1" x14ac:dyDescent="0.3">
      <c r="A1723" s="625">
        <v>21</v>
      </c>
      <c r="B1723" s="626" t="s">
        <v>551</v>
      </c>
      <c r="C1723" s="626">
        <v>89301212</v>
      </c>
      <c r="D1723" s="688" t="s">
        <v>4839</v>
      </c>
      <c r="E1723" s="689" t="s">
        <v>2835</v>
      </c>
      <c r="F1723" s="626" t="s">
        <v>2806</v>
      </c>
      <c r="G1723" s="626" t="s">
        <v>2860</v>
      </c>
      <c r="H1723" s="626" t="s">
        <v>1264</v>
      </c>
      <c r="I1723" s="626" t="s">
        <v>4336</v>
      </c>
      <c r="J1723" s="626" t="s">
        <v>1293</v>
      </c>
      <c r="K1723" s="626" t="s">
        <v>678</v>
      </c>
      <c r="L1723" s="627">
        <v>216.16</v>
      </c>
      <c r="M1723" s="627">
        <v>216.16</v>
      </c>
      <c r="N1723" s="626">
        <v>1</v>
      </c>
      <c r="O1723" s="690">
        <v>1</v>
      </c>
      <c r="P1723" s="627">
        <v>216.16</v>
      </c>
      <c r="Q1723" s="642">
        <v>1</v>
      </c>
      <c r="R1723" s="626">
        <v>1</v>
      </c>
      <c r="S1723" s="642">
        <v>1</v>
      </c>
      <c r="T1723" s="690">
        <v>1</v>
      </c>
      <c r="U1723" s="672">
        <v>1</v>
      </c>
    </row>
    <row r="1724" spans="1:21" ht="14.4" customHeight="1" x14ac:dyDescent="0.3">
      <c r="A1724" s="625">
        <v>21</v>
      </c>
      <c r="B1724" s="626" t="s">
        <v>551</v>
      </c>
      <c r="C1724" s="626">
        <v>89301212</v>
      </c>
      <c r="D1724" s="688" t="s">
        <v>4839</v>
      </c>
      <c r="E1724" s="689" t="s">
        <v>2835</v>
      </c>
      <c r="F1724" s="626" t="s">
        <v>2806</v>
      </c>
      <c r="G1724" s="626" t="s">
        <v>2860</v>
      </c>
      <c r="H1724" s="626" t="s">
        <v>1264</v>
      </c>
      <c r="I1724" s="626" t="s">
        <v>2552</v>
      </c>
      <c r="J1724" s="626" t="s">
        <v>1291</v>
      </c>
      <c r="K1724" s="626" t="s">
        <v>2553</v>
      </c>
      <c r="L1724" s="627">
        <v>162.13</v>
      </c>
      <c r="M1724" s="627">
        <v>972.78</v>
      </c>
      <c r="N1724" s="626">
        <v>6</v>
      </c>
      <c r="O1724" s="690">
        <v>4</v>
      </c>
      <c r="P1724" s="627">
        <v>324.26</v>
      </c>
      <c r="Q1724" s="642">
        <v>0.33333333333333331</v>
      </c>
      <c r="R1724" s="626">
        <v>2</v>
      </c>
      <c r="S1724" s="642">
        <v>0.33333333333333331</v>
      </c>
      <c r="T1724" s="690">
        <v>1.5</v>
      </c>
      <c r="U1724" s="672">
        <v>0.375</v>
      </c>
    </row>
    <row r="1725" spans="1:21" ht="14.4" customHeight="1" x14ac:dyDescent="0.3">
      <c r="A1725" s="625">
        <v>21</v>
      </c>
      <c r="B1725" s="626" t="s">
        <v>551</v>
      </c>
      <c r="C1725" s="626">
        <v>89301212</v>
      </c>
      <c r="D1725" s="688" t="s">
        <v>4839</v>
      </c>
      <c r="E1725" s="689" t="s">
        <v>2835</v>
      </c>
      <c r="F1725" s="626" t="s">
        <v>2806</v>
      </c>
      <c r="G1725" s="626" t="s">
        <v>2860</v>
      </c>
      <c r="H1725" s="626" t="s">
        <v>1264</v>
      </c>
      <c r="I1725" s="626" t="s">
        <v>2554</v>
      </c>
      <c r="J1725" s="626" t="s">
        <v>1293</v>
      </c>
      <c r="K1725" s="626" t="s">
        <v>2555</v>
      </c>
      <c r="L1725" s="627">
        <v>216.16</v>
      </c>
      <c r="M1725" s="627">
        <v>2593.92</v>
      </c>
      <c r="N1725" s="626">
        <v>12</v>
      </c>
      <c r="O1725" s="690">
        <v>6</v>
      </c>
      <c r="P1725" s="627">
        <v>864.64</v>
      </c>
      <c r="Q1725" s="642">
        <v>0.33333333333333331</v>
      </c>
      <c r="R1725" s="626">
        <v>4</v>
      </c>
      <c r="S1725" s="642">
        <v>0.33333333333333331</v>
      </c>
      <c r="T1725" s="690">
        <v>2.5</v>
      </c>
      <c r="U1725" s="672">
        <v>0.41666666666666669</v>
      </c>
    </row>
    <row r="1726" spans="1:21" ht="14.4" customHeight="1" x14ac:dyDescent="0.3">
      <c r="A1726" s="625">
        <v>21</v>
      </c>
      <c r="B1726" s="626" t="s">
        <v>551</v>
      </c>
      <c r="C1726" s="626">
        <v>89301212</v>
      </c>
      <c r="D1726" s="688" t="s">
        <v>4839</v>
      </c>
      <c r="E1726" s="689" t="s">
        <v>2835</v>
      </c>
      <c r="F1726" s="626" t="s">
        <v>2806</v>
      </c>
      <c r="G1726" s="626" t="s">
        <v>2860</v>
      </c>
      <c r="H1726" s="626" t="s">
        <v>1264</v>
      </c>
      <c r="I1726" s="626" t="s">
        <v>3175</v>
      </c>
      <c r="J1726" s="626" t="s">
        <v>1293</v>
      </c>
      <c r="K1726" s="626" t="s">
        <v>3176</v>
      </c>
      <c r="L1726" s="627">
        <v>432.32</v>
      </c>
      <c r="M1726" s="627">
        <v>3890.88</v>
      </c>
      <c r="N1726" s="626">
        <v>9</v>
      </c>
      <c r="O1726" s="690">
        <v>5.5</v>
      </c>
      <c r="P1726" s="627">
        <v>2593.92</v>
      </c>
      <c r="Q1726" s="642">
        <v>0.66666666666666663</v>
      </c>
      <c r="R1726" s="626">
        <v>6</v>
      </c>
      <c r="S1726" s="642">
        <v>0.66666666666666663</v>
      </c>
      <c r="T1726" s="690">
        <v>3</v>
      </c>
      <c r="U1726" s="672">
        <v>0.54545454545454541</v>
      </c>
    </row>
    <row r="1727" spans="1:21" ht="14.4" customHeight="1" x14ac:dyDescent="0.3">
      <c r="A1727" s="625">
        <v>21</v>
      </c>
      <c r="B1727" s="626" t="s">
        <v>551</v>
      </c>
      <c r="C1727" s="626">
        <v>89301212</v>
      </c>
      <c r="D1727" s="688" t="s">
        <v>4839</v>
      </c>
      <c r="E1727" s="689" t="s">
        <v>2835</v>
      </c>
      <c r="F1727" s="626" t="s">
        <v>2806</v>
      </c>
      <c r="G1727" s="626" t="s">
        <v>3668</v>
      </c>
      <c r="H1727" s="626" t="s">
        <v>550</v>
      </c>
      <c r="I1727" s="626" t="s">
        <v>3669</v>
      </c>
      <c r="J1727" s="626" t="s">
        <v>3670</v>
      </c>
      <c r="K1727" s="626" t="s">
        <v>3671</v>
      </c>
      <c r="L1727" s="627">
        <v>131.93</v>
      </c>
      <c r="M1727" s="627">
        <v>263.86</v>
      </c>
      <c r="N1727" s="626">
        <v>2</v>
      </c>
      <c r="O1727" s="690">
        <v>1</v>
      </c>
      <c r="P1727" s="627">
        <v>131.93</v>
      </c>
      <c r="Q1727" s="642">
        <v>0.5</v>
      </c>
      <c r="R1727" s="626">
        <v>1</v>
      </c>
      <c r="S1727" s="642">
        <v>0.5</v>
      </c>
      <c r="T1727" s="690">
        <v>0.5</v>
      </c>
      <c r="U1727" s="672">
        <v>0.5</v>
      </c>
    </row>
    <row r="1728" spans="1:21" ht="14.4" customHeight="1" x14ac:dyDescent="0.3">
      <c r="A1728" s="625">
        <v>21</v>
      </c>
      <c r="B1728" s="626" t="s">
        <v>551</v>
      </c>
      <c r="C1728" s="626">
        <v>89301212</v>
      </c>
      <c r="D1728" s="688" t="s">
        <v>4839</v>
      </c>
      <c r="E1728" s="689" t="s">
        <v>2835</v>
      </c>
      <c r="F1728" s="626" t="s">
        <v>2806</v>
      </c>
      <c r="G1728" s="626" t="s">
        <v>2949</v>
      </c>
      <c r="H1728" s="626" t="s">
        <v>550</v>
      </c>
      <c r="I1728" s="626" t="s">
        <v>3445</v>
      </c>
      <c r="J1728" s="626" t="s">
        <v>888</v>
      </c>
      <c r="K1728" s="626" t="s">
        <v>1640</v>
      </c>
      <c r="L1728" s="627">
        <v>413.22</v>
      </c>
      <c r="M1728" s="627">
        <v>413.22</v>
      </c>
      <c r="N1728" s="626">
        <v>1</v>
      </c>
      <c r="O1728" s="690">
        <v>0.5</v>
      </c>
      <c r="P1728" s="627"/>
      <c r="Q1728" s="642">
        <v>0</v>
      </c>
      <c r="R1728" s="626"/>
      <c r="S1728" s="642">
        <v>0</v>
      </c>
      <c r="T1728" s="690"/>
      <c r="U1728" s="672">
        <v>0</v>
      </c>
    </row>
    <row r="1729" spans="1:21" ht="14.4" customHeight="1" x14ac:dyDescent="0.3">
      <c r="A1729" s="625">
        <v>21</v>
      </c>
      <c r="B1729" s="626" t="s">
        <v>551</v>
      </c>
      <c r="C1729" s="626">
        <v>89301212</v>
      </c>
      <c r="D1729" s="688" t="s">
        <v>4839</v>
      </c>
      <c r="E1729" s="689" t="s">
        <v>2835</v>
      </c>
      <c r="F1729" s="626" t="s">
        <v>2806</v>
      </c>
      <c r="G1729" s="626" t="s">
        <v>2949</v>
      </c>
      <c r="H1729" s="626" t="s">
        <v>550</v>
      </c>
      <c r="I1729" s="626" t="s">
        <v>4337</v>
      </c>
      <c r="J1729" s="626" t="s">
        <v>888</v>
      </c>
      <c r="K1729" s="626" t="s">
        <v>4338</v>
      </c>
      <c r="L1729" s="627">
        <v>413.22</v>
      </c>
      <c r="M1729" s="627">
        <v>413.22</v>
      </c>
      <c r="N1729" s="626">
        <v>1</v>
      </c>
      <c r="O1729" s="690">
        <v>0.5</v>
      </c>
      <c r="P1729" s="627">
        <v>413.22</v>
      </c>
      <c r="Q1729" s="642">
        <v>1</v>
      </c>
      <c r="R1729" s="626">
        <v>1</v>
      </c>
      <c r="S1729" s="642">
        <v>1</v>
      </c>
      <c r="T1729" s="690">
        <v>0.5</v>
      </c>
      <c r="U1729" s="672">
        <v>1</v>
      </c>
    </row>
    <row r="1730" spans="1:21" ht="14.4" customHeight="1" x14ac:dyDescent="0.3">
      <c r="A1730" s="625">
        <v>21</v>
      </c>
      <c r="B1730" s="626" t="s">
        <v>551</v>
      </c>
      <c r="C1730" s="626">
        <v>89301212</v>
      </c>
      <c r="D1730" s="688" t="s">
        <v>4839</v>
      </c>
      <c r="E1730" s="689" t="s">
        <v>2835</v>
      </c>
      <c r="F1730" s="626" t="s">
        <v>2806</v>
      </c>
      <c r="G1730" s="626" t="s">
        <v>2949</v>
      </c>
      <c r="H1730" s="626" t="s">
        <v>550</v>
      </c>
      <c r="I1730" s="626" t="s">
        <v>4339</v>
      </c>
      <c r="J1730" s="626" t="s">
        <v>4340</v>
      </c>
      <c r="K1730" s="626" t="s">
        <v>4341</v>
      </c>
      <c r="L1730" s="627">
        <v>309.91000000000003</v>
      </c>
      <c r="M1730" s="627">
        <v>309.91000000000003</v>
      </c>
      <c r="N1730" s="626">
        <v>1</v>
      </c>
      <c r="O1730" s="690">
        <v>1</v>
      </c>
      <c r="P1730" s="627">
        <v>309.91000000000003</v>
      </c>
      <c r="Q1730" s="642">
        <v>1</v>
      </c>
      <c r="R1730" s="626">
        <v>1</v>
      </c>
      <c r="S1730" s="642">
        <v>1</v>
      </c>
      <c r="T1730" s="690">
        <v>1</v>
      </c>
      <c r="U1730" s="672">
        <v>1</v>
      </c>
    </row>
    <row r="1731" spans="1:21" ht="14.4" customHeight="1" x14ac:dyDescent="0.3">
      <c r="A1731" s="625">
        <v>21</v>
      </c>
      <c r="B1731" s="626" t="s">
        <v>551</v>
      </c>
      <c r="C1731" s="626">
        <v>89301212</v>
      </c>
      <c r="D1731" s="688" t="s">
        <v>4839</v>
      </c>
      <c r="E1731" s="689" t="s">
        <v>2835</v>
      </c>
      <c r="F1731" s="626" t="s">
        <v>2806</v>
      </c>
      <c r="G1731" s="626" t="s">
        <v>3758</v>
      </c>
      <c r="H1731" s="626" t="s">
        <v>550</v>
      </c>
      <c r="I1731" s="626" t="s">
        <v>4342</v>
      </c>
      <c r="J1731" s="626" t="s">
        <v>3760</v>
      </c>
      <c r="K1731" s="626" t="s">
        <v>3761</v>
      </c>
      <c r="L1731" s="627">
        <v>0</v>
      </c>
      <c r="M1731" s="627">
        <v>0</v>
      </c>
      <c r="N1731" s="626">
        <v>2</v>
      </c>
      <c r="O1731" s="690">
        <v>1</v>
      </c>
      <c r="P1731" s="627">
        <v>0</v>
      </c>
      <c r="Q1731" s="642"/>
      <c r="R1731" s="626">
        <v>1</v>
      </c>
      <c r="S1731" s="642">
        <v>0.5</v>
      </c>
      <c r="T1731" s="690">
        <v>0.5</v>
      </c>
      <c r="U1731" s="672">
        <v>0.5</v>
      </c>
    </row>
    <row r="1732" spans="1:21" ht="14.4" customHeight="1" x14ac:dyDescent="0.3">
      <c r="A1732" s="625">
        <v>21</v>
      </c>
      <c r="B1732" s="626" t="s">
        <v>551</v>
      </c>
      <c r="C1732" s="626">
        <v>89301212</v>
      </c>
      <c r="D1732" s="688" t="s">
        <v>4839</v>
      </c>
      <c r="E1732" s="689" t="s">
        <v>2835</v>
      </c>
      <c r="F1732" s="626" t="s">
        <v>2806</v>
      </c>
      <c r="G1732" s="626" t="s">
        <v>2953</v>
      </c>
      <c r="H1732" s="626" t="s">
        <v>550</v>
      </c>
      <c r="I1732" s="626" t="s">
        <v>2954</v>
      </c>
      <c r="J1732" s="626" t="s">
        <v>950</v>
      </c>
      <c r="K1732" s="626" t="s">
        <v>951</v>
      </c>
      <c r="L1732" s="627">
        <v>400.21</v>
      </c>
      <c r="M1732" s="627">
        <v>16008.399999999996</v>
      </c>
      <c r="N1732" s="626">
        <v>40</v>
      </c>
      <c r="O1732" s="690">
        <v>10.5</v>
      </c>
      <c r="P1732" s="627">
        <v>14007.349999999997</v>
      </c>
      <c r="Q1732" s="642">
        <v>0.875</v>
      </c>
      <c r="R1732" s="626">
        <v>35</v>
      </c>
      <c r="S1732" s="642">
        <v>0.875</v>
      </c>
      <c r="T1732" s="690">
        <v>9.5</v>
      </c>
      <c r="U1732" s="672">
        <v>0.90476190476190477</v>
      </c>
    </row>
    <row r="1733" spans="1:21" ht="14.4" customHeight="1" x14ac:dyDescent="0.3">
      <c r="A1733" s="625">
        <v>21</v>
      </c>
      <c r="B1733" s="626" t="s">
        <v>551</v>
      </c>
      <c r="C1733" s="626">
        <v>89301212</v>
      </c>
      <c r="D1733" s="688" t="s">
        <v>4839</v>
      </c>
      <c r="E1733" s="689" t="s">
        <v>2835</v>
      </c>
      <c r="F1733" s="626" t="s">
        <v>2806</v>
      </c>
      <c r="G1733" s="626" t="s">
        <v>2953</v>
      </c>
      <c r="H1733" s="626" t="s">
        <v>550</v>
      </c>
      <c r="I1733" s="626" t="s">
        <v>3164</v>
      </c>
      <c r="J1733" s="626" t="s">
        <v>950</v>
      </c>
      <c r="K1733" s="626" t="s">
        <v>1459</v>
      </c>
      <c r="L1733" s="627">
        <v>0</v>
      </c>
      <c r="M1733" s="627">
        <v>0</v>
      </c>
      <c r="N1733" s="626">
        <v>14</v>
      </c>
      <c r="O1733" s="690">
        <v>4.5</v>
      </c>
      <c r="P1733" s="627">
        <v>0</v>
      </c>
      <c r="Q1733" s="642"/>
      <c r="R1733" s="626">
        <v>10</v>
      </c>
      <c r="S1733" s="642">
        <v>0.7142857142857143</v>
      </c>
      <c r="T1733" s="690">
        <v>3</v>
      </c>
      <c r="U1733" s="672">
        <v>0.66666666666666663</v>
      </c>
    </row>
    <row r="1734" spans="1:21" ht="14.4" customHeight="1" x14ac:dyDescent="0.3">
      <c r="A1734" s="625">
        <v>21</v>
      </c>
      <c r="B1734" s="626" t="s">
        <v>551</v>
      </c>
      <c r="C1734" s="626">
        <v>89301212</v>
      </c>
      <c r="D1734" s="688" t="s">
        <v>4839</v>
      </c>
      <c r="E1734" s="689" t="s">
        <v>2835</v>
      </c>
      <c r="F1734" s="626" t="s">
        <v>2806</v>
      </c>
      <c r="G1734" s="626" t="s">
        <v>4343</v>
      </c>
      <c r="H1734" s="626" t="s">
        <v>550</v>
      </c>
      <c r="I1734" s="626" t="s">
        <v>4344</v>
      </c>
      <c r="J1734" s="626" t="s">
        <v>4345</v>
      </c>
      <c r="K1734" s="626" t="s">
        <v>4346</v>
      </c>
      <c r="L1734" s="627">
        <v>45.75</v>
      </c>
      <c r="M1734" s="627">
        <v>45.75</v>
      </c>
      <c r="N1734" s="626">
        <v>1</v>
      </c>
      <c r="O1734" s="690">
        <v>0.5</v>
      </c>
      <c r="P1734" s="627">
        <v>45.75</v>
      </c>
      <c r="Q1734" s="642">
        <v>1</v>
      </c>
      <c r="R1734" s="626">
        <v>1</v>
      </c>
      <c r="S1734" s="642">
        <v>1</v>
      </c>
      <c r="T1734" s="690">
        <v>0.5</v>
      </c>
      <c r="U1734" s="672">
        <v>1</v>
      </c>
    </row>
    <row r="1735" spans="1:21" ht="14.4" customHeight="1" x14ac:dyDescent="0.3">
      <c r="A1735" s="625">
        <v>21</v>
      </c>
      <c r="B1735" s="626" t="s">
        <v>551</v>
      </c>
      <c r="C1735" s="626">
        <v>89301212</v>
      </c>
      <c r="D1735" s="688" t="s">
        <v>4839</v>
      </c>
      <c r="E1735" s="689" t="s">
        <v>2835</v>
      </c>
      <c r="F1735" s="626" t="s">
        <v>2806</v>
      </c>
      <c r="G1735" s="626" t="s">
        <v>4343</v>
      </c>
      <c r="H1735" s="626" t="s">
        <v>550</v>
      </c>
      <c r="I1735" s="626" t="s">
        <v>4347</v>
      </c>
      <c r="J1735" s="626" t="s">
        <v>4345</v>
      </c>
      <c r="K1735" s="626" t="s">
        <v>4348</v>
      </c>
      <c r="L1735" s="627">
        <v>45.75</v>
      </c>
      <c r="M1735" s="627">
        <v>45.75</v>
      </c>
      <c r="N1735" s="626">
        <v>1</v>
      </c>
      <c r="O1735" s="690">
        <v>0.5</v>
      </c>
      <c r="P1735" s="627">
        <v>45.75</v>
      </c>
      <c r="Q1735" s="642">
        <v>1</v>
      </c>
      <c r="R1735" s="626">
        <v>1</v>
      </c>
      <c r="S1735" s="642">
        <v>1</v>
      </c>
      <c r="T1735" s="690">
        <v>0.5</v>
      </c>
      <c r="U1735" s="672">
        <v>1</v>
      </c>
    </row>
    <row r="1736" spans="1:21" ht="14.4" customHeight="1" x14ac:dyDescent="0.3">
      <c r="A1736" s="625">
        <v>21</v>
      </c>
      <c r="B1736" s="626" t="s">
        <v>551</v>
      </c>
      <c r="C1736" s="626">
        <v>89301212</v>
      </c>
      <c r="D1736" s="688" t="s">
        <v>4839</v>
      </c>
      <c r="E1736" s="689" t="s">
        <v>2835</v>
      </c>
      <c r="F1736" s="626" t="s">
        <v>2806</v>
      </c>
      <c r="G1736" s="626" t="s">
        <v>3254</v>
      </c>
      <c r="H1736" s="626" t="s">
        <v>550</v>
      </c>
      <c r="I1736" s="626" t="s">
        <v>4349</v>
      </c>
      <c r="J1736" s="626" t="s">
        <v>4350</v>
      </c>
      <c r="K1736" s="626" t="s">
        <v>4351</v>
      </c>
      <c r="L1736" s="627">
        <v>276.66000000000003</v>
      </c>
      <c r="M1736" s="627">
        <v>276.66000000000003</v>
      </c>
      <c r="N1736" s="626">
        <v>1</v>
      </c>
      <c r="O1736" s="690">
        <v>1</v>
      </c>
      <c r="P1736" s="627">
        <v>276.66000000000003</v>
      </c>
      <c r="Q1736" s="642">
        <v>1</v>
      </c>
      <c r="R1736" s="626">
        <v>1</v>
      </c>
      <c r="S1736" s="642">
        <v>1</v>
      </c>
      <c r="T1736" s="690">
        <v>1</v>
      </c>
      <c r="U1736" s="672">
        <v>1</v>
      </c>
    </row>
    <row r="1737" spans="1:21" ht="14.4" customHeight="1" x14ac:dyDescent="0.3">
      <c r="A1737" s="625">
        <v>21</v>
      </c>
      <c r="B1737" s="626" t="s">
        <v>551</v>
      </c>
      <c r="C1737" s="626">
        <v>89301212</v>
      </c>
      <c r="D1737" s="688" t="s">
        <v>4839</v>
      </c>
      <c r="E1737" s="689" t="s">
        <v>2835</v>
      </c>
      <c r="F1737" s="626" t="s">
        <v>2806</v>
      </c>
      <c r="G1737" s="626" t="s">
        <v>2961</v>
      </c>
      <c r="H1737" s="626" t="s">
        <v>550</v>
      </c>
      <c r="I1737" s="626" t="s">
        <v>3310</v>
      </c>
      <c r="J1737" s="626" t="s">
        <v>902</v>
      </c>
      <c r="K1737" s="626" t="s">
        <v>3311</v>
      </c>
      <c r="L1737" s="627">
        <v>221.03</v>
      </c>
      <c r="M1737" s="627">
        <v>884.12</v>
      </c>
      <c r="N1737" s="626">
        <v>4</v>
      </c>
      <c r="O1737" s="690">
        <v>1</v>
      </c>
      <c r="P1737" s="627"/>
      <c r="Q1737" s="642">
        <v>0</v>
      </c>
      <c r="R1737" s="626"/>
      <c r="S1737" s="642">
        <v>0</v>
      </c>
      <c r="T1737" s="690"/>
      <c r="U1737" s="672">
        <v>0</v>
      </c>
    </row>
    <row r="1738" spans="1:21" ht="14.4" customHeight="1" x14ac:dyDescent="0.3">
      <c r="A1738" s="625">
        <v>21</v>
      </c>
      <c r="B1738" s="626" t="s">
        <v>551</v>
      </c>
      <c r="C1738" s="626">
        <v>89301212</v>
      </c>
      <c r="D1738" s="688" t="s">
        <v>4839</v>
      </c>
      <c r="E1738" s="689" t="s">
        <v>2835</v>
      </c>
      <c r="F1738" s="626" t="s">
        <v>2806</v>
      </c>
      <c r="G1738" s="626" t="s">
        <v>2878</v>
      </c>
      <c r="H1738" s="626" t="s">
        <v>550</v>
      </c>
      <c r="I1738" s="626" t="s">
        <v>4352</v>
      </c>
      <c r="J1738" s="626" t="s">
        <v>4353</v>
      </c>
      <c r="K1738" s="626" t="s">
        <v>4354</v>
      </c>
      <c r="L1738" s="627">
        <v>177.06</v>
      </c>
      <c r="M1738" s="627">
        <v>177.06</v>
      </c>
      <c r="N1738" s="626">
        <v>1</v>
      </c>
      <c r="O1738" s="690">
        <v>0.5</v>
      </c>
      <c r="P1738" s="627"/>
      <c r="Q1738" s="642">
        <v>0</v>
      </c>
      <c r="R1738" s="626"/>
      <c r="S1738" s="642">
        <v>0</v>
      </c>
      <c r="T1738" s="690"/>
      <c r="U1738" s="672">
        <v>0</v>
      </c>
    </row>
    <row r="1739" spans="1:21" ht="14.4" customHeight="1" x14ac:dyDescent="0.3">
      <c r="A1739" s="625">
        <v>21</v>
      </c>
      <c r="B1739" s="626" t="s">
        <v>551</v>
      </c>
      <c r="C1739" s="626">
        <v>89301212</v>
      </c>
      <c r="D1739" s="688" t="s">
        <v>4839</v>
      </c>
      <c r="E1739" s="689" t="s">
        <v>2835</v>
      </c>
      <c r="F1739" s="626" t="s">
        <v>2806</v>
      </c>
      <c r="G1739" s="626" t="s">
        <v>2878</v>
      </c>
      <c r="H1739" s="626" t="s">
        <v>550</v>
      </c>
      <c r="I1739" s="626" t="s">
        <v>3177</v>
      </c>
      <c r="J1739" s="626" t="s">
        <v>1200</v>
      </c>
      <c r="K1739" s="626" t="s">
        <v>1201</v>
      </c>
      <c r="L1739" s="627">
        <v>84.78</v>
      </c>
      <c r="M1739" s="627">
        <v>84.78</v>
      </c>
      <c r="N1739" s="626">
        <v>1</v>
      </c>
      <c r="O1739" s="690">
        <v>1</v>
      </c>
      <c r="P1739" s="627">
        <v>84.78</v>
      </c>
      <c r="Q1739" s="642">
        <v>1</v>
      </c>
      <c r="R1739" s="626">
        <v>1</v>
      </c>
      <c r="S1739" s="642">
        <v>1</v>
      </c>
      <c r="T1739" s="690">
        <v>1</v>
      </c>
      <c r="U1739" s="672">
        <v>1</v>
      </c>
    </row>
    <row r="1740" spans="1:21" ht="14.4" customHeight="1" x14ac:dyDescent="0.3">
      <c r="A1740" s="625">
        <v>21</v>
      </c>
      <c r="B1740" s="626" t="s">
        <v>551</v>
      </c>
      <c r="C1740" s="626">
        <v>89301212</v>
      </c>
      <c r="D1740" s="688" t="s">
        <v>4839</v>
      </c>
      <c r="E1740" s="689" t="s">
        <v>2835</v>
      </c>
      <c r="F1740" s="626" t="s">
        <v>2806</v>
      </c>
      <c r="G1740" s="626" t="s">
        <v>2878</v>
      </c>
      <c r="H1740" s="626" t="s">
        <v>550</v>
      </c>
      <c r="I1740" s="626" t="s">
        <v>4355</v>
      </c>
      <c r="J1740" s="626" t="s">
        <v>4356</v>
      </c>
      <c r="K1740" s="626" t="s">
        <v>3808</v>
      </c>
      <c r="L1740" s="627">
        <v>37.68</v>
      </c>
      <c r="M1740" s="627">
        <v>75.36</v>
      </c>
      <c r="N1740" s="626">
        <v>2</v>
      </c>
      <c r="O1740" s="690">
        <v>0.5</v>
      </c>
      <c r="P1740" s="627"/>
      <c r="Q1740" s="642">
        <v>0</v>
      </c>
      <c r="R1740" s="626"/>
      <c r="S1740" s="642">
        <v>0</v>
      </c>
      <c r="T1740" s="690"/>
      <c r="U1740" s="672">
        <v>0</v>
      </c>
    </row>
    <row r="1741" spans="1:21" ht="14.4" customHeight="1" x14ac:dyDescent="0.3">
      <c r="A1741" s="625">
        <v>21</v>
      </c>
      <c r="B1741" s="626" t="s">
        <v>551</v>
      </c>
      <c r="C1741" s="626">
        <v>89301212</v>
      </c>
      <c r="D1741" s="688" t="s">
        <v>4839</v>
      </c>
      <c r="E1741" s="689" t="s">
        <v>2835</v>
      </c>
      <c r="F1741" s="626" t="s">
        <v>2806</v>
      </c>
      <c r="G1741" s="626" t="s">
        <v>2878</v>
      </c>
      <c r="H1741" s="626" t="s">
        <v>550</v>
      </c>
      <c r="I1741" s="626" t="s">
        <v>2964</v>
      </c>
      <c r="J1741" s="626" t="s">
        <v>992</v>
      </c>
      <c r="K1741" s="626" t="s">
        <v>1424</v>
      </c>
      <c r="L1741" s="627">
        <v>56.52</v>
      </c>
      <c r="M1741" s="627">
        <v>56.52</v>
      </c>
      <c r="N1741" s="626">
        <v>1</v>
      </c>
      <c r="O1741" s="690">
        <v>0.5</v>
      </c>
      <c r="P1741" s="627"/>
      <c r="Q1741" s="642">
        <v>0</v>
      </c>
      <c r="R1741" s="626"/>
      <c r="S1741" s="642">
        <v>0</v>
      </c>
      <c r="T1741" s="690"/>
      <c r="U1741" s="672">
        <v>0</v>
      </c>
    </row>
    <row r="1742" spans="1:21" ht="14.4" customHeight="1" x14ac:dyDescent="0.3">
      <c r="A1742" s="625">
        <v>21</v>
      </c>
      <c r="B1742" s="626" t="s">
        <v>551</v>
      </c>
      <c r="C1742" s="626">
        <v>89301212</v>
      </c>
      <c r="D1742" s="688" t="s">
        <v>4839</v>
      </c>
      <c r="E1742" s="689" t="s">
        <v>2835</v>
      </c>
      <c r="F1742" s="626" t="s">
        <v>2806</v>
      </c>
      <c r="G1742" s="626" t="s">
        <v>2878</v>
      </c>
      <c r="H1742" s="626" t="s">
        <v>550</v>
      </c>
      <c r="I1742" s="626" t="s">
        <v>2879</v>
      </c>
      <c r="J1742" s="626" t="s">
        <v>2880</v>
      </c>
      <c r="K1742" s="626" t="s">
        <v>2881</v>
      </c>
      <c r="L1742" s="627">
        <v>75.36</v>
      </c>
      <c r="M1742" s="627">
        <v>1356.4799999999998</v>
      </c>
      <c r="N1742" s="626">
        <v>18</v>
      </c>
      <c r="O1742" s="690">
        <v>8</v>
      </c>
      <c r="P1742" s="627">
        <v>1356.4799999999998</v>
      </c>
      <c r="Q1742" s="642">
        <v>1</v>
      </c>
      <c r="R1742" s="626">
        <v>18</v>
      </c>
      <c r="S1742" s="642">
        <v>1</v>
      </c>
      <c r="T1742" s="690">
        <v>8</v>
      </c>
      <c r="U1742" s="672">
        <v>1</v>
      </c>
    </row>
    <row r="1743" spans="1:21" ht="14.4" customHeight="1" x14ac:dyDescent="0.3">
      <c r="A1743" s="625">
        <v>21</v>
      </c>
      <c r="B1743" s="626" t="s">
        <v>551</v>
      </c>
      <c r="C1743" s="626">
        <v>89301212</v>
      </c>
      <c r="D1743" s="688" t="s">
        <v>4839</v>
      </c>
      <c r="E1743" s="689" t="s">
        <v>2835</v>
      </c>
      <c r="F1743" s="626" t="s">
        <v>2806</v>
      </c>
      <c r="G1743" s="626" t="s">
        <v>2878</v>
      </c>
      <c r="H1743" s="626" t="s">
        <v>550</v>
      </c>
      <c r="I1743" s="626" t="s">
        <v>4045</v>
      </c>
      <c r="J1743" s="626" t="s">
        <v>1707</v>
      </c>
      <c r="K1743" s="626" t="s">
        <v>4046</v>
      </c>
      <c r="L1743" s="627">
        <v>75.36</v>
      </c>
      <c r="M1743" s="627">
        <v>150.72</v>
      </c>
      <c r="N1743" s="626">
        <v>2</v>
      </c>
      <c r="O1743" s="690">
        <v>1</v>
      </c>
      <c r="P1743" s="627">
        <v>150.72</v>
      </c>
      <c r="Q1743" s="642">
        <v>1</v>
      </c>
      <c r="R1743" s="626">
        <v>2</v>
      </c>
      <c r="S1743" s="642">
        <v>1</v>
      </c>
      <c r="T1743" s="690">
        <v>1</v>
      </c>
      <c r="U1743" s="672">
        <v>1</v>
      </c>
    </row>
    <row r="1744" spans="1:21" ht="14.4" customHeight="1" x14ac:dyDescent="0.3">
      <c r="A1744" s="625">
        <v>21</v>
      </c>
      <c r="B1744" s="626" t="s">
        <v>551</v>
      </c>
      <c r="C1744" s="626">
        <v>89301212</v>
      </c>
      <c r="D1744" s="688" t="s">
        <v>4839</v>
      </c>
      <c r="E1744" s="689" t="s">
        <v>2835</v>
      </c>
      <c r="F1744" s="626" t="s">
        <v>2806</v>
      </c>
      <c r="G1744" s="626" t="s">
        <v>2878</v>
      </c>
      <c r="H1744" s="626" t="s">
        <v>550</v>
      </c>
      <c r="I1744" s="626" t="s">
        <v>4357</v>
      </c>
      <c r="J1744" s="626" t="s">
        <v>1707</v>
      </c>
      <c r="K1744" s="626" t="s">
        <v>4358</v>
      </c>
      <c r="L1744" s="627">
        <v>188.41</v>
      </c>
      <c r="M1744" s="627">
        <v>565.23</v>
      </c>
      <c r="N1744" s="626">
        <v>3</v>
      </c>
      <c r="O1744" s="690">
        <v>2.5</v>
      </c>
      <c r="P1744" s="627">
        <v>188.41</v>
      </c>
      <c r="Q1744" s="642">
        <v>0.33333333333333331</v>
      </c>
      <c r="R1744" s="626">
        <v>1</v>
      </c>
      <c r="S1744" s="642">
        <v>0.33333333333333331</v>
      </c>
      <c r="T1744" s="690">
        <v>0.5</v>
      </c>
      <c r="U1744" s="672">
        <v>0.2</v>
      </c>
    </row>
    <row r="1745" spans="1:21" ht="14.4" customHeight="1" x14ac:dyDescent="0.3">
      <c r="A1745" s="625">
        <v>21</v>
      </c>
      <c r="B1745" s="626" t="s">
        <v>551</v>
      </c>
      <c r="C1745" s="626">
        <v>89301212</v>
      </c>
      <c r="D1745" s="688" t="s">
        <v>4839</v>
      </c>
      <c r="E1745" s="689" t="s">
        <v>2835</v>
      </c>
      <c r="F1745" s="626" t="s">
        <v>2806</v>
      </c>
      <c r="G1745" s="626" t="s">
        <v>2878</v>
      </c>
      <c r="H1745" s="626" t="s">
        <v>550</v>
      </c>
      <c r="I1745" s="626" t="s">
        <v>4359</v>
      </c>
      <c r="J1745" s="626" t="s">
        <v>3803</v>
      </c>
      <c r="K1745" s="626" t="s">
        <v>4360</v>
      </c>
      <c r="L1745" s="627">
        <v>94.2</v>
      </c>
      <c r="M1745" s="627">
        <v>94.2</v>
      </c>
      <c r="N1745" s="626">
        <v>1</v>
      </c>
      <c r="O1745" s="690">
        <v>0.5</v>
      </c>
      <c r="P1745" s="627">
        <v>94.2</v>
      </c>
      <c r="Q1745" s="642">
        <v>1</v>
      </c>
      <c r="R1745" s="626">
        <v>1</v>
      </c>
      <c r="S1745" s="642">
        <v>1</v>
      </c>
      <c r="T1745" s="690">
        <v>0.5</v>
      </c>
      <c r="U1745" s="672">
        <v>1</v>
      </c>
    </row>
    <row r="1746" spans="1:21" ht="14.4" customHeight="1" x14ac:dyDescent="0.3">
      <c r="A1746" s="625">
        <v>21</v>
      </c>
      <c r="B1746" s="626" t="s">
        <v>551</v>
      </c>
      <c r="C1746" s="626">
        <v>89301212</v>
      </c>
      <c r="D1746" s="688" t="s">
        <v>4839</v>
      </c>
      <c r="E1746" s="689" t="s">
        <v>2835</v>
      </c>
      <c r="F1746" s="626" t="s">
        <v>2806</v>
      </c>
      <c r="G1746" s="626" t="s">
        <v>3347</v>
      </c>
      <c r="H1746" s="626" t="s">
        <v>550</v>
      </c>
      <c r="I1746" s="626" t="s">
        <v>4361</v>
      </c>
      <c r="J1746" s="626" t="s">
        <v>831</v>
      </c>
      <c r="K1746" s="626" t="s">
        <v>832</v>
      </c>
      <c r="L1746" s="627">
        <v>138.61000000000001</v>
      </c>
      <c r="M1746" s="627">
        <v>138.61000000000001</v>
      </c>
      <c r="N1746" s="626">
        <v>1</v>
      </c>
      <c r="O1746" s="690">
        <v>1</v>
      </c>
      <c r="P1746" s="627"/>
      <c r="Q1746" s="642">
        <v>0</v>
      </c>
      <c r="R1746" s="626"/>
      <c r="S1746" s="642">
        <v>0</v>
      </c>
      <c r="T1746" s="690"/>
      <c r="U1746" s="672">
        <v>0</v>
      </c>
    </row>
    <row r="1747" spans="1:21" ht="14.4" customHeight="1" x14ac:dyDescent="0.3">
      <c r="A1747" s="625">
        <v>21</v>
      </c>
      <c r="B1747" s="626" t="s">
        <v>551</v>
      </c>
      <c r="C1747" s="626">
        <v>89301212</v>
      </c>
      <c r="D1747" s="688" t="s">
        <v>4839</v>
      </c>
      <c r="E1747" s="689" t="s">
        <v>2835</v>
      </c>
      <c r="F1747" s="626" t="s">
        <v>2806</v>
      </c>
      <c r="G1747" s="626" t="s">
        <v>3347</v>
      </c>
      <c r="H1747" s="626" t="s">
        <v>550</v>
      </c>
      <c r="I1747" s="626" t="s">
        <v>3451</v>
      </c>
      <c r="J1747" s="626" t="s">
        <v>831</v>
      </c>
      <c r="K1747" s="626" t="s">
        <v>2217</v>
      </c>
      <c r="L1747" s="627">
        <v>115.3</v>
      </c>
      <c r="M1747" s="627">
        <v>345.9</v>
      </c>
      <c r="N1747" s="626">
        <v>3</v>
      </c>
      <c r="O1747" s="690">
        <v>1.5</v>
      </c>
      <c r="P1747" s="627"/>
      <c r="Q1747" s="642">
        <v>0</v>
      </c>
      <c r="R1747" s="626"/>
      <c r="S1747" s="642">
        <v>0</v>
      </c>
      <c r="T1747" s="690"/>
      <c r="U1747" s="672">
        <v>0</v>
      </c>
    </row>
    <row r="1748" spans="1:21" ht="14.4" customHeight="1" x14ac:dyDescent="0.3">
      <c r="A1748" s="625">
        <v>21</v>
      </c>
      <c r="B1748" s="626" t="s">
        <v>551</v>
      </c>
      <c r="C1748" s="626">
        <v>89301212</v>
      </c>
      <c r="D1748" s="688" t="s">
        <v>4839</v>
      </c>
      <c r="E1748" s="689" t="s">
        <v>2835</v>
      </c>
      <c r="F1748" s="626" t="s">
        <v>2806</v>
      </c>
      <c r="G1748" s="626" t="s">
        <v>2965</v>
      </c>
      <c r="H1748" s="626" t="s">
        <v>550</v>
      </c>
      <c r="I1748" s="626" t="s">
        <v>2966</v>
      </c>
      <c r="J1748" s="626" t="s">
        <v>2967</v>
      </c>
      <c r="K1748" s="626" t="s">
        <v>2968</v>
      </c>
      <c r="L1748" s="627">
        <v>53.67</v>
      </c>
      <c r="M1748" s="627">
        <v>3005.5200000000004</v>
      </c>
      <c r="N1748" s="626">
        <v>56</v>
      </c>
      <c r="O1748" s="690">
        <v>20</v>
      </c>
      <c r="P1748" s="627">
        <v>2200.4700000000003</v>
      </c>
      <c r="Q1748" s="642">
        <v>0.7321428571428571</v>
      </c>
      <c r="R1748" s="626">
        <v>41</v>
      </c>
      <c r="S1748" s="642">
        <v>0.7321428571428571</v>
      </c>
      <c r="T1748" s="690">
        <v>14.5</v>
      </c>
      <c r="U1748" s="672">
        <v>0.72499999999999998</v>
      </c>
    </row>
    <row r="1749" spans="1:21" ht="14.4" customHeight="1" x14ac:dyDescent="0.3">
      <c r="A1749" s="625">
        <v>21</v>
      </c>
      <c r="B1749" s="626" t="s">
        <v>551</v>
      </c>
      <c r="C1749" s="626">
        <v>89301212</v>
      </c>
      <c r="D1749" s="688" t="s">
        <v>4839</v>
      </c>
      <c r="E1749" s="689" t="s">
        <v>2835</v>
      </c>
      <c r="F1749" s="626" t="s">
        <v>2806</v>
      </c>
      <c r="G1749" s="626" t="s">
        <v>3452</v>
      </c>
      <c r="H1749" s="626" t="s">
        <v>1264</v>
      </c>
      <c r="I1749" s="626" t="s">
        <v>4246</v>
      </c>
      <c r="J1749" s="626" t="s">
        <v>4247</v>
      </c>
      <c r="K1749" s="626" t="s">
        <v>4248</v>
      </c>
      <c r="L1749" s="627">
        <v>41.55</v>
      </c>
      <c r="M1749" s="627">
        <v>83.1</v>
      </c>
      <c r="N1749" s="626">
        <v>2</v>
      </c>
      <c r="O1749" s="690">
        <v>1.5</v>
      </c>
      <c r="P1749" s="627">
        <v>83.1</v>
      </c>
      <c r="Q1749" s="642">
        <v>1</v>
      </c>
      <c r="R1749" s="626">
        <v>2</v>
      </c>
      <c r="S1749" s="642">
        <v>1</v>
      </c>
      <c r="T1749" s="690">
        <v>1.5</v>
      </c>
      <c r="U1749" s="672">
        <v>1</v>
      </c>
    </row>
    <row r="1750" spans="1:21" ht="14.4" customHeight="1" x14ac:dyDescent="0.3">
      <c r="A1750" s="625">
        <v>21</v>
      </c>
      <c r="B1750" s="626" t="s">
        <v>551</v>
      </c>
      <c r="C1750" s="626">
        <v>89301212</v>
      </c>
      <c r="D1750" s="688" t="s">
        <v>4839</v>
      </c>
      <c r="E1750" s="689" t="s">
        <v>2835</v>
      </c>
      <c r="F1750" s="626" t="s">
        <v>2806</v>
      </c>
      <c r="G1750" s="626" t="s">
        <v>4362</v>
      </c>
      <c r="H1750" s="626" t="s">
        <v>550</v>
      </c>
      <c r="I1750" s="626" t="s">
        <v>4363</v>
      </c>
      <c r="J1750" s="626" t="s">
        <v>4364</v>
      </c>
      <c r="K1750" s="626" t="s">
        <v>4365</v>
      </c>
      <c r="L1750" s="627">
        <v>46.3</v>
      </c>
      <c r="M1750" s="627">
        <v>92.6</v>
      </c>
      <c r="N1750" s="626">
        <v>2</v>
      </c>
      <c r="O1750" s="690">
        <v>1</v>
      </c>
      <c r="P1750" s="627">
        <v>92.6</v>
      </c>
      <c r="Q1750" s="642">
        <v>1</v>
      </c>
      <c r="R1750" s="626">
        <v>2</v>
      </c>
      <c r="S1750" s="642">
        <v>1</v>
      </c>
      <c r="T1750" s="690">
        <v>1</v>
      </c>
      <c r="U1750" s="672">
        <v>1</v>
      </c>
    </row>
    <row r="1751" spans="1:21" ht="14.4" customHeight="1" x14ac:dyDescent="0.3">
      <c r="A1751" s="625">
        <v>21</v>
      </c>
      <c r="B1751" s="626" t="s">
        <v>551</v>
      </c>
      <c r="C1751" s="626">
        <v>89301212</v>
      </c>
      <c r="D1751" s="688" t="s">
        <v>4839</v>
      </c>
      <c r="E1751" s="689" t="s">
        <v>2835</v>
      </c>
      <c r="F1751" s="626" t="s">
        <v>2806</v>
      </c>
      <c r="G1751" s="626" t="s">
        <v>3069</v>
      </c>
      <c r="H1751" s="626" t="s">
        <v>550</v>
      </c>
      <c r="I1751" s="626" t="s">
        <v>3070</v>
      </c>
      <c r="J1751" s="626" t="s">
        <v>3071</v>
      </c>
      <c r="K1751" s="626" t="s">
        <v>3072</v>
      </c>
      <c r="L1751" s="627">
        <v>128.9</v>
      </c>
      <c r="M1751" s="627">
        <v>386.70000000000005</v>
      </c>
      <c r="N1751" s="626">
        <v>3</v>
      </c>
      <c r="O1751" s="690">
        <v>2</v>
      </c>
      <c r="P1751" s="627">
        <v>257.8</v>
      </c>
      <c r="Q1751" s="642">
        <v>0.66666666666666663</v>
      </c>
      <c r="R1751" s="626">
        <v>2</v>
      </c>
      <c r="S1751" s="642">
        <v>0.66666666666666663</v>
      </c>
      <c r="T1751" s="690">
        <v>1</v>
      </c>
      <c r="U1751" s="672">
        <v>0.5</v>
      </c>
    </row>
    <row r="1752" spans="1:21" ht="14.4" customHeight="1" x14ac:dyDescent="0.3">
      <c r="A1752" s="625">
        <v>21</v>
      </c>
      <c r="B1752" s="626" t="s">
        <v>551</v>
      </c>
      <c r="C1752" s="626">
        <v>89301212</v>
      </c>
      <c r="D1752" s="688" t="s">
        <v>4839</v>
      </c>
      <c r="E1752" s="689" t="s">
        <v>2835</v>
      </c>
      <c r="F1752" s="626" t="s">
        <v>2806</v>
      </c>
      <c r="G1752" s="626" t="s">
        <v>3258</v>
      </c>
      <c r="H1752" s="626" t="s">
        <v>550</v>
      </c>
      <c r="I1752" s="626" t="s">
        <v>3259</v>
      </c>
      <c r="J1752" s="626" t="s">
        <v>1701</v>
      </c>
      <c r="K1752" s="626" t="s">
        <v>3260</v>
      </c>
      <c r="L1752" s="627">
        <v>120.46</v>
      </c>
      <c r="M1752" s="627">
        <v>602.29999999999995</v>
      </c>
      <c r="N1752" s="626">
        <v>5</v>
      </c>
      <c r="O1752" s="690">
        <v>3</v>
      </c>
      <c r="P1752" s="627">
        <v>120.46</v>
      </c>
      <c r="Q1752" s="642">
        <v>0.2</v>
      </c>
      <c r="R1752" s="626">
        <v>1</v>
      </c>
      <c r="S1752" s="642">
        <v>0.2</v>
      </c>
      <c r="T1752" s="690">
        <v>0.5</v>
      </c>
      <c r="U1752" s="672">
        <v>0.16666666666666666</v>
      </c>
    </row>
    <row r="1753" spans="1:21" ht="14.4" customHeight="1" x14ac:dyDescent="0.3">
      <c r="A1753" s="625">
        <v>21</v>
      </c>
      <c r="B1753" s="626" t="s">
        <v>551</v>
      </c>
      <c r="C1753" s="626">
        <v>89301212</v>
      </c>
      <c r="D1753" s="688" t="s">
        <v>4839</v>
      </c>
      <c r="E1753" s="689" t="s">
        <v>2835</v>
      </c>
      <c r="F1753" s="626" t="s">
        <v>2806</v>
      </c>
      <c r="G1753" s="626" t="s">
        <v>3258</v>
      </c>
      <c r="H1753" s="626" t="s">
        <v>550</v>
      </c>
      <c r="I1753" s="626" t="s">
        <v>4366</v>
      </c>
      <c r="J1753" s="626" t="s">
        <v>1701</v>
      </c>
      <c r="K1753" s="626" t="s">
        <v>4367</v>
      </c>
      <c r="L1753" s="627">
        <v>36.130000000000003</v>
      </c>
      <c r="M1753" s="627">
        <v>72.260000000000005</v>
      </c>
      <c r="N1753" s="626">
        <v>2</v>
      </c>
      <c r="O1753" s="690">
        <v>1</v>
      </c>
      <c r="P1753" s="627">
        <v>36.130000000000003</v>
      </c>
      <c r="Q1753" s="642">
        <v>0.5</v>
      </c>
      <c r="R1753" s="626">
        <v>1</v>
      </c>
      <c r="S1753" s="642">
        <v>0.5</v>
      </c>
      <c r="T1753" s="690">
        <v>0.5</v>
      </c>
      <c r="U1753" s="672">
        <v>0.5</v>
      </c>
    </row>
    <row r="1754" spans="1:21" ht="14.4" customHeight="1" x14ac:dyDescent="0.3">
      <c r="A1754" s="625">
        <v>21</v>
      </c>
      <c r="B1754" s="626" t="s">
        <v>551</v>
      </c>
      <c r="C1754" s="626">
        <v>89301212</v>
      </c>
      <c r="D1754" s="688" t="s">
        <v>4839</v>
      </c>
      <c r="E1754" s="689" t="s">
        <v>2835</v>
      </c>
      <c r="F1754" s="626" t="s">
        <v>2806</v>
      </c>
      <c r="G1754" s="626" t="s">
        <v>2969</v>
      </c>
      <c r="H1754" s="626" t="s">
        <v>1264</v>
      </c>
      <c r="I1754" s="626" t="s">
        <v>2561</v>
      </c>
      <c r="J1754" s="626" t="s">
        <v>1438</v>
      </c>
      <c r="K1754" s="626" t="s">
        <v>628</v>
      </c>
      <c r="L1754" s="627">
        <v>232.44</v>
      </c>
      <c r="M1754" s="627">
        <v>697.31999999999994</v>
      </c>
      <c r="N1754" s="626">
        <v>3</v>
      </c>
      <c r="O1754" s="690">
        <v>0.5</v>
      </c>
      <c r="P1754" s="627">
        <v>697.31999999999994</v>
      </c>
      <c r="Q1754" s="642">
        <v>1</v>
      </c>
      <c r="R1754" s="626">
        <v>3</v>
      </c>
      <c r="S1754" s="642">
        <v>1</v>
      </c>
      <c r="T1754" s="690">
        <v>0.5</v>
      </c>
      <c r="U1754" s="672">
        <v>1</v>
      </c>
    </row>
    <row r="1755" spans="1:21" ht="14.4" customHeight="1" x14ac:dyDescent="0.3">
      <c r="A1755" s="625">
        <v>21</v>
      </c>
      <c r="B1755" s="626" t="s">
        <v>551</v>
      </c>
      <c r="C1755" s="626">
        <v>89301212</v>
      </c>
      <c r="D1755" s="688" t="s">
        <v>4839</v>
      </c>
      <c r="E1755" s="689" t="s">
        <v>2835</v>
      </c>
      <c r="F1755" s="626" t="s">
        <v>2806</v>
      </c>
      <c r="G1755" s="626" t="s">
        <v>3373</v>
      </c>
      <c r="H1755" s="626" t="s">
        <v>1264</v>
      </c>
      <c r="I1755" s="626" t="s">
        <v>4368</v>
      </c>
      <c r="J1755" s="626" t="s">
        <v>3375</v>
      </c>
      <c r="K1755" s="626" t="s">
        <v>881</v>
      </c>
      <c r="L1755" s="627">
        <v>123.71</v>
      </c>
      <c r="M1755" s="627">
        <v>123.71</v>
      </c>
      <c r="N1755" s="626">
        <v>1</v>
      </c>
      <c r="O1755" s="690">
        <v>1</v>
      </c>
      <c r="P1755" s="627"/>
      <c r="Q1755" s="642">
        <v>0</v>
      </c>
      <c r="R1755" s="626"/>
      <c r="S1755" s="642">
        <v>0</v>
      </c>
      <c r="T1755" s="690"/>
      <c r="U1755" s="672">
        <v>0</v>
      </c>
    </row>
    <row r="1756" spans="1:21" ht="14.4" customHeight="1" x14ac:dyDescent="0.3">
      <c r="A1756" s="625">
        <v>21</v>
      </c>
      <c r="B1756" s="626" t="s">
        <v>551</v>
      </c>
      <c r="C1756" s="626">
        <v>89301212</v>
      </c>
      <c r="D1756" s="688" t="s">
        <v>4839</v>
      </c>
      <c r="E1756" s="689" t="s">
        <v>2835</v>
      </c>
      <c r="F1756" s="626" t="s">
        <v>2806</v>
      </c>
      <c r="G1756" s="626" t="s">
        <v>3178</v>
      </c>
      <c r="H1756" s="626" t="s">
        <v>1264</v>
      </c>
      <c r="I1756" s="626" t="s">
        <v>3179</v>
      </c>
      <c r="J1756" s="626" t="s">
        <v>3180</v>
      </c>
      <c r="K1756" s="626" t="s">
        <v>3181</v>
      </c>
      <c r="L1756" s="627">
        <v>2279.48</v>
      </c>
      <c r="M1756" s="627">
        <v>11397.4</v>
      </c>
      <c r="N1756" s="626">
        <v>5</v>
      </c>
      <c r="O1756" s="690">
        <v>3</v>
      </c>
      <c r="P1756" s="627">
        <v>2279.48</v>
      </c>
      <c r="Q1756" s="642">
        <v>0.2</v>
      </c>
      <c r="R1756" s="626">
        <v>1</v>
      </c>
      <c r="S1756" s="642">
        <v>0.2</v>
      </c>
      <c r="T1756" s="690">
        <v>1</v>
      </c>
      <c r="U1756" s="672">
        <v>0.33333333333333331</v>
      </c>
    </row>
    <row r="1757" spans="1:21" ht="14.4" customHeight="1" x14ac:dyDescent="0.3">
      <c r="A1757" s="625">
        <v>21</v>
      </c>
      <c r="B1757" s="626" t="s">
        <v>551</v>
      </c>
      <c r="C1757" s="626">
        <v>89301212</v>
      </c>
      <c r="D1757" s="688" t="s">
        <v>4839</v>
      </c>
      <c r="E1757" s="689" t="s">
        <v>2835</v>
      </c>
      <c r="F1757" s="626" t="s">
        <v>2806</v>
      </c>
      <c r="G1757" s="626" t="s">
        <v>3178</v>
      </c>
      <c r="H1757" s="626" t="s">
        <v>1264</v>
      </c>
      <c r="I1757" s="626" t="s">
        <v>3812</v>
      </c>
      <c r="J1757" s="626" t="s">
        <v>3180</v>
      </c>
      <c r="K1757" s="626" t="s">
        <v>3813</v>
      </c>
      <c r="L1757" s="627">
        <v>6838.44</v>
      </c>
      <c r="M1757" s="627">
        <v>13676.88</v>
      </c>
      <c r="N1757" s="626">
        <v>2</v>
      </c>
      <c r="O1757" s="690">
        <v>1.5</v>
      </c>
      <c r="P1757" s="627"/>
      <c r="Q1757" s="642">
        <v>0</v>
      </c>
      <c r="R1757" s="626"/>
      <c r="S1757" s="642">
        <v>0</v>
      </c>
      <c r="T1757" s="690"/>
      <c r="U1757" s="672">
        <v>0</v>
      </c>
    </row>
    <row r="1758" spans="1:21" ht="14.4" customHeight="1" x14ac:dyDescent="0.3">
      <c r="A1758" s="625">
        <v>21</v>
      </c>
      <c r="B1758" s="626" t="s">
        <v>551</v>
      </c>
      <c r="C1758" s="626">
        <v>89301212</v>
      </c>
      <c r="D1758" s="688" t="s">
        <v>4839</v>
      </c>
      <c r="E1758" s="689" t="s">
        <v>2835</v>
      </c>
      <c r="F1758" s="626" t="s">
        <v>2806</v>
      </c>
      <c r="G1758" s="626" t="s">
        <v>4369</v>
      </c>
      <c r="H1758" s="626" t="s">
        <v>1264</v>
      </c>
      <c r="I1758" s="626" t="s">
        <v>4370</v>
      </c>
      <c r="J1758" s="626" t="s">
        <v>4371</v>
      </c>
      <c r="K1758" s="626" t="s">
        <v>4372</v>
      </c>
      <c r="L1758" s="627">
        <v>471.57</v>
      </c>
      <c r="M1758" s="627">
        <v>471.57</v>
      </c>
      <c r="N1758" s="626">
        <v>1</v>
      </c>
      <c r="O1758" s="690">
        <v>0.5</v>
      </c>
      <c r="P1758" s="627"/>
      <c r="Q1758" s="642">
        <v>0</v>
      </c>
      <c r="R1758" s="626"/>
      <c r="S1758" s="642">
        <v>0</v>
      </c>
      <c r="T1758" s="690"/>
      <c r="U1758" s="672">
        <v>0</v>
      </c>
    </row>
    <row r="1759" spans="1:21" ht="14.4" customHeight="1" x14ac:dyDescent="0.3">
      <c r="A1759" s="625">
        <v>21</v>
      </c>
      <c r="B1759" s="626" t="s">
        <v>551</v>
      </c>
      <c r="C1759" s="626">
        <v>89301212</v>
      </c>
      <c r="D1759" s="688" t="s">
        <v>4839</v>
      </c>
      <c r="E1759" s="689" t="s">
        <v>2835</v>
      </c>
      <c r="F1759" s="626" t="s">
        <v>2806</v>
      </c>
      <c r="G1759" s="626" t="s">
        <v>4369</v>
      </c>
      <c r="H1759" s="626" t="s">
        <v>1264</v>
      </c>
      <c r="I1759" s="626" t="s">
        <v>4373</v>
      </c>
      <c r="J1759" s="626" t="s">
        <v>4371</v>
      </c>
      <c r="K1759" s="626" t="s">
        <v>4374</v>
      </c>
      <c r="L1759" s="627">
        <v>157.19</v>
      </c>
      <c r="M1759" s="627">
        <v>314.38</v>
      </c>
      <c r="N1759" s="626">
        <v>2</v>
      </c>
      <c r="O1759" s="690">
        <v>0.5</v>
      </c>
      <c r="P1759" s="627"/>
      <c r="Q1759" s="642">
        <v>0</v>
      </c>
      <c r="R1759" s="626"/>
      <c r="S1759" s="642">
        <v>0</v>
      </c>
      <c r="T1759" s="690"/>
      <c r="U1759" s="672">
        <v>0</v>
      </c>
    </row>
    <row r="1760" spans="1:21" ht="14.4" customHeight="1" x14ac:dyDescent="0.3">
      <c r="A1760" s="625">
        <v>21</v>
      </c>
      <c r="B1760" s="626" t="s">
        <v>551</v>
      </c>
      <c r="C1760" s="626">
        <v>89301212</v>
      </c>
      <c r="D1760" s="688" t="s">
        <v>4839</v>
      </c>
      <c r="E1760" s="689" t="s">
        <v>2835</v>
      </c>
      <c r="F1760" s="626" t="s">
        <v>2806</v>
      </c>
      <c r="G1760" s="626" t="s">
        <v>3817</v>
      </c>
      <c r="H1760" s="626" t="s">
        <v>550</v>
      </c>
      <c r="I1760" s="626" t="s">
        <v>4375</v>
      </c>
      <c r="J1760" s="626" t="s">
        <v>4376</v>
      </c>
      <c r="K1760" s="626" t="s">
        <v>4377</v>
      </c>
      <c r="L1760" s="627">
        <v>71.17</v>
      </c>
      <c r="M1760" s="627">
        <v>213.51</v>
      </c>
      <c r="N1760" s="626">
        <v>3</v>
      </c>
      <c r="O1760" s="690">
        <v>1</v>
      </c>
      <c r="P1760" s="627">
        <v>213.51</v>
      </c>
      <c r="Q1760" s="642">
        <v>1</v>
      </c>
      <c r="R1760" s="626">
        <v>3</v>
      </c>
      <c r="S1760" s="642">
        <v>1</v>
      </c>
      <c r="T1760" s="690">
        <v>1</v>
      </c>
      <c r="U1760" s="672">
        <v>1</v>
      </c>
    </row>
    <row r="1761" spans="1:21" ht="14.4" customHeight="1" x14ac:dyDescent="0.3">
      <c r="A1761" s="625">
        <v>21</v>
      </c>
      <c r="B1761" s="626" t="s">
        <v>551</v>
      </c>
      <c r="C1761" s="626">
        <v>89301212</v>
      </c>
      <c r="D1761" s="688" t="s">
        <v>4839</v>
      </c>
      <c r="E1761" s="689" t="s">
        <v>2835</v>
      </c>
      <c r="F1761" s="626" t="s">
        <v>2806</v>
      </c>
      <c r="G1761" s="626" t="s">
        <v>3817</v>
      </c>
      <c r="H1761" s="626" t="s">
        <v>550</v>
      </c>
      <c r="I1761" s="626" t="s">
        <v>4378</v>
      </c>
      <c r="J1761" s="626" t="s">
        <v>4376</v>
      </c>
      <c r="K1761" s="626" t="s">
        <v>4377</v>
      </c>
      <c r="L1761" s="627">
        <v>71.17</v>
      </c>
      <c r="M1761" s="627">
        <v>284.68</v>
      </c>
      <c r="N1761" s="626">
        <v>4</v>
      </c>
      <c r="O1761" s="690">
        <v>1</v>
      </c>
      <c r="P1761" s="627"/>
      <c r="Q1761" s="642">
        <v>0</v>
      </c>
      <c r="R1761" s="626"/>
      <c r="S1761" s="642">
        <v>0</v>
      </c>
      <c r="T1761" s="690"/>
      <c r="U1761" s="672">
        <v>0</v>
      </c>
    </row>
    <row r="1762" spans="1:21" ht="14.4" customHeight="1" x14ac:dyDescent="0.3">
      <c r="A1762" s="625">
        <v>21</v>
      </c>
      <c r="B1762" s="626" t="s">
        <v>551</v>
      </c>
      <c r="C1762" s="626">
        <v>89301212</v>
      </c>
      <c r="D1762" s="688" t="s">
        <v>4839</v>
      </c>
      <c r="E1762" s="689" t="s">
        <v>2835</v>
      </c>
      <c r="F1762" s="626" t="s">
        <v>2806</v>
      </c>
      <c r="G1762" s="626" t="s">
        <v>2882</v>
      </c>
      <c r="H1762" s="626" t="s">
        <v>550</v>
      </c>
      <c r="I1762" s="626" t="s">
        <v>3827</v>
      </c>
      <c r="J1762" s="626" t="s">
        <v>3828</v>
      </c>
      <c r="K1762" s="626" t="s">
        <v>3829</v>
      </c>
      <c r="L1762" s="627">
        <v>5889.6</v>
      </c>
      <c r="M1762" s="627">
        <v>41227.199999999997</v>
      </c>
      <c r="N1762" s="626">
        <v>7</v>
      </c>
      <c r="O1762" s="690">
        <v>6</v>
      </c>
      <c r="P1762" s="627">
        <v>11779.2</v>
      </c>
      <c r="Q1762" s="642">
        <v>0.28571428571428575</v>
      </c>
      <c r="R1762" s="626">
        <v>2</v>
      </c>
      <c r="S1762" s="642">
        <v>0.2857142857142857</v>
      </c>
      <c r="T1762" s="690">
        <v>2</v>
      </c>
      <c r="U1762" s="672">
        <v>0.33333333333333331</v>
      </c>
    </row>
    <row r="1763" spans="1:21" ht="14.4" customHeight="1" x14ac:dyDescent="0.3">
      <c r="A1763" s="625">
        <v>21</v>
      </c>
      <c r="B1763" s="626" t="s">
        <v>551</v>
      </c>
      <c r="C1763" s="626">
        <v>89301212</v>
      </c>
      <c r="D1763" s="688" t="s">
        <v>4839</v>
      </c>
      <c r="E1763" s="689" t="s">
        <v>2835</v>
      </c>
      <c r="F1763" s="626" t="s">
        <v>2806</v>
      </c>
      <c r="G1763" s="626" t="s">
        <v>2882</v>
      </c>
      <c r="H1763" s="626" t="s">
        <v>550</v>
      </c>
      <c r="I1763" s="626" t="s">
        <v>3830</v>
      </c>
      <c r="J1763" s="626" t="s">
        <v>3831</v>
      </c>
      <c r="K1763" s="626" t="s">
        <v>3829</v>
      </c>
      <c r="L1763" s="627">
        <v>5891.32</v>
      </c>
      <c r="M1763" s="627">
        <v>17673.96</v>
      </c>
      <c r="N1763" s="626">
        <v>3</v>
      </c>
      <c r="O1763" s="690">
        <v>3</v>
      </c>
      <c r="P1763" s="627">
        <v>17673.96</v>
      </c>
      <c r="Q1763" s="642">
        <v>1</v>
      </c>
      <c r="R1763" s="626">
        <v>3</v>
      </c>
      <c r="S1763" s="642">
        <v>1</v>
      </c>
      <c r="T1763" s="690">
        <v>3</v>
      </c>
      <c r="U1763" s="672">
        <v>1</v>
      </c>
    </row>
    <row r="1764" spans="1:21" ht="14.4" customHeight="1" x14ac:dyDescent="0.3">
      <c r="A1764" s="625">
        <v>21</v>
      </c>
      <c r="B1764" s="626" t="s">
        <v>551</v>
      </c>
      <c r="C1764" s="626">
        <v>89301212</v>
      </c>
      <c r="D1764" s="688" t="s">
        <v>4839</v>
      </c>
      <c r="E1764" s="689" t="s">
        <v>2835</v>
      </c>
      <c r="F1764" s="626" t="s">
        <v>2806</v>
      </c>
      <c r="G1764" s="626" t="s">
        <v>2882</v>
      </c>
      <c r="H1764" s="626" t="s">
        <v>550</v>
      </c>
      <c r="I1764" s="626" t="s">
        <v>2718</v>
      </c>
      <c r="J1764" s="626" t="s">
        <v>1230</v>
      </c>
      <c r="K1764" s="626" t="s">
        <v>1231</v>
      </c>
      <c r="L1764" s="627">
        <v>4358.63</v>
      </c>
      <c r="M1764" s="627">
        <v>13075.89</v>
      </c>
      <c r="N1764" s="626">
        <v>3</v>
      </c>
      <c r="O1764" s="690">
        <v>1</v>
      </c>
      <c r="P1764" s="627"/>
      <c r="Q1764" s="642">
        <v>0</v>
      </c>
      <c r="R1764" s="626"/>
      <c r="S1764" s="642">
        <v>0</v>
      </c>
      <c r="T1764" s="690"/>
      <c r="U1764" s="672">
        <v>0</v>
      </c>
    </row>
    <row r="1765" spans="1:21" ht="14.4" customHeight="1" x14ac:dyDescent="0.3">
      <c r="A1765" s="625">
        <v>21</v>
      </c>
      <c r="B1765" s="626" t="s">
        <v>551</v>
      </c>
      <c r="C1765" s="626">
        <v>89301212</v>
      </c>
      <c r="D1765" s="688" t="s">
        <v>4839</v>
      </c>
      <c r="E1765" s="689" t="s">
        <v>2835</v>
      </c>
      <c r="F1765" s="626" t="s">
        <v>2806</v>
      </c>
      <c r="G1765" s="626" t="s">
        <v>2882</v>
      </c>
      <c r="H1765" s="626" t="s">
        <v>550</v>
      </c>
      <c r="I1765" s="626" t="s">
        <v>4379</v>
      </c>
      <c r="J1765" s="626" t="s">
        <v>4380</v>
      </c>
      <c r="K1765" s="626" t="s">
        <v>4381</v>
      </c>
      <c r="L1765" s="627">
        <v>4359.28</v>
      </c>
      <c r="M1765" s="627">
        <v>30514.959999999999</v>
      </c>
      <c r="N1765" s="626">
        <v>7</v>
      </c>
      <c r="O1765" s="690">
        <v>3</v>
      </c>
      <c r="P1765" s="627">
        <v>4359.28</v>
      </c>
      <c r="Q1765" s="642">
        <v>0.14285714285714285</v>
      </c>
      <c r="R1765" s="626">
        <v>1</v>
      </c>
      <c r="S1765" s="642">
        <v>0.14285714285714285</v>
      </c>
      <c r="T1765" s="690">
        <v>1</v>
      </c>
      <c r="U1765" s="672">
        <v>0.33333333333333331</v>
      </c>
    </row>
    <row r="1766" spans="1:21" ht="14.4" customHeight="1" x14ac:dyDescent="0.3">
      <c r="A1766" s="625">
        <v>21</v>
      </c>
      <c r="B1766" s="626" t="s">
        <v>551</v>
      </c>
      <c r="C1766" s="626">
        <v>89301212</v>
      </c>
      <c r="D1766" s="688" t="s">
        <v>4839</v>
      </c>
      <c r="E1766" s="689" t="s">
        <v>2835</v>
      </c>
      <c r="F1766" s="626" t="s">
        <v>2806</v>
      </c>
      <c r="G1766" s="626" t="s">
        <v>2882</v>
      </c>
      <c r="H1766" s="626" t="s">
        <v>550</v>
      </c>
      <c r="I1766" s="626" t="s">
        <v>4382</v>
      </c>
      <c r="J1766" s="626" t="s">
        <v>4383</v>
      </c>
      <c r="K1766" s="626" t="s">
        <v>4384</v>
      </c>
      <c r="L1766" s="627">
        <v>4359.93</v>
      </c>
      <c r="M1766" s="627">
        <v>13079.79</v>
      </c>
      <c r="N1766" s="626">
        <v>3</v>
      </c>
      <c r="O1766" s="690">
        <v>1</v>
      </c>
      <c r="P1766" s="627"/>
      <c r="Q1766" s="642">
        <v>0</v>
      </c>
      <c r="R1766" s="626"/>
      <c r="S1766" s="642">
        <v>0</v>
      </c>
      <c r="T1766" s="690"/>
      <c r="U1766" s="672">
        <v>0</v>
      </c>
    </row>
    <row r="1767" spans="1:21" ht="14.4" customHeight="1" x14ac:dyDescent="0.3">
      <c r="A1767" s="625">
        <v>21</v>
      </c>
      <c r="B1767" s="626" t="s">
        <v>551</v>
      </c>
      <c r="C1767" s="626">
        <v>89301212</v>
      </c>
      <c r="D1767" s="688" t="s">
        <v>4839</v>
      </c>
      <c r="E1767" s="689" t="s">
        <v>2835</v>
      </c>
      <c r="F1767" s="626" t="s">
        <v>2806</v>
      </c>
      <c r="G1767" s="626" t="s">
        <v>2882</v>
      </c>
      <c r="H1767" s="626" t="s">
        <v>550</v>
      </c>
      <c r="I1767" s="626" t="s">
        <v>4382</v>
      </c>
      <c r="J1767" s="626" t="s">
        <v>3834</v>
      </c>
      <c r="K1767" s="626" t="s">
        <v>4384</v>
      </c>
      <c r="L1767" s="627">
        <v>4359.93</v>
      </c>
      <c r="M1767" s="627">
        <v>4359.93</v>
      </c>
      <c r="N1767" s="626">
        <v>1</v>
      </c>
      <c r="O1767" s="690">
        <v>1</v>
      </c>
      <c r="P1767" s="627">
        <v>4359.93</v>
      </c>
      <c r="Q1767" s="642">
        <v>1</v>
      </c>
      <c r="R1767" s="626">
        <v>1</v>
      </c>
      <c r="S1767" s="642">
        <v>1</v>
      </c>
      <c r="T1767" s="690">
        <v>1</v>
      </c>
      <c r="U1767" s="672">
        <v>1</v>
      </c>
    </row>
    <row r="1768" spans="1:21" ht="14.4" customHeight="1" x14ac:dyDescent="0.3">
      <c r="A1768" s="625">
        <v>21</v>
      </c>
      <c r="B1768" s="626" t="s">
        <v>551</v>
      </c>
      <c r="C1768" s="626">
        <v>89301212</v>
      </c>
      <c r="D1768" s="688" t="s">
        <v>4839</v>
      </c>
      <c r="E1768" s="689" t="s">
        <v>2835</v>
      </c>
      <c r="F1768" s="626" t="s">
        <v>2806</v>
      </c>
      <c r="G1768" s="626" t="s">
        <v>2882</v>
      </c>
      <c r="H1768" s="626" t="s">
        <v>550</v>
      </c>
      <c r="I1768" s="626" t="s">
        <v>2494</v>
      </c>
      <c r="J1768" s="626" t="s">
        <v>2495</v>
      </c>
      <c r="K1768" s="626" t="s">
        <v>2496</v>
      </c>
      <c r="L1768" s="627">
        <v>2787.72</v>
      </c>
      <c r="M1768" s="627">
        <v>11150.88</v>
      </c>
      <c r="N1768" s="626">
        <v>4</v>
      </c>
      <c r="O1768" s="690">
        <v>2</v>
      </c>
      <c r="P1768" s="627">
        <v>11150.88</v>
      </c>
      <c r="Q1768" s="642">
        <v>1</v>
      </c>
      <c r="R1768" s="626">
        <v>4</v>
      </c>
      <c r="S1768" s="642">
        <v>1</v>
      </c>
      <c r="T1768" s="690">
        <v>2</v>
      </c>
      <c r="U1768" s="672">
        <v>1</v>
      </c>
    </row>
    <row r="1769" spans="1:21" ht="14.4" customHeight="1" x14ac:dyDescent="0.3">
      <c r="A1769" s="625">
        <v>21</v>
      </c>
      <c r="B1769" s="626" t="s">
        <v>551</v>
      </c>
      <c r="C1769" s="626">
        <v>89301212</v>
      </c>
      <c r="D1769" s="688" t="s">
        <v>4839</v>
      </c>
      <c r="E1769" s="689" t="s">
        <v>2835</v>
      </c>
      <c r="F1769" s="626" t="s">
        <v>2806</v>
      </c>
      <c r="G1769" s="626" t="s">
        <v>2882</v>
      </c>
      <c r="H1769" s="626" t="s">
        <v>550</v>
      </c>
      <c r="I1769" s="626" t="s">
        <v>2497</v>
      </c>
      <c r="J1769" s="626" t="s">
        <v>2498</v>
      </c>
      <c r="K1769" s="626" t="s">
        <v>2499</v>
      </c>
      <c r="L1769" s="627">
        <v>2332.38</v>
      </c>
      <c r="M1769" s="627">
        <v>23323.8</v>
      </c>
      <c r="N1769" s="626">
        <v>10</v>
      </c>
      <c r="O1769" s="690">
        <v>4</v>
      </c>
      <c r="P1769" s="627">
        <v>16326.66</v>
      </c>
      <c r="Q1769" s="642">
        <v>0.70000000000000007</v>
      </c>
      <c r="R1769" s="626">
        <v>7</v>
      </c>
      <c r="S1769" s="642">
        <v>0.7</v>
      </c>
      <c r="T1769" s="690">
        <v>3</v>
      </c>
      <c r="U1769" s="672">
        <v>0.75</v>
      </c>
    </row>
    <row r="1770" spans="1:21" ht="14.4" customHeight="1" x14ac:dyDescent="0.3">
      <c r="A1770" s="625">
        <v>21</v>
      </c>
      <c r="B1770" s="626" t="s">
        <v>551</v>
      </c>
      <c r="C1770" s="626">
        <v>89301212</v>
      </c>
      <c r="D1770" s="688" t="s">
        <v>4839</v>
      </c>
      <c r="E1770" s="689" t="s">
        <v>2835</v>
      </c>
      <c r="F1770" s="626" t="s">
        <v>2806</v>
      </c>
      <c r="G1770" s="626" t="s">
        <v>2882</v>
      </c>
      <c r="H1770" s="626" t="s">
        <v>550</v>
      </c>
      <c r="I1770" s="626" t="s">
        <v>2500</v>
      </c>
      <c r="J1770" s="626" t="s">
        <v>2501</v>
      </c>
      <c r="K1770" s="626" t="s">
        <v>2502</v>
      </c>
      <c r="L1770" s="627">
        <v>880.88</v>
      </c>
      <c r="M1770" s="627">
        <v>9689.68</v>
      </c>
      <c r="N1770" s="626">
        <v>11</v>
      </c>
      <c r="O1770" s="690">
        <v>4</v>
      </c>
      <c r="P1770" s="627">
        <v>1761.76</v>
      </c>
      <c r="Q1770" s="642">
        <v>0.18181818181818182</v>
      </c>
      <c r="R1770" s="626">
        <v>2</v>
      </c>
      <c r="S1770" s="642">
        <v>0.18181818181818182</v>
      </c>
      <c r="T1770" s="690">
        <v>1</v>
      </c>
      <c r="U1770" s="672">
        <v>0.25</v>
      </c>
    </row>
    <row r="1771" spans="1:21" ht="14.4" customHeight="1" x14ac:dyDescent="0.3">
      <c r="A1771" s="625">
        <v>21</v>
      </c>
      <c r="B1771" s="626" t="s">
        <v>551</v>
      </c>
      <c r="C1771" s="626">
        <v>89301212</v>
      </c>
      <c r="D1771" s="688" t="s">
        <v>4839</v>
      </c>
      <c r="E1771" s="689" t="s">
        <v>2835</v>
      </c>
      <c r="F1771" s="626" t="s">
        <v>2806</v>
      </c>
      <c r="G1771" s="626" t="s">
        <v>2882</v>
      </c>
      <c r="H1771" s="626" t="s">
        <v>550</v>
      </c>
      <c r="I1771" s="626" t="s">
        <v>2503</v>
      </c>
      <c r="J1771" s="626" t="s">
        <v>2504</v>
      </c>
      <c r="K1771" s="626" t="s">
        <v>2505</v>
      </c>
      <c r="L1771" s="627">
        <v>1629.03</v>
      </c>
      <c r="M1771" s="627">
        <v>35838.660000000003</v>
      </c>
      <c r="N1771" s="626">
        <v>22</v>
      </c>
      <c r="O1771" s="690">
        <v>9</v>
      </c>
      <c r="P1771" s="627">
        <v>17919.330000000002</v>
      </c>
      <c r="Q1771" s="642">
        <v>0.5</v>
      </c>
      <c r="R1771" s="626">
        <v>11</v>
      </c>
      <c r="S1771" s="642">
        <v>0.5</v>
      </c>
      <c r="T1771" s="690">
        <v>5</v>
      </c>
      <c r="U1771" s="672">
        <v>0.55555555555555558</v>
      </c>
    </row>
    <row r="1772" spans="1:21" ht="14.4" customHeight="1" x14ac:dyDescent="0.3">
      <c r="A1772" s="625">
        <v>21</v>
      </c>
      <c r="B1772" s="626" t="s">
        <v>551</v>
      </c>
      <c r="C1772" s="626">
        <v>89301212</v>
      </c>
      <c r="D1772" s="688" t="s">
        <v>4839</v>
      </c>
      <c r="E1772" s="689" t="s">
        <v>2835</v>
      </c>
      <c r="F1772" s="626" t="s">
        <v>2806</v>
      </c>
      <c r="G1772" s="626" t="s">
        <v>3836</v>
      </c>
      <c r="H1772" s="626" t="s">
        <v>550</v>
      </c>
      <c r="I1772" s="626" t="s">
        <v>3837</v>
      </c>
      <c r="J1772" s="626" t="s">
        <v>3838</v>
      </c>
      <c r="K1772" s="626" t="s">
        <v>3839</v>
      </c>
      <c r="L1772" s="627">
        <v>137.74</v>
      </c>
      <c r="M1772" s="627">
        <v>688.7</v>
      </c>
      <c r="N1772" s="626">
        <v>5</v>
      </c>
      <c r="O1772" s="690">
        <v>2.5</v>
      </c>
      <c r="P1772" s="627">
        <v>413.22</v>
      </c>
      <c r="Q1772" s="642">
        <v>0.6</v>
      </c>
      <c r="R1772" s="626">
        <v>3</v>
      </c>
      <c r="S1772" s="642">
        <v>0.6</v>
      </c>
      <c r="T1772" s="690">
        <v>2</v>
      </c>
      <c r="U1772" s="672">
        <v>0.8</v>
      </c>
    </row>
    <row r="1773" spans="1:21" ht="14.4" customHeight="1" x14ac:dyDescent="0.3">
      <c r="A1773" s="625">
        <v>21</v>
      </c>
      <c r="B1773" s="626" t="s">
        <v>551</v>
      </c>
      <c r="C1773" s="626">
        <v>89301212</v>
      </c>
      <c r="D1773" s="688" t="s">
        <v>4839</v>
      </c>
      <c r="E1773" s="689" t="s">
        <v>2835</v>
      </c>
      <c r="F1773" s="626" t="s">
        <v>2806</v>
      </c>
      <c r="G1773" s="626" t="s">
        <v>4249</v>
      </c>
      <c r="H1773" s="626" t="s">
        <v>550</v>
      </c>
      <c r="I1773" s="626" t="s">
        <v>4250</v>
      </c>
      <c r="J1773" s="626" t="s">
        <v>4251</v>
      </c>
      <c r="K1773" s="626" t="s">
        <v>2285</v>
      </c>
      <c r="L1773" s="627">
        <v>94.41</v>
      </c>
      <c r="M1773" s="627">
        <v>188.82</v>
      </c>
      <c r="N1773" s="626">
        <v>2</v>
      </c>
      <c r="O1773" s="690">
        <v>2</v>
      </c>
      <c r="P1773" s="627"/>
      <c r="Q1773" s="642">
        <v>0</v>
      </c>
      <c r="R1773" s="626"/>
      <c r="S1773" s="642">
        <v>0</v>
      </c>
      <c r="T1773" s="690"/>
      <c r="U1773" s="672">
        <v>0</v>
      </c>
    </row>
    <row r="1774" spans="1:21" ht="14.4" customHeight="1" x14ac:dyDescent="0.3">
      <c r="A1774" s="625">
        <v>21</v>
      </c>
      <c r="B1774" s="626" t="s">
        <v>551</v>
      </c>
      <c r="C1774" s="626">
        <v>89301212</v>
      </c>
      <c r="D1774" s="688" t="s">
        <v>4839</v>
      </c>
      <c r="E1774" s="689" t="s">
        <v>2835</v>
      </c>
      <c r="F1774" s="626" t="s">
        <v>2806</v>
      </c>
      <c r="G1774" s="626" t="s">
        <v>2974</v>
      </c>
      <c r="H1774" s="626" t="s">
        <v>550</v>
      </c>
      <c r="I1774" s="626" t="s">
        <v>2975</v>
      </c>
      <c r="J1774" s="626" t="s">
        <v>2976</v>
      </c>
      <c r="K1774" s="626" t="s">
        <v>2977</v>
      </c>
      <c r="L1774" s="627">
        <v>23.3</v>
      </c>
      <c r="M1774" s="627">
        <v>116.5</v>
      </c>
      <c r="N1774" s="626">
        <v>5</v>
      </c>
      <c r="O1774" s="690">
        <v>4</v>
      </c>
      <c r="P1774" s="627"/>
      <c r="Q1774" s="642">
        <v>0</v>
      </c>
      <c r="R1774" s="626"/>
      <c r="S1774" s="642">
        <v>0</v>
      </c>
      <c r="T1774" s="690"/>
      <c r="U1774" s="672">
        <v>0</v>
      </c>
    </row>
    <row r="1775" spans="1:21" ht="14.4" customHeight="1" x14ac:dyDescent="0.3">
      <c r="A1775" s="625">
        <v>21</v>
      </c>
      <c r="B1775" s="626" t="s">
        <v>551</v>
      </c>
      <c r="C1775" s="626">
        <v>89301212</v>
      </c>
      <c r="D1775" s="688" t="s">
        <v>4839</v>
      </c>
      <c r="E1775" s="689" t="s">
        <v>2835</v>
      </c>
      <c r="F1775" s="626" t="s">
        <v>2806</v>
      </c>
      <c r="G1775" s="626" t="s">
        <v>2974</v>
      </c>
      <c r="H1775" s="626" t="s">
        <v>550</v>
      </c>
      <c r="I1775" s="626" t="s">
        <v>2978</v>
      </c>
      <c r="J1775" s="626" t="s">
        <v>2976</v>
      </c>
      <c r="K1775" s="626" t="s">
        <v>2979</v>
      </c>
      <c r="L1775" s="627">
        <v>58.23</v>
      </c>
      <c r="M1775" s="627">
        <v>291.14999999999998</v>
      </c>
      <c r="N1775" s="626">
        <v>5</v>
      </c>
      <c r="O1775" s="690">
        <v>4</v>
      </c>
      <c r="P1775" s="627">
        <v>58.23</v>
      </c>
      <c r="Q1775" s="642">
        <v>0.2</v>
      </c>
      <c r="R1775" s="626">
        <v>1</v>
      </c>
      <c r="S1775" s="642">
        <v>0.2</v>
      </c>
      <c r="T1775" s="690">
        <v>1</v>
      </c>
      <c r="U1775" s="672">
        <v>0.25</v>
      </c>
    </row>
    <row r="1776" spans="1:21" ht="14.4" customHeight="1" x14ac:dyDescent="0.3">
      <c r="A1776" s="625">
        <v>21</v>
      </c>
      <c r="B1776" s="626" t="s">
        <v>551</v>
      </c>
      <c r="C1776" s="626">
        <v>89301212</v>
      </c>
      <c r="D1776" s="688" t="s">
        <v>4839</v>
      </c>
      <c r="E1776" s="689" t="s">
        <v>2835</v>
      </c>
      <c r="F1776" s="626" t="s">
        <v>2806</v>
      </c>
      <c r="G1776" s="626" t="s">
        <v>2974</v>
      </c>
      <c r="H1776" s="626" t="s">
        <v>550</v>
      </c>
      <c r="I1776" s="626" t="s">
        <v>4385</v>
      </c>
      <c r="J1776" s="626" t="s">
        <v>971</v>
      </c>
      <c r="K1776" s="626" t="s">
        <v>4386</v>
      </c>
      <c r="L1776" s="627">
        <v>154.02000000000001</v>
      </c>
      <c r="M1776" s="627">
        <v>154.02000000000001</v>
      </c>
      <c r="N1776" s="626">
        <v>1</v>
      </c>
      <c r="O1776" s="690">
        <v>0.5</v>
      </c>
      <c r="P1776" s="627">
        <v>154.02000000000001</v>
      </c>
      <c r="Q1776" s="642">
        <v>1</v>
      </c>
      <c r="R1776" s="626">
        <v>1</v>
      </c>
      <c r="S1776" s="642">
        <v>1</v>
      </c>
      <c r="T1776" s="690">
        <v>0.5</v>
      </c>
      <c r="U1776" s="672">
        <v>1</v>
      </c>
    </row>
    <row r="1777" spans="1:21" ht="14.4" customHeight="1" x14ac:dyDescent="0.3">
      <c r="A1777" s="625">
        <v>21</v>
      </c>
      <c r="B1777" s="626" t="s">
        <v>551</v>
      </c>
      <c r="C1777" s="626">
        <v>89301212</v>
      </c>
      <c r="D1777" s="688" t="s">
        <v>4839</v>
      </c>
      <c r="E1777" s="689" t="s">
        <v>2835</v>
      </c>
      <c r="F1777" s="626" t="s">
        <v>2806</v>
      </c>
      <c r="G1777" s="626" t="s">
        <v>2974</v>
      </c>
      <c r="H1777" s="626" t="s">
        <v>550</v>
      </c>
      <c r="I1777" s="626" t="s">
        <v>2980</v>
      </c>
      <c r="J1777" s="626" t="s">
        <v>2981</v>
      </c>
      <c r="K1777" s="626" t="s">
        <v>2977</v>
      </c>
      <c r="L1777" s="627">
        <v>0</v>
      </c>
      <c r="M1777" s="627">
        <v>0</v>
      </c>
      <c r="N1777" s="626">
        <v>1</v>
      </c>
      <c r="O1777" s="690">
        <v>1</v>
      </c>
      <c r="P1777" s="627"/>
      <c r="Q1777" s="642"/>
      <c r="R1777" s="626"/>
      <c r="S1777" s="642">
        <v>0</v>
      </c>
      <c r="T1777" s="690"/>
      <c r="U1777" s="672">
        <v>0</v>
      </c>
    </row>
    <row r="1778" spans="1:21" ht="14.4" customHeight="1" x14ac:dyDescent="0.3">
      <c r="A1778" s="625">
        <v>21</v>
      </c>
      <c r="B1778" s="626" t="s">
        <v>551</v>
      </c>
      <c r="C1778" s="626">
        <v>89301212</v>
      </c>
      <c r="D1778" s="688" t="s">
        <v>4839</v>
      </c>
      <c r="E1778" s="689" t="s">
        <v>2835</v>
      </c>
      <c r="F1778" s="626" t="s">
        <v>2806</v>
      </c>
      <c r="G1778" s="626" t="s">
        <v>2974</v>
      </c>
      <c r="H1778" s="626" t="s">
        <v>550</v>
      </c>
      <c r="I1778" s="626" t="s">
        <v>3080</v>
      </c>
      <c r="J1778" s="626" t="s">
        <v>2981</v>
      </c>
      <c r="K1778" s="626" t="s">
        <v>2979</v>
      </c>
      <c r="L1778" s="627">
        <v>58.23</v>
      </c>
      <c r="M1778" s="627">
        <v>465.84</v>
      </c>
      <c r="N1778" s="626">
        <v>8</v>
      </c>
      <c r="O1778" s="690">
        <v>5</v>
      </c>
      <c r="P1778" s="627">
        <v>232.92</v>
      </c>
      <c r="Q1778" s="642">
        <v>0.5</v>
      </c>
      <c r="R1778" s="626">
        <v>4</v>
      </c>
      <c r="S1778" s="642">
        <v>0.5</v>
      </c>
      <c r="T1778" s="690">
        <v>2.5</v>
      </c>
      <c r="U1778" s="672">
        <v>0.5</v>
      </c>
    </row>
    <row r="1779" spans="1:21" ht="14.4" customHeight="1" x14ac:dyDescent="0.3">
      <c r="A1779" s="625">
        <v>21</v>
      </c>
      <c r="B1779" s="626" t="s">
        <v>551</v>
      </c>
      <c r="C1779" s="626">
        <v>89301212</v>
      </c>
      <c r="D1779" s="688" t="s">
        <v>4839</v>
      </c>
      <c r="E1779" s="689" t="s">
        <v>2835</v>
      </c>
      <c r="F1779" s="626" t="s">
        <v>2806</v>
      </c>
      <c r="G1779" s="626" t="s">
        <v>2982</v>
      </c>
      <c r="H1779" s="626" t="s">
        <v>550</v>
      </c>
      <c r="I1779" s="626" t="s">
        <v>2983</v>
      </c>
      <c r="J1779" s="626" t="s">
        <v>713</v>
      </c>
      <c r="K1779" s="626" t="s">
        <v>2984</v>
      </c>
      <c r="L1779" s="627">
        <v>99</v>
      </c>
      <c r="M1779" s="627">
        <v>99</v>
      </c>
      <c r="N1779" s="626">
        <v>1</v>
      </c>
      <c r="O1779" s="690">
        <v>0.5</v>
      </c>
      <c r="P1779" s="627"/>
      <c r="Q1779" s="642">
        <v>0</v>
      </c>
      <c r="R1779" s="626"/>
      <c r="S1779" s="642">
        <v>0</v>
      </c>
      <c r="T1779" s="690"/>
      <c r="U1779" s="672">
        <v>0</v>
      </c>
    </row>
    <row r="1780" spans="1:21" ht="14.4" customHeight="1" x14ac:dyDescent="0.3">
      <c r="A1780" s="625">
        <v>21</v>
      </c>
      <c r="B1780" s="626" t="s">
        <v>551</v>
      </c>
      <c r="C1780" s="626">
        <v>89301212</v>
      </c>
      <c r="D1780" s="688" t="s">
        <v>4839</v>
      </c>
      <c r="E1780" s="689" t="s">
        <v>2835</v>
      </c>
      <c r="F1780" s="626" t="s">
        <v>2806</v>
      </c>
      <c r="G1780" s="626" t="s">
        <v>3182</v>
      </c>
      <c r="H1780" s="626" t="s">
        <v>1264</v>
      </c>
      <c r="I1780" s="626" t="s">
        <v>2725</v>
      </c>
      <c r="J1780" s="626" t="s">
        <v>1867</v>
      </c>
      <c r="K1780" s="626" t="s">
        <v>1868</v>
      </c>
      <c r="L1780" s="627">
        <v>887.05</v>
      </c>
      <c r="M1780" s="627">
        <v>1774.1</v>
      </c>
      <c r="N1780" s="626">
        <v>2</v>
      </c>
      <c r="O1780" s="690">
        <v>2</v>
      </c>
      <c r="P1780" s="627">
        <v>887.05</v>
      </c>
      <c r="Q1780" s="642">
        <v>0.5</v>
      </c>
      <c r="R1780" s="626">
        <v>1</v>
      </c>
      <c r="S1780" s="642">
        <v>0.5</v>
      </c>
      <c r="T1780" s="690">
        <v>1</v>
      </c>
      <c r="U1780" s="672">
        <v>0.5</v>
      </c>
    </row>
    <row r="1781" spans="1:21" ht="14.4" customHeight="1" x14ac:dyDescent="0.3">
      <c r="A1781" s="625">
        <v>21</v>
      </c>
      <c r="B1781" s="626" t="s">
        <v>551</v>
      </c>
      <c r="C1781" s="626">
        <v>89301212</v>
      </c>
      <c r="D1781" s="688" t="s">
        <v>4839</v>
      </c>
      <c r="E1781" s="689" t="s">
        <v>2835</v>
      </c>
      <c r="F1781" s="626" t="s">
        <v>2806</v>
      </c>
      <c r="G1781" s="626" t="s">
        <v>3852</v>
      </c>
      <c r="H1781" s="626" t="s">
        <v>1264</v>
      </c>
      <c r="I1781" s="626" t="s">
        <v>3853</v>
      </c>
      <c r="J1781" s="626" t="s">
        <v>3854</v>
      </c>
      <c r="K1781" s="626" t="s">
        <v>3855</v>
      </c>
      <c r="L1781" s="627">
        <v>1347.28</v>
      </c>
      <c r="M1781" s="627">
        <v>29640.16</v>
      </c>
      <c r="N1781" s="626">
        <v>22</v>
      </c>
      <c r="O1781" s="690">
        <v>8.5</v>
      </c>
      <c r="P1781" s="627">
        <v>29640.16</v>
      </c>
      <c r="Q1781" s="642">
        <v>1</v>
      </c>
      <c r="R1781" s="626">
        <v>22</v>
      </c>
      <c r="S1781" s="642">
        <v>1</v>
      </c>
      <c r="T1781" s="690">
        <v>8.5</v>
      </c>
      <c r="U1781" s="672">
        <v>1</v>
      </c>
    </row>
    <row r="1782" spans="1:21" ht="14.4" customHeight="1" x14ac:dyDescent="0.3">
      <c r="A1782" s="625">
        <v>21</v>
      </c>
      <c r="B1782" s="626" t="s">
        <v>551</v>
      </c>
      <c r="C1782" s="626">
        <v>89301212</v>
      </c>
      <c r="D1782" s="688" t="s">
        <v>4839</v>
      </c>
      <c r="E1782" s="689" t="s">
        <v>2835</v>
      </c>
      <c r="F1782" s="626" t="s">
        <v>2806</v>
      </c>
      <c r="G1782" s="626" t="s">
        <v>3852</v>
      </c>
      <c r="H1782" s="626" t="s">
        <v>1264</v>
      </c>
      <c r="I1782" s="626" t="s">
        <v>3853</v>
      </c>
      <c r="J1782" s="626" t="s">
        <v>3854</v>
      </c>
      <c r="K1782" s="626" t="s">
        <v>3855</v>
      </c>
      <c r="L1782" s="627">
        <v>1359.61</v>
      </c>
      <c r="M1782" s="627">
        <v>4078.83</v>
      </c>
      <c r="N1782" s="626">
        <v>3</v>
      </c>
      <c r="O1782" s="690">
        <v>1</v>
      </c>
      <c r="P1782" s="627">
        <v>4078.83</v>
      </c>
      <c r="Q1782" s="642">
        <v>1</v>
      </c>
      <c r="R1782" s="626">
        <v>3</v>
      </c>
      <c r="S1782" s="642">
        <v>1</v>
      </c>
      <c r="T1782" s="690">
        <v>1</v>
      </c>
      <c r="U1782" s="672">
        <v>1</v>
      </c>
    </row>
    <row r="1783" spans="1:21" ht="14.4" customHeight="1" x14ac:dyDescent="0.3">
      <c r="A1783" s="625">
        <v>21</v>
      </c>
      <c r="B1783" s="626" t="s">
        <v>551</v>
      </c>
      <c r="C1783" s="626">
        <v>89301212</v>
      </c>
      <c r="D1783" s="688" t="s">
        <v>4839</v>
      </c>
      <c r="E1783" s="689" t="s">
        <v>2835</v>
      </c>
      <c r="F1783" s="626" t="s">
        <v>2806</v>
      </c>
      <c r="G1783" s="626" t="s">
        <v>3852</v>
      </c>
      <c r="H1783" s="626" t="s">
        <v>550</v>
      </c>
      <c r="I1783" s="626" t="s">
        <v>3856</v>
      </c>
      <c r="J1783" s="626" t="s">
        <v>3857</v>
      </c>
      <c r="K1783" s="626" t="s">
        <v>3855</v>
      </c>
      <c r="L1783" s="627">
        <v>1347.28</v>
      </c>
      <c r="M1783" s="627">
        <v>4041.84</v>
      </c>
      <c r="N1783" s="626">
        <v>3</v>
      </c>
      <c r="O1783" s="690">
        <v>0.5</v>
      </c>
      <c r="P1783" s="627"/>
      <c r="Q1783" s="642">
        <v>0</v>
      </c>
      <c r="R1783" s="626"/>
      <c r="S1783" s="642">
        <v>0</v>
      </c>
      <c r="T1783" s="690"/>
      <c r="U1783" s="672">
        <v>0</v>
      </c>
    </row>
    <row r="1784" spans="1:21" ht="14.4" customHeight="1" x14ac:dyDescent="0.3">
      <c r="A1784" s="625">
        <v>21</v>
      </c>
      <c r="B1784" s="626" t="s">
        <v>551</v>
      </c>
      <c r="C1784" s="626">
        <v>89301212</v>
      </c>
      <c r="D1784" s="688" t="s">
        <v>4839</v>
      </c>
      <c r="E1784" s="689" t="s">
        <v>2835</v>
      </c>
      <c r="F1784" s="626" t="s">
        <v>2806</v>
      </c>
      <c r="G1784" s="626" t="s">
        <v>3141</v>
      </c>
      <c r="H1784" s="626" t="s">
        <v>550</v>
      </c>
      <c r="I1784" s="626" t="s">
        <v>4387</v>
      </c>
      <c r="J1784" s="626" t="s">
        <v>4388</v>
      </c>
      <c r="K1784" s="626" t="s">
        <v>4389</v>
      </c>
      <c r="L1784" s="627">
        <v>0</v>
      </c>
      <c r="M1784" s="627">
        <v>0</v>
      </c>
      <c r="N1784" s="626">
        <v>2</v>
      </c>
      <c r="O1784" s="690">
        <v>1</v>
      </c>
      <c r="P1784" s="627">
        <v>0</v>
      </c>
      <c r="Q1784" s="642"/>
      <c r="R1784" s="626">
        <v>2</v>
      </c>
      <c r="S1784" s="642">
        <v>1</v>
      </c>
      <c r="T1784" s="690">
        <v>1</v>
      </c>
      <c r="U1784" s="672">
        <v>1</v>
      </c>
    </row>
    <row r="1785" spans="1:21" ht="14.4" customHeight="1" x14ac:dyDescent="0.3">
      <c r="A1785" s="625">
        <v>21</v>
      </c>
      <c r="B1785" s="626" t="s">
        <v>551</v>
      </c>
      <c r="C1785" s="626">
        <v>89301212</v>
      </c>
      <c r="D1785" s="688" t="s">
        <v>4839</v>
      </c>
      <c r="E1785" s="689" t="s">
        <v>2835</v>
      </c>
      <c r="F1785" s="626" t="s">
        <v>2806</v>
      </c>
      <c r="G1785" s="626" t="s">
        <v>3141</v>
      </c>
      <c r="H1785" s="626" t="s">
        <v>550</v>
      </c>
      <c r="I1785" s="626" t="s">
        <v>3142</v>
      </c>
      <c r="J1785" s="626" t="s">
        <v>1016</v>
      </c>
      <c r="K1785" s="626" t="s">
        <v>3143</v>
      </c>
      <c r="L1785" s="627">
        <v>153.37</v>
      </c>
      <c r="M1785" s="627">
        <v>153.37</v>
      </c>
      <c r="N1785" s="626">
        <v>1</v>
      </c>
      <c r="O1785" s="690">
        <v>0.5</v>
      </c>
      <c r="P1785" s="627"/>
      <c r="Q1785" s="642">
        <v>0</v>
      </c>
      <c r="R1785" s="626"/>
      <c r="S1785" s="642">
        <v>0</v>
      </c>
      <c r="T1785" s="690"/>
      <c r="U1785" s="672">
        <v>0</v>
      </c>
    </row>
    <row r="1786" spans="1:21" ht="14.4" customHeight="1" x14ac:dyDescent="0.3">
      <c r="A1786" s="625">
        <v>21</v>
      </c>
      <c r="B1786" s="626" t="s">
        <v>551</v>
      </c>
      <c r="C1786" s="626">
        <v>89301212</v>
      </c>
      <c r="D1786" s="688" t="s">
        <v>4839</v>
      </c>
      <c r="E1786" s="689" t="s">
        <v>2835</v>
      </c>
      <c r="F1786" s="626" t="s">
        <v>2806</v>
      </c>
      <c r="G1786" s="626" t="s">
        <v>4390</v>
      </c>
      <c r="H1786" s="626" t="s">
        <v>550</v>
      </c>
      <c r="I1786" s="626" t="s">
        <v>4391</v>
      </c>
      <c r="J1786" s="626" t="s">
        <v>4392</v>
      </c>
      <c r="K1786" s="626" t="s">
        <v>3045</v>
      </c>
      <c r="L1786" s="627">
        <v>19.059999999999999</v>
      </c>
      <c r="M1786" s="627">
        <v>38.119999999999997</v>
      </c>
      <c r="N1786" s="626">
        <v>2</v>
      </c>
      <c r="O1786" s="690">
        <v>1</v>
      </c>
      <c r="P1786" s="627"/>
      <c r="Q1786" s="642">
        <v>0</v>
      </c>
      <c r="R1786" s="626"/>
      <c r="S1786" s="642">
        <v>0</v>
      </c>
      <c r="T1786" s="690"/>
      <c r="U1786" s="672">
        <v>0</v>
      </c>
    </row>
    <row r="1787" spans="1:21" ht="14.4" customHeight="1" x14ac:dyDescent="0.3">
      <c r="A1787" s="625">
        <v>21</v>
      </c>
      <c r="B1787" s="626" t="s">
        <v>551</v>
      </c>
      <c r="C1787" s="626">
        <v>89301212</v>
      </c>
      <c r="D1787" s="688" t="s">
        <v>4839</v>
      </c>
      <c r="E1787" s="689" t="s">
        <v>2835</v>
      </c>
      <c r="F1787" s="626" t="s">
        <v>2806</v>
      </c>
      <c r="G1787" s="626" t="s">
        <v>4390</v>
      </c>
      <c r="H1787" s="626" t="s">
        <v>550</v>
      </c>
      <c r="I1787" s="626" t="s">
        <v>4391</v>
      </c>
      <c r="J1787" s="626" t="s">
        <v>4392</v>
      </c>
      <c r="K1787" s="626" t="s">
        <v>3045</v>
      </c>
      <c r="L1787" s="627">
        <v>22.96</v>
      </c>
      <c r="M1787" s="627">
        <v>22.96</v>
      </c>
      <c r="N1787" s="626">
        <v>1</v>
      </c>
      <c r="O1787" s="690">
        <v>0.5</v>
      </c>
      <c r="P1787" s="627"/>
      <c r="Q1787" s="642">
        <v>0</v>
      </c>
      <c r="R1787" s="626"/>
      <c r="S1787" s="642">
        <v>0</v>
      </c>
      <c r="T1787" s="690"/>
      <c r="U1787" s="672">
        <v>0</v>
      </c>
    </row>
    <row r="1788" spans="1:21" ht="14.4" customHeight="1" x14ac:dyDescent="0.3">
      <c r="A1788" s="625">
        <v>21</v>
      </c>
      <c r="B1788" s="626" t="s">
        <v>551</v>
      </c>
      <c r="C1788" s="626">
        <v>89301212</v>
      </c>
      <c r="D1788" s="688" t="s">
        <v>4839</v>
      </c>
      <c r="E1788" s="689" t="s">
        <v>2835</v>
      </c>
      <c r="F1788" s="626" t="s">
        <v>2806</v>
      </c>
      <c r="G1788" s="626" t="s">
        <v>3461</v>
      </c>
      <c r="H1788" s="626" t="s">
        <v>550</v>
      </c>
      <c r="I1788" s="626" t="s">
        <v>3462</v>
      </c>
      <c r="J1788" s="626" t="s">
        <v>3463</v>
      </c>
      <c r="K1788" s="626" t="s">
        <v>3464</v>
      </c>
      <c r="L1788" s="627">
        <v>0</v>
      </c>
      <c r="M1788" s="627">
        <v>0</v>
      </c>
      <c r="N1788" s="626">
        <v>1</v>
      </c>
      <c r="O1788" s="690">
        <v>0.5</v>
      </c>
      <c r="P1788" s="627"/>
      <c r="Q1788" s="642"/>
      <c r="R1788" s="626"/>
      <c r="S1788" s="642">
        <v>0</v>
      </c>
      <c r="T1788" s="690"/>
      <c r="U1788" s="672">
        <v>0</v>
      </c>
    </row>
    <row r="1789" spans="1:21" ht="14.4" customHeight="1" x14ac:dyDescent="0.3">
      <c r="A1789" s="625">
        <v>21</v>
      </c>
      <c r="B1789" s="626" t="s">
        <v>551</v>
      </c>
      <c r="C1789" s="626">
        <v>89301212</v>
      </c>
      <c r="D1789" s="688" t="s">
        <v>4839</v>
      </c>
      <c r="E1789" s="689" t="s">
        <v>2835</v>
      </c>
      <c r="F1789" s="626" t="s">
        <v>2806</v>
      </c>
      <c r="G1789" s="626" t="s">
        <v>2985</v>
      </c>
      <c r="H1789" s="626" t="s">
        <v>550</v>
      </c>
      <c r="I1789" s="626" t="s">
        <v>4048</v>
      </c>
      <c r="J1789" s="626" t="s">
        <v>805</v>
      </c>
      <c r="K1789" s="626" t="s">
        <v>4049</v>
      </c>
      <c r="L1789" s="627">
        <v>855.56</v>
      </c>
      <c r="M1789" s="627">
        <v>5133.3599999999997</v>
      </c>
      <c r="N1789" s="626">
        <v>6</v>
      </c>
      <c r="O1789" s="690">
        <v>4</v>
      </c>
      <c r="P1789" s="627">
        <v>5133.3599999999997</v>
      </c>
      <c r="Q1789" s="642">
        <v>1</v>
      </c>
      <c r="R1789" s="626">
        <v>6</v>
      </c>
      <c r="S1789" s="642">
        <v>1</v>
      </c>
      <c r="T1789" s="690">
        <v>4</v>
      </c>
      <c r="U1789" s="672">
        <v>1</v>
      </c>
    </row>
    <row r="1790" spans="1:21" ht="14.4" customHeight="1" x14ac:dyDescent="0.3">
      <c r="A1790" s="625">
        <v>21</v>
      </c>
      <c r="B1790" s="626" t="s">
        <v>551</v>
      </c>
      <c r="C1790" s="626">
        <v>89301212</v>
      </c>
      <c r="D1790" s="688" t="s">
        <v>4839</v>
      </c>
      <c r="E1790" s="689" t="s">
        <v>2835</v>
      </c>
      <c r="F1790" s="626" t="s">
        <v>2806</v>
      </c>
      <c r="G1790" s="626" t="s">
        <v>2985</v>
      </c>
      <c r="H1790" s="626" t="s">
        <v>550</v>
      </c>
      <c r="I1790" s="626" t="s">
        <v>2986</v>
      </c>
      <c r="J1790" s="626" t="s">
        <v>807</v>
      </c>
      <c r="K1790" s="626" t="s">
        <v>2987</v>
      </c>
      <c r="L1790" s="627">
        <v>1520.3</v>
      </c>
      <c r="M1790" s="627">
        <v>4560.8999999999996</v>
      </c>
      <c r="N1790" s="626">
        <v>3</v>
      </c>
      <c r="O1790" s="690">
        <v>1</v>
      </c>
      <c r="P1790" s="627">
        <v>4560.8999999999996</v>
      </c>
      <c r="Q1790" s="642">
        <v>1</v>
      </c>
      <c r="R1790" s="626">
        <v>3</v>
      </c>
      <c r="S1790" s="642">
        <v>1</v>
      </c>
      <c r="T1790" s="690">
        <v>1</v>
      </c>
      <c r="U1790" s="672">
        <v>1</v>
      </c>
    </row>
    <row r="1791" spans="1:21" ht="14.4" customHeight="1" x14ac:dyDescent="0.3">
      <c r="A1791" s="625">
        <v>21</v>
      </c>
      <c r="B1791" s="626" t="s">
        <v>551</v>
      </c>
      <c r="C1791" s="626">
        <v>89301212</v>
      </c>
      <c r="D1791" s="688" t="s">
        <v>4839</v>
      </c>
      <c r="E1791" s="689" t="s">
        <v>2835</v>
      </c>
      <c r="F1791" s="626" t="s">
        <v>2806</v>
      </c>
      <c r="G1791" s="626" t="s">
        <v>2985</v>
      </c>
      <c r="H1791" s="626" t="s">
        <v>550</v>
      </c>
      <c r="I1791" s="626" t="s">
        <v>3313</v>
      </c>
      <c r="J1791" s="626" t="s">
        <v>871</v>
      </c>
      <c r="K1791" s="626" t="s">
        <v>3314</v>
      </c>
      <c r="L1791" s="627">
        <v>3040.6</v>
      </c>
      <c r="M1791" s="627">
        <v>9121.7999999999993</v>
      </c>
      <c r="N1791" s="626">
        <v>3</v>
      </c>
      <c r="O1791" s="690">
        <v>2</v>
      </c>
      <c r="P1791" s="627">
        <v>9121.7999999999993</v>
      </c>
      <c r="Q1791" s="642">
        <v>1</v>
      </c>
      <c r="R1791" s="626">
        <v>3</v>
      </c>
      <c r="S1791" s="642">
        <v>1</v>
      </c>
      <c r="T1791" s="690">
        <v>2</v>
      </c>
      <c r="U1791" s="672">
        <v>1</v>
      </c>
    </row>
    <row r="1792" spans="1:21" ht="14.4" customHeight="1" x14ac:dyDescent="0.3">
      <c r="A1792" s="625">
        <v>21</v>
      </c>
      <c r="B1792" s="626" t="s">
        <v>551</v>
      </c>
      <c r="C1792" s="626">
        <v>89301212</v>
      </c>
      <c r="D1792" s="688" t="s">
        <v>4839</v>
      </c>
      <c r="E1792" s="689" t="s">
        <v>2835</v>
      </c>
      <c r="F1792" s="626" t="s">
        <v>2806</v>
      </c>
      <c r="G1792" s="626" t="s">
        <v>2985</v>
      </c>
      <c r="H1792" s="626" t="s">
        <v>550</v>
      </c>
      <c r="I1792" s="626" t="s">
        <v>4050</v>
      </c>
      <c r="J1792" s="626" t="s">
        <v>873</v>
      </c>
      <c r="K1792" s="626" t="s">
        <v>4051</v>
      </c>
      <c r="L1792" s="627">
        <v>1139.93</v>
      </c>
      <c r="M1792" s="627">
        <v>19378.810000000001</v>
      </c>
      <c r="N1792" s="626">
        <v>17</v>
      </c>
      <c r="O1792" s="690">
        <v>6</v>
      </c>
      <c r="P1792" s="627">
        <v>2279.86</v>
      </c>
      <c r="Q1792" s="642">
        <v>0.11764705882352941</v>
      </c>
      <c r="R1792" s="626">
        <v>2</v>
      </c>
      <c r="S1792" s="642">
        <v>0.11764705882352941</v>
      </c>
      <c r="T1792" s="690">
        <v>1</v>
      </c>
      <c r="U1792" s="672">
        <v>0.16666666666666666</v>
      </c>
    </row>
    <row r="1793" spans="1:21" ht="14.4" customHeight="1" x14ac:dyDescent="0.3">
      <c r="A1793" s="625">
        <v>21</v>
      </c>
      <c r="B1793" s="626" t="s">
        <v>551</v>
      </c>
      <c r="C1793" s="626">
        <v>89301212</v>
      </c>
      <c r="D1793" s="688" t="s">
        <v>4839</v>
      </c>
      <c r="E1793" s="689" t="s">
        <v>2835</v>
      </c>
      <c r="F1793" s="626" t="s">
        <v>2806</v>
      </c>
      <c r="G1793" s="626" t="s">
        <v>2988</v>
      </c>
      <c r="H1793" s="626" t="s">
        <v>550</v>
      </c>
      <c r="I1793" s="626" t="s">
        <v>3144</v>
      </c>
      <c r="J1793" s="626" t="s">
        <v>1193</v>
      </c>
      <c r="K1793" s="626" t="s">
        <v>1194</v>
      </c>
      <c r="L1793" s="627">
        <v>20.239999999999998</v>
      </c>
      <c r="M1793" s="627">
        <v>60.72</v>
      </c>
      <c r="N1793" s="626">
        <v>3</v>
      </c>
      <c r="O1793" s="690">
        <v>1.5</v>
      </c>
      <c r="P1793" s="627">
        <v>20.239999999999998</v>
      </c>
      <c r="Q1793" s="642">
        <v>0.33333333333333331</v>
      </c>
      <c r="R1793" s="626">
        <v>1</v>
      </c>
      <c r="S1793" s="642">
        <v>0.33333333333333331</v>
      </c>
      <c r="T1793" s="690">
        <v>0.5</v>
      </c>
      <c r="U1793" s="672">
        <v>0.33333333333333331</v>
      </c>
    </row>
    <row r="1794" spans="1:21" ht="14.4" customHeight="1" x14ac:dyDescent="0.3">
      <c r="A1794" s="625">
        <v>21</v>
      </c>
      <c r="B1794" s="626" t="s">
        <v>551</v>
      </c>
      <c r="C1794" s="626">
        <v>89301212</v>
      </c>
      <c r="D1794" s="688" t="s">
        <v>4839</v>
      </c>
      <c r="E1794" s="689" t="s">
        <v>2835</v>
      </c>
      <c r="F1794" s="626" t="s">
        <v>2806</v>
      </c>
      <c r="G1794" s="626" t="s">
        <v>2988</v>
      </c>
      <c r="H1794" s="626" t="s">
        <v>550</v>
      </c>
      <c r="I1794" s="626" t="s">
        <v>2989</v>
      </c>
      <c r="J1794" s="626" t="s">
        <v>856</v>
      </c>
      <c r="K1794" s="626" t="s">
        <v>1863</v>
      </c>
      <c r="L1794" s="627">
        <v>0</v>
      </c>
      <c r="M1794" s="627">
        <v>0</v>
      </c>
      <c r="N1794" s="626">
        <v>3</v>
      </c>
      <c r="O1794" s="690">
        <v>2</v>
      </c>
      <c r="P1794" s="627">
        <v>0</v>
      </c>
      <c r="Q1794" s="642"/>
      <c r="R1794" s="626">
        <v>1</v>
      </c>
      <c r="S1794" s="642">
        <v>0.33333333333333331</v>
      </c>
      <c r="T1794" s="690">
        <v>0.5</v>
      </c>
      <c r="U1794" s="672">
        <v>0.25</v>
      </c>
    </row>
    <row r="1795" spans="1:21" ht="14.4" customHeight="1" x14ac:dyDescent="0.3">
      <c r="A1795" s="625">
        <v>21</v>
      </c>
      <c r="B1795" s="626" t="s">
        <v>551</v>
      </c>
      <c r="C1795" s="626">
        <v>89301212</v>
      </c>
      <c r="D1795" s="688" t="s">
        <v>4839</v>
      </c>
      <c r="E1795" s="689" t="s">
        <v>2835</v>
      </c>
      <c r="F1795" s="626" t="s">
        <v>2806</v>
      </c>
      <c r="G1795" s="626" t="s">
        <v>2988</v>
      </c>
      <c r="H1795" s="626" t="s">
        <v>550</v>
      </c>
      <c r="I1795" s="626" t="s">
        <v>2990</v>
      </c>
      <c r="J1795" s="626" t="s">
        <v>856</v>
      </c>
      <c r="K1795" s="626" t="s">
        <v>2991</v>
      </c>
      <c r="L1795" s="627">
        <v>50.6</v>
      </c>
      <c r="M1795" s="627">
        <v>961.4000000000002</v>
      </c>
      <c r="N1795" s="626">
        <v>19</v>
      </c>
      <c r="O1795" s="690">
        <v>13.5</v>
      </c>
      <c r="P1795" s="627">
        <v>506.00000000000011</v>
      </c>
      <c r="Q1795" s="642">
        <v>0.52631578947368418</v>
      </c>
      <c r="R1795" s="626">
        <v>10</v>
      </c>
      <c r="S1795" s="642">
        <v>0.52631578947368418</v>
      </c>
      <c r="T1795" s="690">
        <v>7.5</v>
      </c>
      <c r="U1795" s="672">
        <v>0.55555555555555558</v>
      </c>
    </row>
    <row r="1796" spans="1:21" ht="14.4" customHeight="1" x14ac:dyDescent="0.3">
      <c r="A1796" s="625">
        <v>21</v>
      </c>
      <c r="B1796" s="626" t="s">
        <v>551</v>
      </c>
      <c r="C1796" s="626">
        <v>89301212</v>
      </c>
      <c r="D1796" s="688" t="s">
        <v>4839</v>
      </c>
      <c r="E1796" s="689" t="s">
        <v>2835</v>
      </c>
      <c r="F1796" s="626" t="s">
        <v>2806</v>
      </c>
      <c r="G1796" s="626" t="s">
        <v>3089</v>
      </c>
      <c r="H1796" s="626" t="s">
        <v>550</v>
      </c>
      <c r="I1796" s="626" t="s">
        <v>3861</v>
      </c>
      <c r="J1796" s="626" t="s">
        <v>1094</v>
      </c>
      <c r="K1796" s="626" t="s">
        <v>3862</v>
      </c>
      <c r="L1796" s="627">
        <v>31.84</v>
      </c>
      <c r="M1796" s="627">
        <v>63.68</v>
      </c>
      <c r="N1796" s="626">
        <v>2</v>
      </c>
      <c r="O1796" s="690">
        <v>0.5</v>
      </c>
      <c r="P1796" s="627"/>
      <c r="Q1796" s="642">
        <v>0</v>
      </c>
      <c r="R1796" s="626"/>
      <c r="S1796" s="642">
        <v>0</v>
      </c>
      <c r="T1796" s="690"/>
      <c r="U1796" s="672">
        <v>0</v>
      </c>
    </row>
    <row r="1797" spans="1:21" ht="14.4" customHeight="1" x14ac:dyDescent="0.3">
      <c r="A1797" s="625">
        <v>21</v>
      </c>
      <c r="B1797" s="626" t="s">
        <v>551</v>
      </c>
      <c r="C1797" s="626">
        <v>89301212</v>
      </c>
      <c r="D1797" s="688" t="s">
        <v>4839</v>
      </c>
      <c r="E1797" s="689" t="s">
        <v>2835</v>
      </c>
      <c r="F1797" s="626" t="s">
        <v>2806</v>
      </c>
      <c r="G1797" s="626" t="s">
        <v>3089</v>
      </c>
      <c r="H1797" s="626" t="s">
        <v>550</v>
      </c>
      <c r="I1797" s="626" t="s">
        <v>3090</v>
      </c>
      <c r="J1797" s="626" t="s">
        <v>1096</v>
      </c>
      <c r="K1797" s="626" t="s">
        <v>3091</v>
      </c>
      <c r="L1797" s="627">
        <v>63.67</v>
      </c>
      <c r="M1797" s="627">
        <v>2292.12</v>
      </c>
      <c r="N1797" s="626">
        <v>36</v>
      </c>
      <c r="O1797" s="690">
        <v>9</v>
      </c>
      <c r="P1797" s="627">
        <v>1400.74</v>
      </c>
      <c r="Q1797" s="642">
        <v>0.61111111111111116</v>
      </c>
      <c r="R1797" s="626">
        <v>22</v>
      </c>
      <c r="S1797" s="642">
        <v>0.61111111111111116</v>
      </c>
      <c r="T1797" s="690">
        <v>6</v>
      </c>
      <c r="U1797" s="672">
        <v>0.66666666666666663</v>
      </c>
    </row>
    <row r="1798" spans="1:21" ht="14.4" customHeight="1" x14ac:dyDescent="0.3">
      <c r="A1798" s="625">
        <v>21</v>
      </c>
      <c r="B1798" s="626" t="s">
        <v>551</v>
      </c>
      <c r="C1798" s="626">
        <v>89301212</v>
      </c>
      <c r="D1798" s="688" t="s">
        <v>4839</v>
      </c>
      <c r="E1798" s="689" t="s">
        <v>2835</v>
      </c>
      <c r="F1798" s="626" t="s">
        <v>2806</v>
      </c>
      <c r="G1798" s="626" t="s">
        <v>3469</v>
      </c>
      <c r="H1798" s="626" t="s">
        <v>1264</v>
      </c>
      <c r="I1798" s="626" t="s">
        <v>3470</v>
      </c>
      <c r="J1798" s="626" t="s">
        <v>3471</v>
      </c>
      <c r="K1798" s="626" t="s">
        <v>3472</v>
      </c>
      <c r="L1798" s="627">
        <v>7349.67</v>
      </c>
      <c r="M1798" s="627">
        <v>14699.34</v>
      </c>
      <c r="N1798" s="626">
        <v>2</v>
      </c>
      <c r="O1798" s="690">
        <v>0.5</v>
      </c>
      <c r="P1798" s="627"/>
      <c r="Q1798" s="642">
        <v>0</v>
      </c>
      <c r="R1798" s="626"/>
      <c r="S1798" s="642">
        <v>0</v>
      </c>
      <c r="T1798" s="690"/>
      <c r="U1798" s="672">
        <v>0</v>
      </c>
    </row>
    <row r="1799" spans="1:21" ht="14.4" customHeight="1" x14ac:dyDescent="0.3">
      <c r="A1799" s="625">
        <v>21</v>
      </c>
      <c r="B1799" s="626" t="s">
        <v>551</v>
      </c>
      <c r="C1799" s="626">
        <v>89301212</v>
      </c>
      <c r="D1799" s="688" t="s">
        <v>4839</v>
      </c>
      <c r="E1799" s="689" t="s">
        <v>2835</v>
      </c>
      <c r="F1799" s="626" t="s">
        <v>2806</v>
      </c>
      <c r="G1799" s="626" t="s">
        <v>3469</v>
      </c>
      <c r="H1799" s="626" t="s">
        <v>1264</v>
      </c>
      <c r="I1799" s="626" t="s">
        <v>3476</v>
      </c>
      <c r="J1799" s="626" t="s">
        <v>3477</v>
      </c>
      <c r="K1799" s="626" t="s">
        <v>3478</v>
      </c>
      <c r="L1799" s="627">
        <v>2449.89</v>
      </c>
      <c r="M1799" s="627">
        <v>9799.56</v>
      </c>
      <c r="N1799" s="626">
        <v>4</v>
      </c>
      <c r="O1799" s="690">
        <v>2</v>
      </c>
      <c r="P1799" s="627">
        <v>7349.67</v>
      </c>
      <c r="Q1799" s="642">
        <v>0.75</v>
      </c>
      <c r="R1799" s="626">
        <v>3</v>
      </c>
      <c r="S1799" s="642">
        <v>0.75</v>
      </c>
      <c r="T1799" s="690">
        <v>1.5</v>
      </c>
      <c r="U1799" s="672">
        <v>0.75</v>
      </c>
    </row>
    <row r="1800" spans="1:21" ht="14.4" customHeight="1" x14ac:dyDescent="0.3">
      <c r="A1800" s="625">
        <v>21</v>
      </c>
      <c r="B1800" s="626" t="s">
        <v>551</v>
      </c>
      <c r="C1800" s="626">
        <v>89301212</v>
      </c>
      <c r="D1800" s="688" t="s">
        <v>4839</v>
      </c>
      <c r="E1800" s="689" t="s">
        <v>2835</v>
      </c>
      <c r="F1800" s="626" t="s">
        <v>2806</v>
      </c>
      <c r="G1800" s="626" t="s">
        <v>3870</v>
      </c>
      <c r="H1800" s="626" t="s">
        <v>550</v>
      </c>
      <c r="I1800" s="626" t="s">
        <v>3871</v>
      </c>
      <c r="J1800" s="626" t="s">
        <v>1479</v>
      </c>
      <c r="K1800" s="626" t="s">
        <v>3872</v>
      </c>
      <c r="L1800" s="627">
        <v>31.64</v>
      </c>
      <c r="M1800" s="627">
        <v>284.76</v>
      </c>
      <c r="N1800" s="626">
        <v>9</v>
      </c>
      <c r="O1800" s="690">
        <v>2.5</v>
      </c>
      <c r="P1800" s="627">
        <v>221.48</v>
      </c>
      <c r="Q1800" s="642">
        <v>0.77777777777777779</v>
      </c>
      <c r="R1800" s="626">
        <v>7</v>
      </c>
      <c r="S1800" s="642">
        <v>0.77777777777777779</v>
      </c>
      <c r="T1800" s="690">
        <v>2</v>
      </c>
      <c r="U1800" s="672">
        <v>0.8</v>
      </c>
    </row>
    <row r="1801" spans="1:21" ht="14.4" customHeight="1" x14ac:dyDescent="0.3">
      <c r="A1801" s="625">
        <v>21</v>
      </c>
      <c r="B1801" s="626" t="s">
        <v>551</v>
      </c>
      <c r="C1801" s="626">
        <v>89301212</v>
      </c>
      <c r="D1801" s="688" t="s">
        <v>4839</v>
      </c>
      <c r="E1801" s="689" t="s">
        <v>2835</v>
      </c>
      <c r="F1801" s="626" t="s">
        <v>2806</v>
      </c>
      <c r="G1801" s="626" t="s">
        <v>3186</v>
      </c>
      <c r="H1801" s="626" t="s">
        <v>550</v>
      </c>
      <c r="I1801" s="626" t="s">
        <v>3187</v>
      </c>
      <c r="J1801" s="626" t="s">
        <v>763</v>
      </c>
      <c r="K1801" s="626" t="s">
        <v>3188</v>
      </c>
      <c r="L1801" s="627">
        <v>26.17</v>
      </c>
      <c r="M1801" s="627">
        <v>785.1</v>
      </c>
      <c r="N1801" s="626">
        <v>30</v>
      </c>
      <c r="O1801" s="690">
        <v>9.5</v>
      </c>
      <c r="P1801" s="627">
        <v>209.36000000000004</v>
      </c>
      <c r="Q1801" s="642">
        <v>0.26666666666666672</v>
      </c>
      <c r="R1801" s="626">
        <v>8</v>
      </c>
      <c r="S1801" s="642">
        <v>0.26666666666666666</v>
      </c>
      <c r="T1801" s="690">
        <v>3</v>
      </c>
      <c r="U1801" s="672">
        <v>0.31578947368421051</v>
      </c>
    </row>
    <row r="1802" spans="1:21" ht="14.4" customHeight="1" x14ac:dyDescent="0.3">
      <c r="A1802" s="625">
        <v>21</v>
      </c>
      <c r="B1802" s="626" t="s">
        <v>551</v>
      </c>
      <c r="C1802" s="626">
        <v>89301212</v>
      </c>
      <c r="D1802" s="688" t="s">
        <v>4839</v>
      </c>
      <c r="E1802" s="689" t="s">
        <v>2835</v>
      </c>
      <c r="F1802" s="626" t="s">
        <v>2806</v>
      </c>
      <c r="G1802" s="626" t="s">
        <v>2883</v>
      </c>
      <c r="H1802" s="626" t="s">
        <v>550</v>
      </c>
      <c r="I1802" s="626" t="s">
        <v>2884</v>
      </c>
      <c r="J1802" s="626" t="s">
        <v>1182</v>
      </c>
      <c r="K1802" s="626" t="s">
        <v>678</v>
      </c>
      <c r="L1802" s="627">
        <v>0</v>
      </c>
      <c r="M1802" s="627">
        <v>0</v>
      </c>
      <c r="N1802" s="626">
        <v>2</v>
      </c>
      <c r="O1802" s="690">
        <v>0.5</v>
      </c>
      <c r="P1802" s="627">
        <v>0</v>
      </c>
      <c r="Q1802" s="642"/>
      <c r="R1802" s="626">
        <v>2</v>
      </c>
      <c r="S1802" s="642">
        <v>1</v>
      </c>
      <c r="T1802" s="690">
        <v>0.5</v>
      </c>
      <c r="U1802" s="672">
        <v>1</v>
      </c>
    </row>
    <row r="1803" spans="1:21" ht="14.4" customHeight="1" x14ac:dyDescent="0.3">
      <c r="A1803" s="625">
        <v>21</v>
      </c>
      <c r="B1803" s="626" t="s">
        <v>551</v>
      </c>
      <c r="C1803" s="626">
        <v>89301212</v>
      </c>
      <c r="D1803" s="688" t="s">
        <v>4839</v>
      </c>
      <c r="E1803" s="689" t="s">
        <v>2835</v>
      </c>
      <c r="F1803" s="626" t="s">
        <v>2806</v>
      </c>
      <c r="G1803" s="626" t="s">
        <v>4393</v>
      </c>
      <c r="H1803" s="626" t="s">
        <v>550</v>
      </c>
      <c r="I1803" s="626" t="s">
        <v>4394</v>
      </c>
      <c r="J1803" s="626" t="s">
        <v>4395</v>
      </c>
      <c r="K1803" s="626" t="s">
        <v>4396</v>
      </c>
      <c r="L1803" s="627">
        <v>143.72999999999999</v>
      </c>
      <c r="M1803" s="627">
        <v>287.45999999999998</v>
      </c>
      <c r="N1803" s="626">
        <v>2</v>
      </c>
      <c r="O1803" s="690">
        <v>1</v>
      </c>
      <c r="P1803" s="627"/>
      <c r="Q1803" s="642">
        <v>0</v>
      </c>
      <c r="R1803" s="626"/>
      <c r="S1803" s="642">
        <v>0</v>
      </c>
      <c r="T1803" s="690"/>
      <c r="U1803" s="672">
        <v>0</v>
      </c>
    </row>
    <row r="1804" spans="1:21" ht="14.4" customHeight="1" x14ac:dyDescent="0.3">
      <c r="A1804" s="625">
        <v>21</v>
      </c>
      <c r="B1804" s="626" t="s">
        <v>551</v>
      </c>
      <c r="C1804" s="626">
        <v>89301212</v>
      </c>
      <c r="D1804" s="688" t="s">
        <v>4839</v>
      </c>
      <c r="E1804" s="689" t="s">
        <v>2835</v>
      </c>
      <c r="F1804" s="626" t="s">
        <v>2806</v>
      </c>
      <c r="G1804" s="626" t="s">
        <v>3385</v>
      </c>
      <c r="H1804" s="626" t="s">
        <v>550</v>
      </c>
      <c r="I1804" s="626" t="s">
        <v>3883</v>
      </c>
      <c r="J1804" s="626" t="s">
        <v>3884</v>
      </c>
      <c r="K1804" s="626" t="s">
        <v>3885</v>
      </c>
      <c r="L1804" s="627">
        <v>1538.52</v>
      </c>
      <c r="M1804" s="627">
        <v>9231.119999999999</v>
      </c>
      <c r="N1804" s="626">
        <v>6</v>
      </c>
      <c r="O1804" s="690">
        <v>2.5</v>
      </c>
      <c r="P1804" s="627">
        <v>9231.119999999999</v>
      </c>
      <c r="Q1804" s="642">
        <v>1</v>
      </c>
      <c r="R1804" s="626">
        <v>6</v>
      </c>
      <c r="S1804" s="642">
        <v>1</v>
      </c>
      <c r="T1804" s="690">
        <v>2.5</v>
      </c>
      <c r="U1804" s="672">
        <v>1</v>
      </c>
    </row>
    <row r="1805" spans="1:21" ht="14.4" customHeight="1" x14ac:dyDescent="0.3">
      <c r="A1805" s="625">
        <v>21</v>
      </c>
      <c r="B1805" s="626" t="s">
        <v>551</v>
      </c>
      <c r="C1805" s="626">
        <v>89301212</v>
      </c>
      <c r="D1805" s="688" t="s">
        <v>4839</v>
      </c>
      <c r="E1805" s="689" t="s">
        <v>2835</v>
      </c>
      <c r="F1805" s="626" t="s">
        <v>2806</v>
      </c>
      <c r="G1805" s="626" t="s">
        <v>3385</v>
      </c>
      <c r="H1805" s="626" t="s">
        <v>550</v>
      </c>
      <c r="I1805" s="626" t="s">
        <v>3386</v>
      </c>
      <c r="J1805" s="626" t="s">
        <v>3387</v>
      </c>
      <c r="K1805" s="626" t="s">
        <v>1821</v>
      </c>
      <c r="L1805" s="627">
        <v>10256.77</v>
      </c>
      <c r="M1805" s="627">
        <v>276932.79000000004</v>
      </c>
      <c r="N1805" s="626">
        <v>27</v>
      </c>
      <c r="O1805" s="690">
        <v>16</v>
      </c>
      <c r="P1805" s="627">
        <v>143594.78000000003</v>
      </c>
      <c r="Q1805" s="642">
        <v>0.5185185185185186</v>
      </c>
      <c r="R1805" s="626">
        <v>14</v>
      </c>
      <c r="S1805" s="642">
        <v>0.51851851851851849</v>
      </c>
      <c r="T1805" s="690">
        <v>8</v>
      </c>
      <c r="U1805" s="672">
        <v>0.5</v>
      </c>
    </row>
    <row r="1806" spans="1:21" ht="14.4" customHeight="1" x14ac:dyDescent="0.3">
      <c r="A1806" s="625">
        <v>21</v>
      </c>
      <c r="B1806" s="626" t="s">
        <v>551</v>
      </c>
      <c r="C1806" s="626">
        <v>89301212</v>
      </c>
      <c r="D1806" s="688" t="s">
        <v>4839</v>
      </c>
      <c r="E1806" s="689" t="s">
        <v>2835</v>
      </c>
      <c r="F1806" s="626" t="s">
        <v>2806</v>
      </c>
      <c r="G1806" s="626" t="s">
        <v>2992</v>
      </c>
      <c r="H1806" s="626" t="s">
        <v>1264</v>
      </c>
      <c r="I1806" s="626" t="s">
        <v>2383</v>
      </c>
      <c r="J1806" s="626" t="s">
        <v>1512</v>
      </c>
      <c r="K1806" s="626" t="s">
        <v>2384</v>
      </c>
      <c r="L1806" s="627">
        <v>399.92</v>
      </c>
      <c r="M1806" s="627">
        <v>399.92</v>
      </c>
      <c r="N1806" s="626">
        <v>1</v>
      </c>
      <c r="O1806" s="690">
        <v>1</v>
      </c>
      <c r="P1806" s="627">
        <v>399.92</v>
      </c>
      <c r="Q1806" s="642">
        <v>1</v>
      </c>
      <c r="R1806" s="626">
        <v>1</v>
      </c>
      <c r="S1806" s="642">
        <v>1</v>
      </c>
      <c r="T1806" s="690">
        <v>1</v>
      </c>
      <c r="U1806" s="672">
        <v>1</v>
      </c>
    </row>
    <row r="1807" spans="1:21" ht="14.4" customHeight="1" x14ac:dyDescent="0.3">
      <c r="A1807" s="625">
        <v>21</v>
      </c>
      <c r="B1807" s="626" t="s">
        <v>551</v>
      </c>
      <c r="C1807" s="626">
        <v>89301212</v>
      </c>
      <c r="D1807" s="688" t="s">
        <v>4839</v>
      </c>
      <c r="E1807" s="689" t="s">
        <v>2835</v>
      </c>
      <c r="F1807" s="626" t="s">
        <v>2806</v>
      </c>
      <c r="G1807" s="626" t="s">
        <v>2992</v>
      </c>
      <c r="H1807" s="626" t="s">
        <v>1264</v>
      </c>
      <c r="I1807" s="626" t="s">
        <v>4397</v>
      </c>
      <c r="J1807" s="626" t="s">
        <v>4398</v>
      </c>
      <c r="K1807" s="626" t="s">
        <v>4399</v>
      </c>
      <c r="L1807" s="627">
        <v>199.96</v>
      </c>
      <c r="M1807" s="627">
        <v>399.92</v>
      </c>
      <c r="N1807" s="626">
        <v>2</v>
      </c>
      <c r="O1807" s="690">
        <v>1.5</v>
      </c>
      <c r="P1807" s="627">
        <v>399.92</v>
      </c>
      <c r="Q1807" s="642">
        <v>1</v>
      </c>
      <c r="R1807" s="626">
        <v>2</v>
      </c>
      <c r="S1807" s="642">
        <v>1</v>
      </c>
      <c r="T1807" s="690">
        <v>1.5</v>
      </c>
      <c r="U1807" s="672">
        <v>1</v>
      </c>
    </row>
    <row r="1808" spans="1:21" ht="14.4" customHeight="1" x14ac:dyDescent="0.3">
      <c r="A1808" s="625">
        <v>21</v>
      </c>
      <c r="B1808" s="626" t="s">
        <v>551</v>
      </c>
      <c r="C1808" s="626">
        <v>89301212</v>
      </c>
      <c r="D1808" s="688" t="s">
        <v>4839</v>
      </c>
      <c r="E1808" s="689" t="s">
        <v>2835</v>
      </c>
      <c r="F1808" s="626" t="s">
        <v>2806</v>
      </c>
      <c r="G1808" s="626" t="s">
        <v>3392</v>
      </c>
      <c r="H1808" s="626" t="s">
        <v>550</v>
      </c>
      <c r="I1808" s="626" t="s">
        <v>3393</v>
      </c>
      <c r="J1808" s="626" t="s">
        <v>3394</v>
      </c>
      <c r="K1808" s="626" t="s">
        <v>3395</v>
      </c>
      <c r="L1808" s="627">
        <v>55.71</v>
      </c>
      <c r="M1808" s="627">
        <v>278.55</v>
      </c>
      <c r="N1808" s="626">
        <v>5</v>
      </c>
      <c r="O1808" s="690">
        <v>1.5</v>
      </c>
      <c r="P1808" s="627">
        <v>278.55</v>
      </c>
      <c r="Q1808" s="642">
        <v>1</v>
      </c>
      <c r="R1808" s="626">
        <v>5</v>
      </c>
      <c r="S1808" s="642">
        <v>1</v>
      </c>
      <c r="T1808" s="690">
        <v>1.5</v>
      </c>
      <c r="U1808" s="672">
        <v>1</v>
      </c>
    </row>
    <row r="1809" spans="1:21" ht="14.4" customHeight="1" x14ac:dyDescent="0.3">
      <c r="A1809" s="625">
        <v>21</v>
      </c>
      <c r="B1809" s="626" t="s">
        <v>551</v>
      </c>
      <c r="C1809" s="626">
        <v>89301212</v>
      </c>
      <c r="D1809" s="688" t="s">
        <v>4839</v>
      </c>
      <c r="E1809" s="689" t="s">
        <v>2835</v>
      </c>
      <c r="F1809" s="626" t="s">
        <v>2806</v>
      </c>
      <c r="G1809" s="626" t="s">
        <v>2889</v>
      </c>
      <c r="H1809" s="626" t="s">
        <v>550</v>
      </c>
      <c r="I1809" s="626" t="s">
        <v>2890</v>
      </c>
      <c r="J1809" s="626" t="s">
        <v>2891</v>
      </c>
      <c r="K1809" s="626" t="s">
        <v>2892</v>
      </c>
      <c r="L1809" s="627">
        <v>54.04</v>
      </c>
      <c r="M1809" s="627">
        <v>108.08</v>
      </c>
      <c r="N1809" s="626">
        <v>2</v>
      </c>
      <c r="O1809" s="690">
        <v>1</v>
      </c>
      <c r="P1809" s="627"/>
      <c r="Q1809" s="642">
        <v>0</v>
      </c>
      <c r="R1809" s="626"/>
      <c r="S1809" s="642">
        <v>0</v>
      </c>
      <c r="T1809" s="690"/>
      <c r="U1809" s="672">
        <v>0</v>
      </c>
    </row>
    <row r="1810" spans="1:21" ht="14.4" customHeight="1" x14ac:dyDescent="0.3">
      <c r="A1810" s="625">
        <v>21</v>
      </c>
      <c r="B1810" s="626" t="s">
        <v>551</v>
      </c>
      <c r="C1810" s="626">
        <v>89301212</v>
      </c>
      <c r="D1810" s="688" t="s">
        <v>4839</v>
      </c>
      <c r="E1810" s="689" t="s">
        <v>2835</v>
      </c>
      <c r="F1810" s="626" t="s">
        <v>2806</v>
      </c>
      <c r="G1810" s="626" t="s">
        <v>2889</v>
      </c>
      <c r="H1810" s="626" t="s">
        <v>550</v>
      </c>
      <c r="I1810" s="626" t="s">
        <v>3092</v>
      </c>
      <c r="J1810" s="626" t="s">
        <v>2994</v>
      </c>
      <c r="K1810" s="626" t="s">
        <v>2995</v>
      </c>
      <c r="L1810" s="627">
        <v>72.05</v>
      </c>
      <c r="M1810" s="627">
        <v>1945.35</v>
      </c>
      <c r="N1810" s="626">
        <v>27</v>
      </c>
      <c r="O1810" s="690">
        <v>8.5</v>
      </c>
      <c r="P1810" s="627">
        <v>1080.75</v>
      </c>
      <c r="Q1810" s="642">
        <v>0.55555555555555558</v>
      </c>
      <c r="R1810" s="626">
        <v>15</v>
      </c>
      <c r="S1810" s="642">
        <v>0.55555555555555558</v>
      </c>
      <c r="T1810" s="690">
        <v>4</v>
      </c>
      <c r="U1810" s="672">
        <v>0.47058823529411764</v>
      </c>
    </row>
    <row r="1811" spans="1:21" ht="14.4" customHeight="1" x14ac:dyDescent="0.3">
      <c r="A1811" s="625">
        <v>21</v>
      </c>
      <c r="B1811" s="626" t="s">
        <v>551</v>
      </c>
      <c r="C1811" s="626">
        <v>89301212</v>
      </c>
      <c r="D1811" s="688" t="s">
        <v>4839</v>
      </c>
      <c r="E1811" s="689" t="s">
        <v>2835</v>
      </c>
      <c r="F1811" s="626" t="s">
        <v>2806</v>
      </c>
      <c r="G1811" s="626" t="s">
        <v>2889</v>
      </c>
      <c r="H1811" s="626" t="s">
        <v>550</v>
      </c>
      <c r="I1811" s="626" t="s">
        <v>2993</v>
      </c>
      <c r="J1811" s="626" t="s">
        <v>2994</v>
      </c>
      <c r="K1811" s="626" t="s">
        <v>2995</v>
      </c>
      <c r="L1811" s="627">
        <v>0</v>
      </c>
      <c r="M1811" s="627">
        <v>0</v>
      </c>
      <c r="N1811" s="626">
        <v>8</v>
      </c>
      <c r="O1811" s="690">
        <v>1.5</v>
      </c>
      <c r="P1811" s="627">
        <v>0</v>
      </c>
      <c r="Q1811" s="642"/>
      <c r="R1811" s="626">
        <v>3</v>
      </c>
      <c r="S1811" s="642">
        <v>0.375</v>
      </c>
      <c r="T1811" s="690">
        <v>0.5</v>
      </c>
      <c r="U1811" s="672">
        <v>0.33333333333333331</v>
      </c>
    </row>
    <row r="1812" spans="1:21" ht="14.4" customHeight="1" x14ac:dyDescent="0.3">
      <c r="A1812" s="625">
        <v>21</v>
      </c>
      <c r="B1812" s="626" t="s">
        <v>551</v>
      </c>
      <c r="C1812" s="626">
        <v>89301212</v>
      </c>
      <c r="D1812" s="688" t="s">
        <v>4839</v>
      </c>
      <c r="E1812" s="689" t="s">
        <v>2835</v>
      </c>
      <c r="F1812" s="626" t="s">
        <v>2806</v>
      </c>
      <c r="G1812" s="626" t="s">
        <v>3189</v>
      </c>
      <c r="H1812" s="626" t="s">
        <v>550</v>
      </c>
      <c r="I1812" s="626" t="s">
        <v>3190</v>
      </c>
      <c r="J1812" s="626" t="s">
        <v>911</v>
      </c>
      <c r="K1812" s="626" t="s">
        <v>3191</v>
      </c>
      <c r="L1812" s="627">
        <v>0</v>
      </c>
      <c r="M1812" s="627">
        <v>0</v>
      </c>
      <c r="N1812" s="626">
        <v>1</v>
      </c>
      <c r="O1812" s="690">
        <v>1</v>
      </c>
      <c r="P1812" s="627"/>
      <c r="Q1812" s="642"/>
      <c r="R1812" s="626"/>
      <c r="S1812" s="642">
        <v>0</v>
      </c>
      <c r="T1812" s="690"/>
      <c r="U1812" s="672">
        <v>0</v>
      </c>
    </row>
    <row r="1813" spans="1:21" ht="14.4" customHeight="1" x14ac:dyDescent="0.3">
      <c r="A1813" s="625">
        <v>21</v>
      </c>
      <c r="B1813" s="626" t="s">
        <v>551</v>
      </c>
      <c r="C1813" s="626">
        <v>89301212</v>
      </c>
      <c r="D1813" s="688" t="s">
        <v>4839</v>
      </c>
      <c r="E1813" s="689" t="s">
        <v>2835</v>
      </c>
      <c r="F1813" s="626" t="s">
        <v>2806</v>
      </c>
      <c r="G1813" s="626" t="s">
        <v>3486</v>
      </c>
      <c r="H1813" s="626" t="s">
        <v>550</v>
      </c>
      <c r="I1813" s="626" t="s">
        <v>3487</v>
      </c>
      <c r="J1813" s="626" t="s">
        <v>1481</v>
      </c>
      <c r="K1813" s="626" t="s">
        <v>3488</v>
      </c>
      <c r="L1813" s="627">
        <v>38.65</v>
      </c>
      <c r="M1813" s="627">
        <v>231.89999999999998</v>
      </c>
      <c r="N1813" s="626">
        <v>6</v>
      </c>
      <c r="O1813" s="690">
        <v>2.5</v>
      </c>
      <c r="P1813" s="627">
        <v>154.6</v>
      </c>
      <c r="Q1813" s="642">
        <v>0.66666666666666674</v>
      </c>
      <c r="R1813" s="626">
        <v>4</v>
      </c>
      <c r="S1813" s="642">
        <v>0.66666666666666663</v>
      </c>
      <c r="T1813" s="690">
        <v>2</v>
      </c>
      <c r="U1813" s="672">
        <v>0.8</v>
      </c>
    </row>
    <row r="1814" spans="1:21" ht="14.4" customHeight="1" x14ac:dyDescent="0.3">
      <c r="A1814" s="625">
        <v>21</v>
      </c>
      <c r="B1814" s="626" t="s">
        <v>551</v>
      </c>
      <c r="C1814" s="626">
        <v>89301212</v>
      </c>
      <c r="D1814" s="688" t="s">
        <v>4839</v>
      </c>
      <c r="E1814" s="689" t="s">
        <v>2835</v>
      </c>
      <c r="F1814" s="626" t="s">
        <v>2806</v>
      </c>
      <c r="G1814" s="626" t="s">
        <v>3897</v>
      </c>
      <c r="H1814" s="626" t="s">
        <v>550</v>
      </c>
      <c r="I1814" s="626" t="s">
        <v>3898</v>
      </c>
      <c r="J1814" s="626" t="s">
        <v>3899</v>
      </c>
      <c r="K1814" s="626" t="s">
        <v>1532</v>
      </c>
      <c r="L1814" s="627">
        <v>8264.7900000000009</v>
      </c>
      <c r="M1814" s="627">
        <v>157031.01</v>
      </c>
      <c r="N1814" s="626">
        <v>19</v>
      </c>
      <c r="O1814" s="690">
        <v>5</v>
      </c>
      <c r="P1814" s="627">
        <v>49588.740000000005</v>
      </c>
      <c r="Q1814" s="642">
        <v>0.31578947368421056</v>
      </c>
      <c r="R1814" s="626">
        <v>6</v>
      </c>
      <c r="S1814" s="642">
        <v>0.31578947368421051</v>
      </c>
      <c r="T1814" s="690">
        <v>1</v>
      </c>
      <c r="U1814" s="672">
        <v>0.2</v>
      </c>
    </row>
    <row r="1815" spans="1:21" ht="14.4" customHeight="1" x14ac:dyDescent="0.3">
      <c r="A1815" s="625">
        <v>21</v>
      </c>
      <c r="B1815" s="626" t="s">
        <v>551</v>
      </c>
      <c r="C1815" s="626">
        <v>89301212</v>
      </c>
      <c r="D1815" s="688" t="s">
        <v>4839</v>
      </c>
      <c r="E1815" s="689" t="s">
        <v>2835</v>
      </c>
      <c r="F1815" s="626" t="s">
        <v>2806</v>
      </c>
      <c r="G1815" s="626" t="s">
        <v>3897</v>
      </c>
      <c r="H1815" s="626" t="s">
        <v>550</v>
      </c>
      <c r="I1815" s="626" t="s">
        <v>3900</v>
      </c>
      <c r="J1815" s="626" t="s">
        <v>3899</v>
      </c>
      <c r="K1815" s="626" t="s">
        <v>3901</v>
      </c>
      <c r="L1815" s="627">
        <v>0</v>
      </c>
      <c r="M1815" s="627">
        <v>0</v>
      </c>
      <c r="N1815" s="626">
        <v>2</v>
      </c>
      <c r="O1815" s="690">
        <v>1.5</v>
      </c>
      <c r="P1815" s="627"/>
      <c r="Q1815" s="642"/>
      <c r="R1815" s="626"/>
      <c r="S1815" s="642">
        <v>0</v>
      </c>
      <c r="T1815" s="690"/>
      <c r="U1815" s="672">
        <v>0</v>
      </c>
    </row>
    <row r="1816" spans="1:21" ht="14.4" customHeight="1" x14ac:dyDescent="0.3">
      <c r="A1816" s="625">
        <v>21</v>
      </c>
      <c r="B1816" s="626" t="s">
        <v>551</v>
      </c>
      <c r="C1816" s="626">
        <v>89301212</v>
      </c>
      <c r="D1816" s="688" t="s">
        <v>4839</v>
      </c>
      <c r="E1816" s="689" t="s">
        <v>2835</v>
      </c>
      <c r="F1816" s="626" t="s">
        <v>2806</v>
      </c>
      <c r="G1816" s="626" t="s">
        <v>3192</v>
      </c>
      <c r="H1816" s="626" t="s">
        <v>550</v>
      </c>
      <c r="I1816" s="626" t="s">
        <v>3904</v>
      </c>
      <c r="J1816" s="626" t="s">
        <v>3905</v>
      </c>
      <c r="K1816" s="626" t="s">
        <v>3906</v>
      </c>
      <c r="L1816" s="627">
        <v>6176.77</v>
      </c>
      <c r="M1816" s="627">
        <v>154419.25</v>
      </c>
      <c r="N1816" s="626">
        <v>25</v>
      </c>
      <c r="O1816" s="690">
        <v>8</v>
      </c>
      <c r="P1816" s="627">
        <v>111181.86000000002</v>
      </c>
      <c r="Q1816" s="642">
        <v>0.72000000000000008</v>
      </c>
      <c r="R1816" s="626">
        <v>18</v>
      </c>
      <c r="S1816" s="642">
        <v>0.72</v>
      </c>
      <c r="T1816" s="690">
        <v>5.5</v>
      </c>
      <c r="U1816" s="672">
        <v>0.6875</v>
      </c>
    </row>
    <row r="1817" spans="1:21" ht="14.4" customHeight="1" x14ac:dyDescent="0.3">
      <c r="A1817" s="625">
        <v>21</v>
      </c>
      <c r="B1817" s="626" t="s">
        <v>551</v>
      </c>
      <c r="C1817" s="626">
        <v>89301212</v>
      </c>
      <c r="D1817" s="688" t="s">
        <v>4839</v>
      </c>
      <c r="E1817" s="689" t="s">
        <v>2835</v>
      </c>
      <c r="F1817" s="626" t="s">
        <v>2806</v>
      </c>
      <c r="G1817" s="626" t="s">
        <v>3192</v>
      </c>
      <c r="H1817" s="626" t="s">
        <v>550</v>
      </c>
      <c r="I1817" s="626" t="s">
        <v>3904</v>
      </c>
      <c r="J1817" s="626" t="s">
        <v>3905</v>
      </c>
      <c r="K1817" s="626" t="s">
        <v>3906</v>
      </c>
      <c r="L1817" s="627">
        <v>6196.71</v>
      </c>
      <c r="M1817" s="627">
        <v>192098.01000000007</v>
      </c>
      <c r="N1817" s="626">
        <v>31</v>
      </c>
      <c r="O1817" s="690">
        <v>11</v>
      </c>
      <c r="P1817" s="627">
        <v>179704.59000000005</v>
      </c>
      <c r="Q1817" s="642">
        <v>0.93548387096774188</v>
      </c>
      <c r="R1817" s="626">
        <v>29</v>
      </c>
      <c r="S1817" s="642">
        <v>0.93548387096774188</v>
      </c>
      <c r="T1817" s="690">
        <v>10</v>
      </c>
      <c r="U1817" s="672">
        <v>0.90909090909090906</v>
      </c>
    </row>
    <row r="1818" spans="1:21" ht="14.4" customHeight="1" x14ac:dyDescent="0.3">
      <c r="A1818" s="625">
        <v>21</v>
      </c>
      <c r="B1818" s="626" t="s">
        <v>551</v>
      </c>
      <c r="C1818" s="626">
        <v>89301212</v>
      </c>
      <c r="D1818" s="688" t="s">
        <v>4839</v>
      </c>
      <c r="E1818" s="689" t="s">
        <v>2835</v>
      </c>
      <c r="F1818" s="626" t="s">
        <v>2806</v>
      </c>
      <c r="G1818" s="626" t="s">
        <v>3001</v>
      </c>
      <c r="H1818" s="626" t="s">
        <v>550</v>
      </c>
      <c r="I1818" s="626" t="s">
        <v>3002</v>
      </c>
      <c r="J1818" s="626" t="s">
        <v>829</v>
      </c>
      <c r="K1818" s="626" t="s">
        <v>3003</v>
      </c>
      <c r="L1818" s="627">
        <v>709.97</v>
      </c>
      <c r="M1818" s="627">
        <v>4969.79</v>
      </c>
      <c r="N1818" s="626">
        <v>7</v>
      </c>
      <c r="O1818" s="690">
        <v>4</v>
      </c>
      <c r="P1818" s="627">
        <v>3549.85</v>
      </c>
      <c r="Q1818" s="642">
        <v>0.7142857142857143</v>
      </c>
      <c r="R1818" s="626">
        <v>5</v>
      </c>
      <c r="S1818" s="642">
        <v>0.7142857142857143</v>
      </c>
      <c r="T1818" s="690">
        <v>3.5</v>
      </c>
      <c r="U1818" s="672">
        <v>0.875</v>
      </c>
    </row>
    <row r="1819" spans="1:21" ht="14.4" customHeight="1" x14ac:dyDescent="0.3">
      <c r="A1819" s="625">
        <v>21</v>
      </c>
      <c r="B1819" s="626" t="s">
        <v>551</v>
      </c>
      <c r="C1819" s="626">
        <v>89301212</v>
      </c>
      <c r="D1819" s="688" t="s">
        <v>4839</v>
      </c>
      <c r="E1819" s="689" t="s">
        <v>2835</v>
      </c>
      <c r="F1819" s="626" t="s">
        <v>2806</v>
      </c>
      <c r="G1819" s="626" t="s">
        <v>3093</v>
      </c>
      <c r="H1819" s="626" t="s">
        <v>1264</v>
      </c>
      <c r="I1819" s="626" t="s">
        <v>2607</v>
      </c>
      <c r="J1819" s="626" t="s">
        <v>1328</v>
      </c>
      <c r="K1819" s="626" t="s">
        <v>1845</v>
      </c>
      <c r="L1819" s="627">
        <v>0</v>
      </c>
      <c r="M1819" s="627">
        <v>0</v>
      </c>
      <c r="N1819" s="626">
        <v>4</v>
      </c>
      <c r="O1819" s="690">
        <v>3.5</v>
      </c>
      <c r="P1819" s="627">
        <v>0</v>
      </c>
      <c r="Q1819" s="642"/>
      <c r="R1819" s="626">
        <v>2</v>
      </c>
      <c r="S1819" s="642">
        <v>0.5</v>
      </c>
      <c r="T1819" s="690">
        <v>2</v>
      </c>
      <c r="U1819" s="672">
        <v>0.5714285714285714</v>
      </c>
    </row>
    <row r="1820" spans="1:21" ht="14.4" customHeight="1" x14ac:dyDescent="0.3">
      <c r="A1820" s="625">
        <v>21</v>
      </c>
      <c r="B1820" s="626" t="s">
        <v>551</v>
      </c>
      <c r="C1820" s="626">
        <v>89301212</v>
      </c>
      <c r="D1820" s="688" t="s">
        <v>4839</v>
      </c>
      <c r="E1820" s="689" t="s">
        <v>2835</v>
      </c>
      <c r="F1820" s="626" t="s">
        <v>2806</v>
      </c>
      <c r="G1820" s="626" t="s">
        <v>3200</v>
      </c>
      <c r="H1820" s="626" t="s">
        <v>1264</v>
      </c>
      <c r="I1820" s="626" t="s">
        <v>2192</v>
      </c>
      <c r="J1820" s="626" t="s">
        <v>2190</v>
      </c>
      <c r="K1820" s="626" t="s">
        <v>2193</v>
      </c>
      <c r="L1820" s="627">
        <v>380.96</v>
      </c>
      <c r="M1820" s="627">
        <v>1523.84</v>
      </c>
      <c r="N1820" s="626">
        <v>4</v>
      </c>
      <c r="O1820" s="690">
        <v>1.5</v>
      </c>
      <c r="P1820" s="627">
        <v>761.92</v>
      </c>
      <c r="Q1820" s="642">
        <v>0.5</v>
      </c>
      <c r="R1820" s="626">
        <v>2</v>
      </c>
      <c r="S1820" s="642">
        <v>0.5</v>
      </c>
      <c r="T1820" s="690">
        <v>0.5</v>
      </c>
      <c r="U1820" s="672">
        <v>0.33333333333333331</v>
      </c>
    </row>
    <row r="1821" spans="1:21" ht="14.4" customHeight="1" x14ac:dyDescent="0.3">
      <c r="A1821" s="625">
        <v>21</v>
      </c>
      <c r="B1821" s="626" t="s">
        <v>551</v>
      </c>
      <c r="C1821" s="626">
        <v>89301212</v>
      </c>
      <c r="D1821" s="688" t="s">
        <v>4839</v>
      </c>
      <c r="E1821" s="689" t="s">
        <v>2835</v>
      </c>
      <c r="F1821" s="626" t="s">
        <v>2806</v>
      </c>
      <c r="G1821" s="626" t="s">
        <v>2862</v>
      </c>
      <c r="H1821" s="626" t="s">
        <v>550</v>
      </c>
      <c r="I1821" s="626" t="s">
        <v>2863</v>
      </c>
      <c r="J1821" s="626" t="s">
        <v>1216</v>
      </c>
      <c r="K1821" s="626" t="s">
        <v>834</v>
      </c>
      <c r="L1821" s="627">
        <v>0</v>
      </c>
      <c r="M1821" s="627">
        <v>0</v>
      </c>
      <c r="N1821" s="626">
        <v>1</v>
      </c>
      <c r="O1821" s="690">
        <v>1</v>
      </c>
      <c r="P1821" s="627">
        <v>0</v>
      </c>
      <c r="Q1821" s="642"/>
      <c r="R1821" s="626">
        <v>1</v>
      </c>
      <c r="S1821" s="642">
        <v>1</v>
      </c>
      <c r="T1821" s="690">
        <v>1</v>
      </c>
      <c r="U1821" s="672">
        <v>1</v>
      </c>
    </row>
    <row r="1822" spans="1:21" ht="14.4" customHeight="1" x14ac:dyDescent="0.3">
      <c r="A1822" s="625">
        <v>21</v>
      </c>
      <c r="B1822" s="626" t="s">
        <v>551</v>
      </c>
      <c r="C1822" s="626">
        <v>89301212</v>
      </c>
      <c r="D1822" s="688" t="s">
        <v>4839</v>
      </c>
      <c r="E1822" s="689" t="s">
        <v>2835</v>
      </c>
      <c r="F1822" s="626" t="s">
        <v>2806</v>
      </c>
      <c r="G1822" s="626" t="s">
        <v>2862</v>
      </c>
      <c r="H1822" s="626" t="s">
        <v>550</v>
      </c>
      <c r="I1822" s="626" t="s">
        <v>4400</v>
      </c>
      <c r="J1822" s="626" t="s">
        <v>1216</v>
      </c>
      <c r="K1822" s="626" t="s">
        <v>4401</v>
      </c>
      <c r="L1822" s="627">
        <v>0</v>
      </c>
      <c r="M1822" s="627">
        <v>0</v>
      </c>
      <c r="N1822" s="626">
        <v>1</v>
      </c>
      <c r="O1822" s="690">
        <v>1</v>
      </c>
      <c r="P1822" s="627">
        <v>0</v>
      </c>
      <c r="Q1822" s="642"/>
      <c r="R1822" s="626">
        <v>1</v>
      </c>
      <c r="S1822" s="642">
        <v>1</v>
      </c>
      <c r="T1822" s="690">
        <v>1</v>
      </c>
      <c r="U1822" s="672">
        <v>1</v>
      </c>
    </row>
    <row r="1823" spans="1:21" ht="14.4" customHeight="1" x14ac:dyDescent="0.3">
      <c r="A1823" s="625">
        <v>21</v>
      </c>
      <c r="B1823" s="626" t="s">
        <v>551</v>
      </c>
      <c r="C1823" s="626">
        <v>89301212</v>
      </c>
      <c r="D1823" s="688" t="s">
        <v>4839</v>
      </c>
      <c r="E1823" s="689" t="s">
        <v>2835</v>
      </c>
      <c r="F1823" s="626" t="s">
        <v>2806</v>
      </c>
      <c r="G1823" s="626" t="s">
        <v>3270</v>
      </c>
      <c r="H1823" s="626" t="s">
        <v>1264</v>
      </c>
      <c r="I1823" s="626" t="s">
        <v>3273</v>
      </c>
      <c r="J1823" s="626" t="s">
        <v>3274</v>
      </c>
      <c r="K1823" s="626" t="s">
        <v>3275</v>
      </c>
      <c r="L1823" s="627">
        <v>2279.48</v>
      </c>
      <c r="M1823" s="627">
        <v>211991.64000000004</v>
      </c>
      <c r="N1823" s="626">
        <v>93</v>
      </c>
      <c r="O1823" s="690">
        <v>32</v>
      </c>
      <c r="P1823" s="627">
        <v>125371.40000000002</v>
      </c>
      <c r="Q1823" s="642">
        <v>0.59139784946236562</v>
      </c>
      <c r="R1823" s="626">
        <v>55</v>
      </c>
      <c r="S1823" s="642">
        <v>0.59139784946236562</v>
      </c>
      <c r="T1823" s="690">
        <v>19.5</v>
      </c>
      <c r="U1823" s="672">
        <v>0.609375</v>
      </c>
    </row>
    <row r="1824" spans="1:21" ht="14.4" customHeight="1" x14ac:dyDescent="0.3">
      <c r="A1824" s="625">
        <v>21</v>
      </c>
      <c r="B1824" s="626" t="s">
        <v>551</v>
      </c>
      <c r="C1824" s="626">
        <v>89301212</v>
      </c>
      <c r="D1824" s="688" t="s">
        <v>4839</v>
      </c>
      <c r="E1824" s="689" t="s">
        <v>2835</v>
      </c>
      <c r="F1824" s="626" t="s">
        <v>2806</v>
      </c>
      <c r="G1824" s="626" t="s">
        <v>3094</v>
      </c>
      <c r="H1824" s="626" t="s">
        <v>1264</v>
      </c>
      <c r="I1824" s="626" t="s">
        <v>2577</v>
      </c>
      <c r="J1824" s="626" t="s">
        <v>1426</v>
      </c>
      <c r="K1824" s="626" t="s">
        <v>593</v>
      </c>
      <c r="L1824" s="627">
        <v>137.74</v>
      </c>
      <c r="M1824" s="627">
        <v>137.74</v>
      </c>
      <c r="N1824" s="626">
        <v>1</v>
      </c>
      <c r="O1824" s="690">
        <v>0.5</v>
      </c>
      <c r="P1824" s="627"/>
      <c r="Q1824" s="642">
        <v>0</v>
      </c>
      <c r="R1824" s="626"/>
      <c r="S1824" s="642">
        <v>0</v>
      </c>
      <c r="T1824" s="690"/>
      <c r="U1824" s="672">
        <v>0</v>
      </c>
    </row>
    <row r="1825" spans="1:21" ht="14.4" customHeight="1" x14ac:dyDescent="0.3">
      <c r="A1825" s="625">
        <v>21</v>
      </c>
      <c r="B1825" s="626" t="s">
        <v>551</v>
      </c>
      <c r="C1825" s="626">
        <v>89301212</v>
      </c>
      <c r="D1825" s="688" t="s">
        <v>4839</v>
      </c>
      <c r="E1825" s="689" t="s">
        <v>2835</v>
      </c>
      <c r="F1825" s="626" t="s">
        <v>2806</v>
      </c>
      <c r="G1825" s="626" t="s">
        <v>3098</v>
      </c>
      <c r="H1825" s="626" t="s">
        <v>1264</v>
      </c>
      <c r="I1825" s="626" t="s">
        <v>2342</v>
      </c>
      <c r="J1825" s="626" t="s">
        <v>1305</v>
      </c>
      <c r="K1825" s="626" t="s">
        <v>2343</v>
      </c>
      <c r="L1825" s="627">
        <v>65.069999999999993</v>
      </c>
      <c r="M1825" s="627">
        <v>260.27999999999997</v>
      </c>
      <c r="N1825" s="626">
        <v>4</v>
      </c>
      <c r="O1825" s="690">
        <v>3</v>
      </c>
      <c r="P1825" s="627">
        <v>65.069999999999993</v>
      </c>
      <c r="Q1825" s="642">
        <v>0.25</v>
      </c>
      <c r="R1825" s="626">
        <v>1</v>
      </c>
      <c r="S1825" s="642">
        <v>0.25</v>
      </c>
      <c r="T1825" s="690">
        <v>0.5</v>
      </c>
      <c r="U1825" s="672">
        <v>0.16666666666666666</v>
      </c>
    </row>
    <row r="1826" spans="1:21" ht="14.4" customHeight="1" x14ac:dyDescent="0.3">
      <c r="A1826" s="625">
        <v>21</v>
      </c>
      <c r="B1826" s="626" t="s">
        <v>551</v>
      </c>
      <c r="C1826" s="626">
        <v>89301212</v>
      </c>
      <c r="D1826" s="688" t="s">
        <v>4839</v>
      </c>
      <c r="E1826" s="689" t="s">
        <v>2835</v>
      </c>
      <c r="F1826" s="626" t="s">
        <v>2806</v>
      </c>
      <c r="G1826" s="626" t="s">
        <v>3098</v>
      </c>
      <c r="H1826" s="626" t="s">
        <v>1264</v>
      </c>
      <c r="I1826" s="626" t="s">
        <v>2344</v>
      </c>
      <c r="J1826" s="626" t="s">
        <v>1307</v>
      </c>
      <c r="K1826" s="626" t="s">
        <v>1308</v>
      </c>
      <c r="L1826" s="627">
        <v>108.46</v>
      </c>
      <c r="M1826" s="627">
        <v>108.46</v>
      </c>
      <c r="N1826" s="626">
        <v>1</v>
      </c>
      <c r="O1826" s="690">
        <v>0.5</v>
      </c>
      <c r="P1826" s="627"/>
      <c r="Q1826" s="642">
        <v>0</v>
      </c>
      <c r="R1826" s="626"/>
      <c r="S1826" s="642">
        <v>0</v>
      </c>
      <c r="T1826" s="690"/>
      <c r="U1826" s="672">
        <v>0</v>
      </c>
    </row>
    <row r="1827" spans="1:21" ht="14.4" customHeight="1" x14ac:dyDescent="0.3">
      <c r="A1827" s="625">
        <v>21</v>
      </c>
      <c r="B1827" s="626" t="s">
        <v>551</v>
      </c>
      <c r="C1827" s="626">
        <v>89301212</v>
      </c>
      <c r="D1827" s="688" t="s">
        <v>4839</v>
      </c>
      <c r="E1827" s="689" t="s">
        <v>2835</v>
      </c>
      <c r="F1827" s="626" t="s">
        <v>2806</v>
      </c>
      <c r="G1827" s="626" t="s">
        <v>3098</v>
      </c>
      <c r="H1827" s="626" t="s">
        <v>1264</v>
      </c>
      <c r="I1827" s="626" t="s">
        <v>2345</v>
      </c>
      <c r="J1827" s="626" t="s">
        <v>1332</v>
      </c>
      <c r="K1827" s="626" t="s">
        <v>2346</v>
      </c>
      <c r="L1827" s="627">
        <v>130.15</v>
      </c>
      <c r="M1827" s="627">
        <v>260.3</v>
      </c>
      <c r="N1827" s="626">
        <v>2</v>
      </c>
      <c r="O1827" s="690">
        <v>1.5</v>
      </c>
      <c r="P1827" s="627"/>
      <c r="Q1827" s="642">
        <v>0</v>
      </c>
      <c r="R1827" s="626"/>
      <c r="S1827" s="642">
        <v>0</v>
      </c>
      <c r="T1827" s="690"/>
      <c r="U1827" s="672">
        <v>0</v>
      </c>
    </row>
    <row r="1828" spans="1:21" ht="14.4" customHeight="1" x14ac:dyDescent="0.3">
      <c r="A1828" s="625">
        <v>21</v>
      </c>
      <c r="B1828" s="626" t="s">
        <v>551</v>
      </c>
      <c r="C1828" s="626">
        <v>89301212</v>
      </c>
      <c r="D1828" s="688" t="s">
        <v>4839</v>
      </c>
      <c r="E1828" s="689" t="s">
        <v>2835</v>
      </c>
      <c r="F1828" s="626" t="s">
        <v>2806</v>
      </c>
      <c r="G1828" s="626" t="s">
        <v>3098</v>
      </c>
      <c r="H1828" s="626" t="s">
        <v>1264</v>
      </c>
      <c r="I1828" s="626" t="s">
        <v>2347</v>
      </c>
      <c r="J1828" s="626" t="s">
        <v>1333</v>
      </c>
      <c r="K1828" s="626" t="s">
        <v>2348</v>
      </c>
      <c r="L1828" s="627">
        <v>50.57</v>
      </c>
      <c r="M1828" s="627">
        <v>404.56</v>
      </c>
      <c r="N1828" s="626">
        <v>8</v>
      </c>
      <c r="O1828" s="690">
        <v>7.5</v>
      </c>
      <c r="P1828" s="627">
        <v>151.71</v>
      </c>
      <c r="Q1828" s="642">
        <v>0.375</v>
      </c>
      <c r="R1828" s="626">
        <v>3</v>
      </c>
      <c r="S1828" s="642">
        <v>0.375</v>
      </c>
      <c r="T1828" s="690">
        <v>2.5</v>
      </c>
      <c r="U1828" s="672">
        <v>0.33333333333333331</v>
      </c>
    </row>
    <row r="1829" spans="1:21" ht="14.4" customHeight="1" x14ac:dyDescent="0.3">
      <c r="A1829" s="625">
        <v>21</v>
      </c>
      <c r="B1829" s="626" t="s">
        <v>551</v>
      </c>
      <c r="C1829" s="626">
        <v>89301212</v>
      </c>
      <c r="D1829" s="688" t="s">
        <v>4839</v>
      </c>
      <c r="E1829" s="689" t="s">
        <v>2835</v>
      </c>
      <c r="F1829" s="626" t="s">
        <v>2806</v>
      </c>
      <c r="G1829" s="626" t="s">
        <v>3098</v>
      </c>
      <c r="H1829" s="626" t="s">
        <v>1264</v>
      </c>
      <c r="I1829" s="626" t="s">
        <v>2349</v>
      </c>
      <c r="J1829" s="626" t="s">
        <v>1334</v>
      </c>
      <c r="K1829" s="626" t="s">
        <v>2350</v>
      </c>
      <c r="L1829" s="627">
        <v>86.76</v>
      </c>
      <c r="M1829" s="627">
        <v>173.52</v>
      </c>
      <c r="N1829" s="626">
        <v>2</v>
      </c>
      <c r="O1829" s="690">
        <v>2</v>
      </c>
      <c r="P1829" s="627">
        <v>86.76</v>
      </c>
      <c r="Q1829" s="642">
        <v>0.5</v>
      </c>
      <c r="R1829" s="626">
        <v>1</v>
      </c>
      <c r="S1829" s="642">
        <v>0.5</v>
      </c>
      <c r="T1829" s="690">
        <v>1</v>
      </c>
      <c r="U1829" s="672">
        <v>0.5</v>
      </c>
    </row>
    <row r="1830" spans="1:21" ht="14.4" customHeight="1" x14ac:dyDescent="0.3">
      <c r="A1830" s="625">
        <v>21</v>
      </c>
      <c r="B1830" s="626" t="s">
        <v>551</v>
      </c>
      <c r="C1830" s="626">
        <v>89301212</v>
      </c>
      <c r="D1830" s="688" t="s">
        <v>4839</v>
      </c>
      <c r="E1830" s="689" t="s">
        <v>2835</v>
      </c>
      <c r="F1830" s="626" t="s">
        <v>2806</v>
      </c>
      <c r="G1830" s="626" t="s">
        <v>3098</v>
      </c>
      <c r="H1830" s="626" t="s">
        <v>550</v>
      </c>
      <c r="I1830" s="626" t="s">
        <v>2351</v>
      </c>
      <c r="J1830" s="626" t="s">
        <v>2352</v>
      </c>
      <c r="K1830" s="626" t="s">
        <v>2353</v>
      </c>
      <c r="L1830" s="627">
        <v>50.57</v>
      </c>
      <c r="M1830" s="627">
        <v>50.57</v>
      </c>
      <c r="N1830" s="626">
        <v>1</v>
      </c>
      <c r="O1830" s="690">
        <v>0.5</v>
      </c>
      <c r="P1830" s="627">
        <v>50.57</v>
      </c>
      <c r="Q1830" s="642">
        <v>1</v>
      </c>
      <c r="R1830" s="626">
        <v>1</v>
      </c>
      <c r="S1830" s="642">
        <v>1</v>
      </c>
      <c r="T1830" s="690">
        <v>0.5</v>
      </c>
      <c r="U1830" s="672">
        <v>1</v>
      </c>
    </row>
    <row r="1831" spans="1:21" ht="14.4" customHeight="1" x14ac:dyDescent="0.3">
      <c r="A1831" s="625">
        <v>21</v>
      </c>
      <c r="B1831" s="626" t="s">
        <v>551</v>
      </c>
      <c r="C1831" s="626">
        <v>89301212</v>
      </c>
      <c r="D1831" s="688" t="s">
        <v>4839</v>
      </c>
      <c r="E1831" s="689" t="s">
        <v>2835</v>
      </c>
      <c r="F1831" s="626" t="s">
        <v>2806</v>
      </c>
      <c r="G1831" s="626" t="s">
        <v>3512</v>
      </c>
      <c r="H1831" s="626" t="s">
        <v>1264</v>
      </c>
      <c r="I1831" s="626" t="s">
        <v>2313</v>
      </c>
      <c r="J1831" s="626" t="s">
        <v>1423</v>
      </c>
      <c r="K1831" s="626" t="s">
        <v>1424</v>
      </c>
      <c r="L1831" s="627">
        <v>107.81</v>
      </c>
      <c r="M1831" s="627">
        <v>107.81</v>
      </c>
      <c r="N1831" s="626">
        <v>1</v>
      </c>
      <c r="O1831" s="690">
        <v>1</v>
      </c>
      <c r="P1831" s="627"/>
      <c r="Q1831" s="642">
        <v>0</v>
      </c>
      <c r="R1831" s="626"/>
      <c r="S1831" s="642">
        <v>0</v>
      </c>
      <c r="T1831" s="690"/>
      <c r="U1831" s="672">
        <v>0</v>
      </c>
    </row>
    <row r="1832" spans="1:21" ht="14.4" customHeight="1" x14ac:dyDescent="0.3">
      <c r="A1832" s="625">
        <v>21</v>
      </c>
      <c r="B1832" s="626" t="s">
        <v>551</v>
      </c>
      <c r="C1832" s="626">
        <v>89301212</v>
      </c>
      <c r="D1832" s="688" t="s">
        <v>4839</v>
      </c>
      <c r="E1832" s="689" t="s">
        <v>2835</v>
      </c>
      <c r="F1832" s="626" t="s">
        <v>2806</v>
      </c>
      <c r="G1832" s="626" t="s">
        <v>3512</v>
      </c>
      <c r="H1832" s="626" t="s">
        <v>1264</v>
      </c>
      <c r="I1832" s="626" t="s">
        <v>3513</v>
      </c>
      <c r="J1832" s="626" t="s">
        <v>1423</v>
      </c>
      <c r="K1832" s="626" t="s">
        <v>3514</v>
      </c>
      <c r="L1832" s="627">
        <v>323.43</v>
      </c>
      <c r="M1832" s="627">
        <v>646.86</v>
      </c>
      <c r="N1832" s="626">
        <v>2</v>
      </c>
      <c r="O1832" s="690">
        <v>1.5</v>
      </c>
      <c r="P1832" s="627">
        <v>323.43</v>
      </c>
      <c r="Q1832" s="642">
        <v>0.5</v>
      </c>
      <c r="R1832" s="626">
        <v>1</v>
      </c>
      <c r="S1832" s="642">
        <v>0.5</v>
      </c>
      <c r="T1832" s="690">
        <v>0.5</v>
      </c>
      <c r="U1832" s="672">
        <v>0.33333333333333331</v>
      </c>
    </row>
    <row r="1833" spans="1:21" ht="14.4" customHeight="1" x14ac:dyDescent="0.3">
      <c r="A1833" s="625">
        <v>21</v>
      </c>
      <c r="B1833" s="626" t="s">
        <v>551</v>
      </c>
      <c r="C1833" s="626">
        <v>89301212</v>
      </c>
      <c r="D1833" s="688" t="s">
        <v>4839</v>
      </c>
      <c r="E1833" s="689" t="s">
        <v>2835</v>
      </c>
      <c r="F1833" s="626" t="s">
        <v>2806</v>
      </c>
      <c r="G1833" s="626" t="s">
        <v>3512</v>
      </c>
      <c r="H1833" s="626" t="s">
        <v>1264</v>
      </c>
      <c r="I1833" s="626" t="s">
        <v>3917</v>
      </c>
      <c r="J1833" s="626" t="s">
        <v>1423</v>
      </c>
      <c r="K1833" s="626" t="s">
        <v>1424</v>
      </c>
      <c r="L1833" s="627">
        <v>107.81</v>
      </c>
      <c r="M1833" s="627">
        <v>646.86</v>
      </c>
      <c r="N1833" s="626">
        <v>6</v>
      </c>
      <c r="O1833" s="690">
        <v>2</v>
      </c>
      <c r="P1833" s="627">
        <v>215.62</v>
      </c>
      <c r="Q1833" s="642">
        <v>0.33333333333333331</v>
      </c>
      <c r="R1833" s="626">
        <v>2</v>
      </c>
      <c r="S1833" s="642">
        <v>0.33333333333333331</v>
      </c>
      <c r="T1833" s="690">
        <v>1</v>
      </c>
      <c r="U1833" s="672">
        <v>0.5</v>
      </c>
    </row>
    <row r="1834" spans="1:21" ht="14.4" customHeight="1" x14ac:dyDescent="0.3">
      <c r="A1834" s="625">
        <v>21</v>
      </c>
      <c r="B1834" s="626" t="s">
        <v>551</v>
      </c>
      <c r="C1834" s="626">
        <v>89301212</v>
      </c>
      <c r="D1834" s="688" t="s">
        <v>4839</v>
      </c>
      <c r="E1834" s="689" t="s">
        <v>2835</v>
      </c>
      <c r="F1834" s="626" t="s">
        <v>2806</v>
      </c>
      <c r="G1834" s="626" t="s">
        <v>3699</v>
      </c>
      <c r="H1834" s="626" t="s">
        <v>1264</v>
      </c>
      <c r="I1834" s="626" t="s">
        <v>2317</v>
      </c>
      <c r="J1834" s="626" t="s">
        <v>1281</v>
      </c>
      <c r="K1834" s="626" t="s">
        <v>680</v>
      </c>
      <c r="L1834" s="627">
        <v>83.54</v>
      </c>
      <c r="M1834" s="627">
        <v>167.08</v>
      </c>
      <c r="N1834" s="626">
        <v>2</v>
      </c>
      <c r="O1834" s="690">
        <v>0.5</v>
      </c>
      <c r="P1834" s="627"/>
      <c r="Q1834" s="642">
        <v>0</v>
      </c>
      <c r="R1834" s="626"/>
      <c r="S1834" s="642">
        <v>0</v>
      </c>
      <c r="T1834" s="690"/>
      <c r="U1834" s="672">
        <v>0</v>
      </c>
    </row>
    <row r="1835" spans="1:21" ht="14.4" customHeight="1" x14ac:dyDescent="0.3">
      <c r="A1835" s="625">
        <v>21</v>
      </c>
      <c r="B1835" s="626" t="s">
        <v>551</v>
      </c>
      <c r="C1835" s="626">
        <v>89301212</v>
      </c>
      <c r="D1835" s="688" t="s">
        <v>4839</v>
      </c>
      <c r="E1835" s="689" t="s">
        <v>2835</v>
      </c>
      <c r="F1835" s="626" t="s">
        <v>2806</v>
      </c>
      <c r="G1835" s="626" t="s">
        <v>3099</v>
      </c>
      <c r="H1835" s="626" t="s">
        <v>550</v>
      </c>
      <c r="I1835" s="626" t="s">
        <v>3148</v>
      </c>
      <c r="J1835" s="626" t="s">
        <v>3101</v>
      </c>
      <c r="K1835" s="626" t="s">
        <v>3149</v>
      </c>
      <c r="L1835" s="627">
        <v>0</v>
      </c>
      <c r="M1835" s="627">
        <v>0</v>
      </c>
      <c r="N1835" s="626">
        <v>4</v>
      </c>
      <c r="O1835" s="690">
        <v>2.5</v>
      </c>
      <c r="P1835" s="627">
        <v>0</v>
      </c>
      <c r="Q1835" s="642"/>
      <c r="R1835" s="626">
        <v>2</v>
      </c>
      <c r="S1835" s="642">
        <v>0.5</v>
      </c>
      <c r="T1835" s="690">
        <v>1</v>
      </c>
      <c r="U1835" s="672">
        <v>0.4</v>
      </c>
    </row>
    <row r="1836" spans="1:21" ht="14.4" customHeight="1" x14ac:dyDescent="0.3">
      <c r="A1836" s="625">
        <v>21</v>
      </c>
      <c r="B1836" s="626" t="s">
        <v>551</v>
      </c>
      <c r="C1836" s="626">
        <v>89301212</v>
      </c>
      <c r="D1836" s="688" t="s">
        <v>4839</v>
      </c>
      <c r="E1836" s="689" t="s">
        <v>2835</v>
      </c>
      <c r="F1836" s="626" t="s">
        <v>2806</v>
      </c>
      <c r="G1836" s="626" t="s">
        <v>3103</v>
      </c>
      <c r="H1836" s="626" t="s">
        <v>550</v>
      </c>
      <c r="I1836" s="626" t="s">
        <v>3104</v>
      </c>
      <c r="J1836" s="626" t="s">
        <v>1189</v>
      </c>
      <c r="K1836" s="626" t="s">
        <v>1190</v>
      </c>
      <c r="L1836" s="627">
        <v>1172.22</v>
      </c>
      <c r="M1836" s="627">
        <v>14066.64</v>
      </c>
      <c r="N1836" s="626">
        <v>12</v>
      </c>
      <c r="O1836" s="690">
        <v>6</v>
      </c>
      <c r="P1836" s="627">
        <v>12894.42</v>
      </c>
      <c r="Q1836" s="642">
        <v>0.91666666666666674</v>
      </c>
      <c r="R1836" s="626">
        <v>11</v>
      </c>
      <c r="S1836" s="642">
        <v>0.91666666666666663</v>
      </c>
      <c r="T1836" s="690">
        <v>5</v>
      </c>
      <c r="U1836" s="672">
        <v>0.83333333333333337</v>
      </c>
    </row>
    <row r="1837" spans="1:21" ht="14.4" customHeight="1" x14ac:dyDescent="0.3">
      <c r="A1837" s="625">
        <v>21</v>
      </c>
      <c r="B1837" s="626" t="s">
        <v>551</v>
      </c>
      <c r="C1837" s="626">
        <v>89301212</v>
      </c>
      <c r="D1837" s="688" t="s">
        <v>4839</v>
      </c>
      <c r="E1837" s="689" t="s">
        <v>2835</v>
      </c>
      <c r="F1837" s="626" t="s">
        <v>2806</v>
      </c>
      <c r="G1837" s="626" t="s">
        <v>3103</v>
      </c>
      <c r="H1837" s="626" t="s">
        <v>550</v>
      </c>
      <c r="I1837" s="626" t="s">
        <v>3918</v>
      </c>
      <c r="J1837" s="626" t="s">
        <v>3520</v>
      </c>
      <c r="K1837" s="626" t="s">
        <v>3919</v>
      </c>
      <c r="L1837" s="627">
        <v>2344.4299999999998</v>
      </c>
      <c r="M1837" s="627">
        <v>72677.33</v>
      </c>
      <c r="N1837" s="626">
        <v>31</v>
      </c>
      <c r="O1837" s="690">
        <v>20.5</v>
      </c>
      <c r="P1837" s="627">
        <v>42199.74</v>
      </c>
      <c r="Q1837" s="642">
        <v>0.58064516129032251</v>
      </c>
      <c r="R1837" s="626">
        <v>18</v>
      </c>
      <c r="S1837" s="642">
        <v>0.58064516129032262</v>
      </c>
      <c r="T1837" s="690">
        <v>13</v>
      </c>
      <c r="U1837" s="672">
        <v>0.63414634146341464</v>
      </c>
    </row>
    <row r="1838" spans="1:21" ht="14.4" customHeight="1" x14ac:dyDescent="0.3">
      <c r="A1838" s="625">
        <v>21</v>
      </c>
      <c r="B1838" s="626" t="s">
        <v>551</v>
      </c>
      <c r="C1838" s="626">
        <v>89301212</v>
      </c>
      <c r="D1838" s="688" t="s">
        <v>4839</v>
      </c>
      <c r="E1838" s="689" t="s">
        <v>2835</v>
      </c>
      <c r="F1838" s="626" t="s">
        <v>2806</v>
      </c>
      <c r="G1838" s="626" t="s">
        <v>3103</v>
      </c>
      <c r="H1838" s="626" t="s">
        <v>550</v>
      </c>
      <c r="I1838" s="626" t="s">
        <v>3519</v>
      </c>
      <c r="J1838" s="626" t="s">
        <v>3520</v>
      </c>
      <c r="K1838" s="626" t="s">
        <v>3521</v>
      </c>
      <c r="L1838" s="627">
        <v>0</v>
      </c>
      <c r="M1838" s="627">
        <v>0</v>
      </c>
      <c r="N1838" s="626">
        <v>4</v>
      </c>
      <c r="O1838" s="690">
        <v>3</v>
      </c>
      <c r="P1838" s="627">
        <v>0</v>
      </c>
      <c r="Q1838" s="642"/>
      <c r="R1838" s="626">
        <v>1</v>
      </c>
      <c r="S1838" s="642">
        <v>0.25</v>
      </c>
      <c r="T1838" s="690">
        <v>1</v>
      </c>
      <c r="U1838" s="672">
        <v>0.33333333333333331</v>
      </c>
    </row>
    <row r="1839" spans="1:21" ht="14.4" customHeight="1" x14ac:dyDescent="0.3">
      <c r="A1839" s="625">
        <v>21</v>
      </c>
      <c r="B1839" s="626" t="s">
        <v>551</v>
      </c>
      <c r="C1839" s="626">
        <v>89301212</v>
      </c>
      <c r="D1839" s="688" t="s">
        <v>4839</v>
      </c>
      <c r="E1839" s="689" t="s">
        <v>2835</v>
      </c>
      <c r="F1839" s="626" t="s">
        <v>2806</v>
      </c>
      <c r="G1839" s="626" t="s">
        <v>3920</v>
      </c>
      <c r="H1839" s="626" t="s">
        <v>550</v>
      </c>
      <c r="I1839" s="626" t="s">
        <v>3921</v>
      </c>
      <c r="J1839" s="626" t="s">
        <v>4064</v>
      </c>
      <c r="K1839" s="626" t="s">
        <v>3882</v>
      </c>
      <c r="L1839" s="627">
        <v>47.71</v>
      </c>
      <c r="M1839" s="627">
        <v>906.49</v>
      </c>
      <c r="N1839" s="626">
        <v>19</v>
      </c>
      <c r="O1839" s="690">
        <v>10</v>
      </c>
      <c r="P1839" s="627">
        <v>238.55</v>
      </c>
      <c r="Q1839" s="642">
        <v>0.26315789473684209</v>
      </c>
      <c r="R1839" s="626">
        <v>5</v>
      </c>
      <c r="S1839" s="642">
        <v>0.26315789473684209</v>
      </c>
      <c r="T1839" s="690">
        <v>3</v>
      </c>
      <c r="U1839" s="672">
        <v>0.3</v>
      </c>
    </row>
    <row r="1840" spans="1:21" ht="14.4" customHeight="1" x14ac:dyDescent="0.3">
      <c r="A1840" s="625">
        <v>21</v>
      </c>
      <c r="B1840" s="626" t="s">
        <v>551</v>
      </c>
      <c r="C1840" s="626">
        <v>89301212</v>
      </c>
      <c r="D1840" s="688" t="s">
        <v>4839</v>
      </c>
      <c r="E1840" s="689" t="s">
        <v>2835</v>
      </c>
      <c r="F1840" s="626" t="s">
        <v>2806</v>
      </c>
      <c r="G1840" s="626" t="s">
        <v>3920</v>
      </c>
      <c r="H1840" s="626" t="s">
        <v>550</v>
      </c>
      <c r="I1840" s="626" t="s">
        <v>3923</v>
      </c>
      <c r="J1840" s="626" t="s">
        <v>4402</v>
      </c>
      <c r="K1840" s="626" t="s">
        <v>3925</v>
      </c>
      <c r="L1840" s="627">
        <v>0</v>
      </c>
      <c r="M1840" s="627">
        <v>0</v>
      </c>
      <c r="N1840" s="626">
        <v>3</v>
      </c>
      <c r="O1840" s="690">
        <v>2</v>
      </c>
      <c r="P1840" s="627"/>
      <c r="Q1840" s="642"/>
      <c r="R1840" s="626"/>
      <c r="S1840" s="642">
        <v>0</v>
      </c>
      <c r="T1840" s="690"/>
      <c r="U1840" s="672">
        <v>0</v>
      </c>
    </row>
    <row r="1841" spans="1:21" ht="14.4" customHeight="1" x14ac:dyDescent="0.3">
      <c r="A1841" s="625">
        <v>21</v>
      </c>
      <c r="B1841" s="626" t="s">
        <v>551</v>
      </c>
      <c r="C1841" s="626">
        <v>89301212</v>
      </c>
      <c r="D1841" s="688" t="s">
        <v>4839</v>
      </c>
      <c r="E1841" s="689" t="s">
        <v>2835</v>
      </c>
      <c r="F1841" s="626" t="s">
        <v>2806</v>
      </c>
      <c r="G1841" s="626" t="s">
        <v>3920</v>
      </c>
      <c r="H1841" s="626" t="s">
        <v>550</v>
      </c>
      <c r="I1841" s="626" t="s">
        <v>4403</v>
      </c>
      <c r="J1841" s="626" t="s">
        <v>4404</v>
      </c>
      <c r="K1841" s="626" t="s">
        <v>1033</v>
      </c>
      <c r="L1841" s="627">
        <v>23.85</v>
      </c>
      <c r="M1841" s="627">
        <v>47.7</v>
      </c>
      <c r="N1841" s="626">
        <v>2</v>
      </c>
      <c r="O1841" s="690">
        <v>1</v>
      </c>
      <c r="P1841" s="627"/>
      <c r="Q1841" s="642">
        <v>0</v>
      </c>
      <c r="R1841" s="626"/>
      <c r="S1841" s="642">
        <v>0</v>
      </c>
      <c r="T1841" s="690"/>
      <c r="U1841" s="672">
        <v>0</v>
      </c>
    </row>
    <row r="1842" spans="1:21" ht="14.4" customHeight="1" x14ac:dyDescent="0.3">
      <c r="A1842" s="625">
        <v>21</v>
      </c>
      <c r="B1842" s="626" t="s">
        <v>551</v>
      </c>
      <c r="C1842" s="626">
        <v>89301212</v>
      </c>
      <c r="D1842" s="688" t="s">
        <v>4839</v>
      </c>
      <c r="E1842" s="689" t="s">
        <v>2835</v>
      </c>
      <c r="F1842" s="626" t="s">
        <v>2806</v>
      </c>
      <c r="G1842" s="626" t="s">
        <v>3920</v>
      </c>
      <c r="H1842" s="626" t="s">
        <v>550</v>
      </c>
      <c r="I1842" s="626" t="s">
        <v>4405</v>
      </c>
      <c r="J1842" s="626" t="s">
        <v>4402</v>
      </c>
      <c r="K1842" s="626" t="s">
        <v>4406</v>
      </c>
      <c r="L1842" s="627">
        <v>146.82</v>
      </c>
      <c r="M1842" s="627">
        <v>880.91999999999985</v>
      </c>
      <c r="N1842" s="626">
        <v>6</v>
      </c>
      <c r="O1842" s="690">
        <v>3</v>
      </c>
      <c r="P1842" s="627">
        <v>146.82</v>
      </c>
      <c r="Q1842" s="642">
        <v>0.16666666666666669</v>
      </c>
      <c r="R1842" s="626">
        <v>1</v>
      </c>
      <c r="S1842" s="642">
        <v>0.16666666666666666</v>
      </c>
      <c r="T1842" s="690">
        <v>0.5</v>
      </c>
      <c r="U1842" s="672">
        <v>0.16666666666666666</v>
      </c>
    </row>
    <row r="1843" spans="1:21" ht="14.4" customHeight="1" x14ac:dyDescent="0.3">
      <c r="A1843" s="625">
        <v>21</v>
      </c>
      <c r="B1843" s="626" t="s">
        <v>551</v>
      </c>
      <c r="C1843" s="626">
        <v>89301212</v>
      </c>
      <c r="D1843" s="688" t="s">
        <v>4839</v>
      </c>
      <c r="E1843" s="689" t="s">
        <v>2835</v>
      </c>
      <c r="F1843" s="626" t="s">
        <v>2806</v>
      </c>
      <c r="G1843" s="626" t="s">
        <v>4407</v>
      </c>
      <c r="H1843" s="626" t="s">
        <v>550</v>
      </c>
      <c r="I1843" s="626" t="s">
        <v>4408</v>
      </c>
      <c r="J1843" s="626" t="s">
        <v>2476</v>
      </c>
      <c r="K1843" s="626" t="s">
        <v>4409</v>
      </c>
      <c r="L1843" s="627">
        <v>0</v>
      </c>
      <c r="M1843" s="627">
        <v>0</v>
      </c>
      <c r="N1843" s="626">
        <v>2</v>
      </c>
      <c r="O1843" s="690">
        <v>1</v>
      </c>
      <c r="P1843" s="627"/>
      <c r="Q1843" s="642"/>
      <c r="R1843" s="626"/>
      <c r="S1843" s="642">
        <v>0</v>
      </c>
      <c r="T1843" s="690"/>
      <c r="U1843" s="672">
        <v>0</v>
      </c>
    </row>
    <row r="1844" spans="1:21" ht="14.4" customHeight="1" x14ac:dyDescent="0.3">
      <c r="A1844" s="625">
        <v>21</v>
      </c>
      <c r="B1844" s="626" t="s">
        <v>551</v>
      </c>
      <c r="C1844" s="626">
        <v>89301212</v>
      </c>
      <c r="D1844" s="688" t="s">
        <v>4839</v>
      </c>
      <c r="E1844" s="689" t="s">
        <v>2835</v>
      </c>
      <c r="F1844" s="626" t="s">
        <v>2806</v>
      </c>
      <c r="G1844" s="626" t="s">
        <v>4410</v>
      </c>
      <c r="H1844" s="626" t="s">
        <v>550</v>
      </c>
      <c r="I1844" s="626" t="s">
        <v>4411</v>
      </c>
      <c r="J1844" s="626" t="s">
        <v>4412</v>
      </c>
      <c r="K1844" s="626" t="s">
        <v>4413</v>
      </c>
      <c r="L1844" s="627">
        <v>81.540000000000006</v>
      </c>
      <c r="M1844" s="627">
        <v>244.62</v>
      </c>
      <c r="N1844" s="626">
        <v>3</v>
      </c>
      <c r="O1844" s="690">
        <v>0.5</v>
      </c>
      <c r="P1844" s="627">
        <v>244.62</v>
      </c>
      <c r="Q1844" s="642">
        <v>1</v>
      </c>
      <c r="R1844" s="626">
        <v>3</v>
      </c>
      <c r="S1844" s="642">
        <v>1</v>
      </c>
      <c r="T1844" s="690">
        <v>0.5</v>
      </c>
      <c r="U1844" s="672">
        <v>1</v>
      </c>
    </row>
    <row r="1845" spans="1:21" ht="14.4" customHeight="1" x14ac:dyDescent="0.3">
      <c r="A1845" s="625">
        <v>21</v>
      </c>
      <c r="B1845" s="626" t="s">
        <v>551</v>
      </c>
      <c r="C1845" s="626">
        <v>89301212</v>
      </c>
      <c r="D1845" s="688" t="s">
        <v>4839</v>
      </c>
      <c r="E1845" s="689" t="s">
        <v>2835</v>
      </c>
      <c r="F1845" s="626" t="s">
        <v>2806</v>
      </c>
      <c r="G1845" s="626" t="s">
        <v>3007</v>
      </c>
      <c r="H1845" s="626" t="s">
        <v>550</v>
      </c>
      <c r="I1845" s="626" t="s">
        <v>3008</v>
      </c>
      <c r="J1845" s="626" t="s">
        <v>3009</v>
      </c>
      <c r="K1845" s="626" t="s">
        <v>3010</v>
      </c>
      <c r="L1845" s="627">
        <v>56.01</v>
      </c>
      <c r="M1845" s="627">
        <v>2128.38</v>
      </c>
      <c r="N1845" s="626">
        <v>38</v>
      </c>
      <c r="O1845" s="690">
        <v>12</v>
      </c>
      <c r="P1845" s="627">
        <v>672.12</v>
      </c>
      <c r="Q1845" s="642">
        <v>0.31578947368421051</v>
      </c>
      <c r="R1845" s="626">
        <v>12</v>
      </c>
      <c r="S1845" s="642">
        <v>0.31578947368421051</v>
      </c>
      <c r="T1845" s="690">
        <v>3.5</v>
      </c>
      <c r="U1845" s="672">
        <v>0.29166666666666669</v>
      </c>
    </row>
    <row r="1846" spans="1:21" ht="14.4" customHeight="1" x14ac:dyDescent="0.3">
      <c r="A1846" s="625">
        <v>21</v>
      </c>
      <c r="B1846" s="626" t="s">
        <v>551</v>
      </c>
      <c r="C1846" s="626">
        <v>89301212</v>
      </c>
      <c r="D1846" s="688" t="s">
        <v>4839</v>
      </c>
      <c r="E1846" s="689" t="s">
        <v>2835</v>
      </c>
      <c r="F1846" s="626" t="s">
        <v>2806</v>
      </c>
      <c r="G1846" s="626" t="s">
        <v>2864</v>
      </c>
      <c r="H1846" s="626" t="s">
        <v>550</v>
      </c>
      <c r="I1846" s="626" t="s">
        <v>4414</v>
      </c>
      <c r="J1846" s="626" t="s">
        <v>1562</v>
      </c>
      <c r="K1846" s="626" t="s">
        <v>4415</v>
      </c>
      <c r="L1846" s="627">
        <v>0</v>
      </c>
      <c r="M1846" s="627">
        <v>0</v>
      </c>
      <c r="N1846" s="626">
        <v>1</v>
      </c>
      <c r="O1846" s="690">
        <v>0.5</v>
      </c>
      <c r="P1846" s="627"/>
      <c r="Q1846" s="642"/>
      <c r="R1846" s="626"/>
      <c r="S1846" s="642">
        <v>0</v>
      </c>
      <c r="T1846" s="690"/>
      <c r="U1846" s="672">
        <v>0</v>
      </c>
    </row>
    <row r="1847" spans="1:21" ht="14.4" customHeight="1" x14ac:dyDescent="0.3">
      <c r="A1847" s="625">
        <v>21</v>
      </c>
      <c r="B1847" s="626" t="s">
        <v>551</v>
      </c>
      <c r="C1847" s="626">
        <v>89301212</v>
      </c>
      <c r="D1847" s="688" t="s">
        <v>4839</v>
      </c>
      <c r="E1847" s="689" t="s">
        <v>2835</v>
      </c>
      <c r="F1847" s="626" t="s">
        <v>2806</v>
      </c>
      <c r="G1847" s="626" t="s">
        <v>2864</v>
      </c>
      <c r="H1847" s="626" t="s">
        <v>550</v>
      </c>
      <c r="I1847" s="626" t="s">
        <v>3704</v>
      </c>
      <c r="J1847" s="626" t="s">
        <v>684</v>
      </c>
      <c r="K1847" s="626" t="s">
        <v>685</v>
      </c>
      <c r="L1847" s="627">
        <v>49.92</v>
      </c>
      <c r="M1847" s="627">
        <v>49.92</v>
      </c>
      <c r="N1847" s="626">
        <v>1</v>
      </c>
      <c r="O1847" s="690">
        <v>1</v>
      </c>
      <c r="P1847" s="627"/>
      <c r="Q1847" s="642">
        <v>0</v>
      </c>
      <c r="R1847" s="626"/>
      <c r="S1847" s="642">
        <v>0</v>
      </c>
      <c r="T1847" s="690"/>
      <c r="U1847" s="672">
        <v>0</v>
      </c>
    </row>
    <row r="1848" spans="1:21" ht="14.4" customHeight="1" x14ac:dyDescent="0.3">
      <c r="A1848" s="625">
        <v>21</v>
      </c>
      <c r="B1848" s="626" t="s">
        <v>551</v>
      </c>
      <c r="C1848" s="626">
        <v>89301212</v>
      </c>
      <c r="D1848" s="688" t="s">
        <v>4839</v>
      </c>
      <c r="E1848" s="689" t="s">
        <v>2835</v>
      </c>
      <c r="F1848" s="626" t="s">
        <v>2806</v>
      </c>
      <c r="G1848" s="626" t="s">
        <v>3016</v>
      </c>
      <c r="H1848" s="626" t="s">
        <v>550</v>
      </c>
      <c r="I1848" s="626" t="s">
        <v>3926</v>
      </c>
      <c r="J1848" s="626" t="s">
        <v>3927</v>
      </c>
      <c r="K1848" s="626" t="s">
        <v>628</v>
      </c>
      <c r="L1848" s="627">
        <v>57.48</v>
      </c>
      <c r="M1848" s="627">
        <v>57.48</v>
      </c>
      <c r="N1848" s="626">
        <v>1</v>
      </c>
      <c r="O1848" s="690">
        <v>1</v>
      </c>
      <c r="P1848" s="627">
        <v>57.48</v>
      </c>
      <c r="Q1848" s="642">
        <v>1</v>
      </c>
      <c r="R1848" s="626">
        <v>1</v>
      </c>
      <c r="S1848" s="642">
        <v>1</v>
      </c>
      <c r="T1848" s="690">
        <v>1</v>
      </c>
      <c r="U1848" s="672">
        <v>1</v>
      </c>
    </row>
    <row r="1849" spans="1:21" ht="14.4" customHeight="1" x14ac:dyDescent="0.3">
      <c r="A1849" s="625">
        <v>21</v>
      </c>
      <c r="B1849" s="626" t="s">
        <v>551</v>
      </c>
      <c r="C1849" s="626">
        <v>89301212</v>
      </c>
      <c r="D1849" s="688" t="s">
        <v>4839</v>
      </c>
      <c r="E1849" s="689" t="s">
        <v>2835</v>
      </c>
      <c r="F1849" s="626" t="s">
        <v>2806</v>
      </c>
      <c r="G1849" s="626" t="s">
        <v>4416</v>
      </c>
      <c r="H1849" s="626" t="s">
        <v>1264</v>
      </c>
      <c r="I1849" s="626" t="s">
        <v>2245</v>
      </c>
      <c r="J1849" s="626" t="s">
        <v>1284</v>
      </c>
      <c r="K1849" s="626" t="s">
        <v>2246</v>
      </c>
      <c r="L1849" s="627">
        <v>130.44</v>
      </c>
      <c r="M1849" s="627">
        <v>652.20000000000005</v>
      </c>
      <c r="N1849" s="626">
        <v>5</v>
      </c>
      <c r="O1849" s="690">
        <v>2</v>
      </c>
      <c r="P1849" s="627">
        <v>391.32</v>
      </c>
      <c r="Q1849" s="642">
        <v>0.6</v>
      </c>
      <c r="R1849" s="626">
        <v>3</v>
      </c>
      <c r="S1849" s="642">
        <v>0.6</v>
      </c>
      <c r="T1849" s="690">
        <v>1</v>
      </c>
      <c r="U1849" s="672">
        <v>0.5</v>
      </c>
    </row>
    <row r="1850" spans="1:21" ht="14.4" customHeight="1" x14ac:dyDescent="0.3">
      <c r="A1850" s="625">
        <v>21</v>
      </c>
      <c r="B1850" s="626" t="s">
        <v>551</v>
      </c>
      <c r="C1850" s="626">
        <v>89301212</v>
      </c>
      <c r="D1850" s="688" t="s">
        <v>4839</v>
      </c>
      <c r="E1850" s="689" t="s">
        <v>2835</v>
      </c>
      <c r="F1850" s="626" t="s">
        <v>2806</v>
      </c>
      <c r="G1850" s="626" t="s">
        <v>4416</v>
      </c>
      <c r="H1850" s="626" t="s">
        <v>1264</v>
      </c>
      <c r="I1850" s="626" t="s">
        <v>2247</v>
      </c>
      <c r="J1850" s="626" t="s">
        <v>1284</v>
      </c>
      <c r="K1850" s="626" t="s">
        <v>1285</v>
      </c>
      <c r="L1850" s="627">
        <v>434.8</v>
      </c>
      <c r="M1850" s="627">
        <v>434.8</v>
      </c>
      <c r="N1850" s="626">
        <v>1</v>
      </c>
      <c r="O1850" s="690">
        <v>0.5</v>
      </c>
      <c r="P1850" s="627">
        <v>434.8</v>
      </c>
      <c r="Q1850" s="642">
        <v>1</v>
      </c>
      <c r="R1850" s="626">
        <v>1</v>
      </c>
      <c r="S1850" s="642">
        <v>1</v>
      </c>
      <c r="T1850" s="690">
        <v>0.5</v>
      </c>
      <c r="U1850" s="672">
        <v>1</v>
      </c>
    </row>
    <row r="1851" spans="1:21" ht="14.4" customHeight="1" x14ac:dyDescent="0.3">
      <c r="A1851" s="625">
        <v>21</v>
      </c>
      <c r="B1851" s="626" t="s">
        <v>551</v>
      </c>
      <c r="C1851" s="626">
        <v>89301212</v>
      </c>
      <c r="D1851" s="688" t="s">
        <v>4839</v>
      </c>
      <c r="E1851" s="689" t="s">
        <v>2835</v>
      </c>
      <c r="F1851" s="626" t="s">
        <v>2806</v>
      </c>
      <c r="G1851" s="626" t="s">
        <v>3019</v>
      </c>
      <c r="H1851" s="626" t="s">
        <v>550</v>
      </c>
      <c r="I1851" s="626" t="s">
        <v>3020</v>
      </c>
      <c r="J1851" s="626" t="s">
        <v>833</v>
      </c>
      <c r="K1851" s="626" t="s">
        <v>3021</v>
      </c>
      <c r="L1851" s="627">
        <v>400.53</v>
      </c>
      <c r="M1851" s="627">
        <v>4806.3599999999997</v>
      </c>
      <c r="N1851" s="626">
        <v>12</v>
      </c>
      <c r="O1851" s="690">
        <v>2</v>
      </c>
      <c r="P1851" s="627">
        <v>2403.1799999999998</v>
      </c>
      <c r="Q1851" s="642">
        <v>0.5</v>
      </c>
      <c r="R1851" s="626">
        <v>6</v>
      </c>
      <c r="S1851" s="642">
        <v>0.5</v>
      </c>
      <c r="T1851" s="690">
        <v>1</v>
      </c>
      <c r="U1851" s="672">
        <v>0.5</v>
      </c>
    </row>
    <row r="1852" spans="1:21" ht="14.4" customHeight="1" x14ac:dyDescent="0.3">
      <c r="A1852" s="625">
        <v>21</v>
      </c>
      <c r="B1852" s="626" t="s">
        <v>551</v>
      </c>
      <c r="C1852" s="626">
        <v>89301212</v>
      </c>
      <c r="D1852" s="688" t="s">
        <v>4839</v>
      </c>
      <c r="E1852" s="689" t="s">
        <v>2835</v>
      </c>
      <c r="F1852" s="626" t="s">
        <v>2806</v>
      </c>
      <c r="G1852" s="626" t="s">
        <v>3019</v>
      </c>
      <c r="H1852" s="626" t="s">
        <v>550</v>
      </c>
      <c r="I1852" s="626" t="s">
        <v>4167</v>
      </c>
      <c r="J1852" s="626" t="s">
        <v>833</v>
      </c>
      <c r="K1852" s="626" t="s">
        <v>4168</v>
      </c>
      <c r="L1852" s="627">
        <v>0</v>
      </c>
      <c r="M1852" s="627">
        <v>0</v>
      </c>
      <c r="N1852" s="626">
        <v>3</v>
      </c>
      <c r="O1852" s="690">
        <v>1.5</v>
      </c>
      <c r="P1852" s="627"/>
      <c r="Q1852" s="642"/>
      <c r="R1852" s="626"/>
      <c r="S1852" s="642">
        <v>0</v>
      </c>
      <c r="T1852" s="690"/>
      <c r="U1852" s="672">
        <v>0</v>
      </c>
    </row>
    <row r="1853" spans="1:21" ht="14.4" customHeight="1" x14ac:dyDescent="0.3">
      <c r="A1853" s="625">
        <v>21</v>
      </c>
      <c r="B1853" s="626" t="s">
        <v>551</v>
      </c>
      <c r="C1853" s="626">
        <v>89301212</v>
      </c>
      <c r="D1853" s="688" t="s">
        <v>4839</v>
      </c>
      <c r="E1853" s="689" t="s">
        <v>2835</v>
      </c>
      <c r="F1853" s="626" t="s">
        <v>2806</v>
      </c>
      <c r="G1853" s="626" t="s">
        <v>3019</v>
      </c>
      <c r="H1853" s="626" t="s">
        <v>550</v>
      </c>
      <c r="I1853" s="626" t="s">
        <v>3281</v>
      </c>
      <c r="J1853" s="626" t="s">
        <v>1577</v>
      </c>
      <c r="K1853" s="626" t="s">
        <v>3282</v>
      </c>
      <c r="L1853" s="627">
        <v>0</v>
      </c>
      <c r="M1853" s="627">
        <v>0</v>
      </c>
      <c r="N1853" s="626">
        <v>3</v>
      </c>
      <c r="O1853" s="690">
        <v>1</v>
      </c>
      <c r="P1853" s="627"/>
      <c r="Q1853" s="642"/>
      <c r="R1853" s="626"/>
      <c r="S1853" s="642">
        <v>0</v>
      </c>
      <c r="T1853" s="690"/>
      <c r="U1853" s="672">
        <v>0</v>
      </c>
    </row>
    <row r="1854" spans="1:21" ht="14.4" customHeight="1" x14ac:dyDescent="0.3">
      <c r="A1854" s="625">
        <v>21</v>
      </c>
      <c r="B1854" s="626" t="s">
        <v>551</v>
      </c>
      <c r="C1854" s="626">
        <v>89301212</v>
      </c>
      <c r="D1854" s="688" t="s">
        <v>4839</v>
      </c>
      <c r="E1854" s="689" t="s">
        <v>2835</v>
      </c>
      <c r="F1854" s="626" t="s">
        <v>2806</v>
      </c>
      <c r="G1854" s="626" t="s">
        <v>3022</v>
      </c>
      <c r="H1854" s="626" t="s">
        <v>1264</v>
      </c>
      <c r="I1854" s="626" t="s">
        <v>2228</v>
      </c>
      <c r="J1854" s="626" t="s">
        <v>1314</v>
      </c>
      <c r="K1854" s="626" t="s">
        <v>1315</v>
      </c>
      <c r="L1854" s="627">
        <v>468.96</v>
      </c>
      <c r="M1854" s="627">
        <v>3282.72</v>
      </c>
      <c r="N1854" s="626">
        <v>7</v>
      </c>
      <c r="O1854" s="690">
        <v>3</v>
      </c>
      <c r="P1854" s="627">
        <v>1875.84</v>
      </c>
      <c r="Q1854" s="642">
        <v>0.5714285714285714</v>
      </c>
      <c r="R1854" s="626">
        <v>4</v>
      </c>
      <c r="S1854" s="642">
        <v>0.5714285714285714</v>
      </c>
      <c r="T1854" s="690">
        <v>2</v>
      </c>
      <c r="U1854" s="672">
        <v>0.66666666666666663</v>
      </c>
    </row>
    <row r="1855" spans="1:21" ht="14.4" customHeight="1" x14ac:dyDescent="0.3">
      <c r="A1855" s="625">
        <v>21</v>
      </c>
      <c r="B1855" s="626" t="s">
        <v>551</v>
      </c>
      <c r="C1855" s="626">
        <v>89301212</v>
      </c>
      <c r="D1855" s="688" t="s">
        <v>4839</v>
      </c>
      <c r="E1855" s="689" t="s">
        <v>2835</v>
      </c>
      <c r="F1855" s="626" t="s">
        <v>2806</v>
      </c>
      <c r="G1855" s="626" t="s">
        <v>3022</v>
      </c>
      <c r="H1855" s="626" t="s">
        <v>1264</v>
      </c>
      <c r="I1855" s="626" t="s">
        <v>2229</v>
      </c>
      <c r="J1855" s="626" t="s">
        <v>1314</v>
      </c>
      <c r="K1855" s="626" t="s">
        <v>1316</v>
      </c>
      <c r="L1855" s="627">
        <v>625.29</v>
      </c>
      <c r="M1855" s="627">
        <v>2501.16</v>
      </c>
      <c r="N1855" s="626">
        <v>4</v>
      </c>
      <c r="O1855" s="690">
        <v>2</v>
      </c>
      <c r="P1855" s="627">
        <v>1875.87</v>
      </c>
      <c r="Q1855" s="642">
        <v>0.75</v>
      </c>
      <c r="R1855" s="626">
        <v>3</v>
      </c>
      <c r="S1855" s="642">
        <v>0.75</v>
      </c>
      <c r="T1855" s="690">
        <v>1</v>
      </c>
      <c r="U1855" s="672">
        <v>0.5</v>
      </c>
    </row>
    <row r="1856" spans="1:21" ht="14.4" customHeight="1" x14ac:dyDescent="0.3">
      <c r="A1856" s="625">
        <v>21</v>
      </c>
      <c r="B1856" s="626" t="s">
        <v>551</v>
      </c>
      <c r="C1856" s="626">
        <v>89301212</v>
      </c>
      <c r="D1856" s="688" t="s">
        <v>4839</v>
      </c>
      <c r="E1856" s="689" t="s">
        <v>2835</v>
      </c>
      <c r="F1856" s="626" t="s">
        <v>2806</v>
      </c>
      <c r="G1856" s="626" t="s">
        <v>3022</v>
      </c>
      <c r="H1856" s="626" t="s">
        <v>1264</v>
      </c>
      <c r="I1856" s="626" t="s">
        <v>2617</v>
      </c>
      <c r="J1856" s="626" t="s">
        <v>1314</v>
      </c>
      <c r="K1856" s="626" t="s">
        <v>1839</v>
      </c>
      <c r="L1856" s="627">
        <v>937.93</v>
      </c>
      <c r="M1856" s="627">
        <v>8441.369999999999</v>
      </c>
      <c r="N1856" s="626">
        <v>9</v>
      </c>
      <c r="O1856" s="690">
        <v>2</v>
      </c>
      <c r="P1856" s="627">
        <v>5627.58</v>
      </c>
      <c r="Q1856" s="642">
        <v>0.66666666666666674</v>
      </c>
      <c r="R1856" s="626">
        <v>6</v>
      </c>
      <c r="S1856" s="642">
        <v>0.66666666666666663</v>
      </c>
      <c r="T1856" s="690">
        <v>1.5</v>
      </c>
      <c r="U1856" s="672">
        <v>0.75</v>
      </c>
    </row>
    <row r="1857" spans="1:21" ht="14.4" customHeight="1" x14ac:dyDescent="0.3">
      <c r="A1857" s="625">
        <v>21</v>
      </c>
      <c r="B1857" s="626" t="s">
        <v>551</v>
      </c>
      <c r="C1857" s="626">
        <v>89301212</v>
      </c>
      <c r="D1857" s="688" t="s">
        <v>4839</v>
      </c>
      <c r="E1857" s="689" t="s">
        <v>2835</v>
      </c>
      <c r="F1857" s="626" t="s">
        <v>2806</v>
      </c>
      <c r="G1857" s="626" t="s">
        <v>3022</v>
      </c>
      <c r="H1857" s="626" t="s">
        <v>1264</v>
      </c>
      <c r="I1857" s="626" t="s">
        <v>2232</v>
      </c>
      <c r="J1857" s="626" t="s">
        <v>1355</v>
      </c>
      <c r="K1857" s="626" t="s">
        <v>1839</v>
      </c>
      <c r="L1857" s="627">
        <v>1749.69</v>
      </c>
      <c r="M1857" s="627">
        <v>120728.61000000004</v>
      </c>
      <c r="N1857" s="626">
        <v>69</v>
      </c>
      <c r="O1857" s="690">
        <v>18.5</v>
      </c>
      <c r="P1857" s="627">
        <v>99732.330000000045</v>
      </c>
      <c r="Q1857" s="642">
        <v>0.82608695652173925</v>
      </c>
      <c r="R1857" s="626">
        <v>57</v>
      </c>
      <c r="S1857" s="642">
        <v>0.82608695652173914</v>
      </c>
      <c r="T1857" s="690">
        <v>15.5</v>
      </c>
      <c r="U1857" s="672">
        <v>0.83783783783783783</v>
      </c>
    </row>
    <row r="1858" spans="1:21" ht="14.4" customHeight="1" x14ac:dyDescent="0.3">
      <c r="A1858" s="625">
        <v>21</v>
      </c>
      <c r="B1858" s="626" t="s">
        <v>551</v>
      </c>
      <c r="C1858" s="626">
        <v>89301212</v>
      </c>
      <c r="D1858" s="688" t="s">
        <v>4839</v>
      </c>
      <c r="E1858" s="689" t="s">
        <v>2835</v>
      </c>
      <c r="F1858" s="626" t="s">
        <v>2806</v>
      </c>
      <c r="G1858" s="626" t="s">
        <v>3022</v>
      </c>
      <c r="H1858" s="626" t="s">
        <v>1264</v>
      </c>
      <c r="I1858" s="626" t="s">
        <v>2233</v>
      </c>
      <c r="J1858" s="626" t="s">
        <v>1355</v>
      </c>
      <c r="K1858" s="626" t="s">
        <v>1840</v>
      </c>
      <c r="L1858" s="627">
        <v>2332.92</v>
      </c>
      <c r="M1858" s="627">
        <v>230959.08000000007</v>
      </c>
      <c r="N1858" s="626">
        <v>99</v>
      </c>
      <c r="O1858" s="690">
        <v>31</v>
      </c>
      <c r="P1858" s="627">
        <v>223960.32000000007</v>
      </c>
      <c r="Q1858" s="642">
        <v>0.96969696969696961</v>
      </c>
      <c r="R1858" s="626">
        <v>96</v>
      </c>
      <c r="S1858" s="642">
        <v>0.96969696969696972</v>
      </c>
      <c r="T1858" s="690">
        <v>30</v>
      </c>
      <c r="U1858" s="672">
        <v>0.967741935483871</v>
      </c>
    </row>
    <row r="1859" spans="1:21" ht="14.4" customHeight="1" x14ac:dyDescent="0.3">
      <c r="A1859" s="625">
        <v>21</v>
      </c>
      <c r="B1859" s="626" t="s">
        <v>551</v>
      </c>
      <c r="C1859" s="626">
        <v>89301212</v>
      </c>
      <c r="D1859" s="688" t="s">
        <v>4839</v>
      </c>
      <c r="E1859" s="689" t="s">
        <v>2835</v>
      </c>
      <c r="F1859" s="626" t="s">
        <v>2806</v>
      </c>
      <c r="G1859" s="626" t="s">
        <v>3022</v>
      </c>
      <c r="H1859" s="626" t="s">
        <v>1264</v>
      </c>
      <c r="I1859" s="626" t="s">
        <v>2234</v>
      </c>
      <c r="J1859" s="626" t="s">
        <v>1355</v>
      </c>
      <c r="K1859" s="626" t="s">
        <v>1841</v>
      </c>
      <c r="L1859" s="627">
        <v>2916.16</v>
      </c>
      <c r="M1859" s="627">
        <v>11664.64</v>
      </c>
      <c r="N1859" s="626">
        <v>4</v>
      </c>
      <c r="O1859" s="690">
        <v>1.5</v>
      </c>
      <c r="P1859" s="627">
        <v>2916.16</v>
      </c>
      <c r="Q1859" s="642">
        <v>0.25</v>
      </c>
      <c r="R1859" s="626">
        <v>1</v>
      </c>
      <c r="S1859" s="642">
        <v>0.25</v>
      </c>
      <c r="T1859" s="690">
        <v>1</v>
      </c>
      <c r="U1859" s="672">
        <v>0.66666666666666663</v>
      </c>
    </row>
    <row r="1860" spans="1:21" ht="14.4" customHeight="1" x14ac:dyDescent="0.3">
      <c r="A1860" s="625">
        <v>21</v>
      </c>
      <c r="B1860" s="626" t="s">
        <v>551</v>
      </c>
      <c r="C1860" s="626">
        <v>89301212</v>
      </c>
      <c r="D1860" s="688" t="s">
        <v>4839</v>
      </c>
      <c r="E1860" s="689" t="s">
        <v>2835</v>
      </c>
      <c r="F1860" s="626" t="s">
        <v>2806</v>
      </c>
      <c r="G1860" s="626" t="s">
        <v>4266</v>
      </c>
      <c r="H1860" s="626" t="s">
        <v>550</v>
      </c>
      <c r="I1860" s="626" t="s">
        <v>4417</v>
      </c>
      <c r="J1860" s="626" t="s">
        <v>4268</v>
      </c>
      <c r="K1860" s="626" t="s">
        <v>4418</v>
      </c>
      <c r="L1860" s="627">
        <v>0</v>
      </c>
      <c r="M1860" s="627">
        <v>0</v>
      </c>
      <c r="N1860" s="626">
        <v>3</v>
      </c>
      <c r="O1860" s="690">
        <v>1</v>
      </c>
      <c r="P1860" s="627">
        <v>0</v>
      </c>
      <c r="Q1860" s="642"/>
      <c r="R1860" s="626">
        <v>3</v>
      </c>
      <c r="S1860" s="642">
        <v>1</v>
      </c>
      <c r="T1860" s="690">
        <v>1</v>
      </c>
      <c r="U1860" s="672">
        <v>1</v>
      </c>
    </row>
    <row r="1861" spans="1:21" ht="14.4" customHeight="1" x14ac:dyDescent="0.3">
      <c r="A1861" s="625">
        <v>21</v>
      </c>
      <c r="B1861" s="626" t="s">
        <v>551</v>
      </c>
      <c r="C1861" s="626">
        <v>89301212</v>
      </c>
      <c r="D1861" s="688" t="s">
        <v>4839</v>
      </c>
      <c r="E1861" s="689" t="s">
        <v>2835</v>
      </c>
      <c r="F1861" s="626" t="s">
        <v>2806</v>
      </c>
      <c r="G1861" s="626" t="s">
        <v>4266</v>
      </c>
      <c r="H1861" s="626" t="s">
        <v>550</v>
      </c>
      <c r="I1861" s="626" t="s">
        <v>4267</v>
      </c>
      <c r="J1861" s="626" t="s">
        <v>4268</v>
      </c>
      <c r="K1861" s="626" t="s">
        <v>4419</v>
      </c>
      <c r="L1861" s="627">
        <v>0</v>
      </c>
      <c r="M1861" s="627">
        <v>0</v>
      </c>
      <c r="N1861" s="626">
        <v>3</v>
      </c>
      <c r="O1861" s="690">
        <v>1.5</v>
      </c>
      <c r="P1861" s="627">
        <v>0</v>
      </c>
      <c r="Q1861" s="642"/>
      <c r="R1861" s="626">
        <v>3</v>
      </c>
      <c r="S1861" s="642">
        <v>1</v>
      </c>
      <c r="T1861" s="690">
        <v>1.5</v>
      </c>
      <c r="U1861" s="672">
        <v>1</v>
      </c>
    </row>
    <row r="1862" spans="1:21" ht="14.4" customHeight="1" x14ac:dyDescent="0.3">
      <c r="A1862" s="625">
        <v>21</v>
      </c>
      <c r="B1862" s="626" t="s">
        <v>551</v>
      </c>
      <c r="C1862" s="626">
        <v>89301212</v>
      </c>
      <c r="D1862" s="688" t="s">
        <v>4839</v>
      </c>
      <c r="E1862" s="689" t="s">
        <v>2835</v>
      </c>
      <c r="F1862" s="626" t="s">
        <v>2806</v>
      </c>
      <c r="G1862" s="626" t="s">
        <v>4266</v>
      </c>
      <c r="H1862" s="626" t="s">
        <v>550</v>
      </c>
      <c r="I1862" s="626" t="s">
        <v>4267</v>
      </c>
      <c r="J1862" s="626" t="s">
        <v>4268</v>
      </c>
      <c r="K1862" s="626" t="s">
        <v>4269</v>
      </c>
      <c r="L1862" s="627">
        <v>0</v>
      </c>
      <c r="M1862" s="627">
        <v>0</v>
      </c>
      <c r="N1862" s="626">
        <v>2</v>
      </c>
      <c r="O1862" s="690">
        <v>1.5</v>
      </c>
      <c r="P1862" s="627">
        <v>0</v>
      </c>
      <c r="Q1862" s="642"/>
      <c r="R1862" s="626">
        <v>2</v>
      </c>
      <c r="S1862" s="642">
        <v>1</v>
      </c>
      <c r="T1862" s="690">
        <v>1.5</v>
      </c>
      <c r="U1862" s="672">
        <v>1</v>
      </c>
    </row>
    <row r="1863" spans="1:21" ht="14.4" customHeight="1" x14ac:dyDescent="0.3">
      <c r="A1863" s="625">
        <v>21</v>
      </c>
      <c r="B1863" s="626" t="s">
        <v>551</v>
      </c>
      <c r="C1863" s="626">
        <v>89301212</v>
      </c>
      <c r="D1863" s="688" t="s">
        <v>4839</v>
      </c>
      <c r="E1863" s="689" t="s">
        <v>2835</v>
      </c>
      <c r="F1863" s="626" t="s">
        <v>2806</v>
      </c>
      <c r="G1863" s="626" t="s">
        <v>2895</v>
      </c>
      <c r="H1863" s="626" t="s">
        <v>1264</v>
      </c>
      <c r="I1863" s="626" t="s">
        <v>2481</v>
      </c>
      <c r="J1863" s="626" t="s">
        <v>1274</v>
      </c>
      <c r="K1863" s="626" t="s">
        <v>2482</v>
      </c>
      <c r="L1863" s="627">
        <v>96.63</v>
      </c>
      <c r="M1863" s="627">
        <v>386.52</v>
      </c>
      <c r="N1863" s="626">
        <v>4</v>
      </c>
      <c r="O1863" s="690">
        <v>2.5</v>
      </c>
      <c r="P1863" s="627">
        <v>289.89</v>
      </c>
      <c r="Q1863" s="642">
        <v>0.75</v>
      </c>
      <c r="R1863" s="626">
        <v>3</v>
      </c>
      <c r="S1863" s="642">
        <v>0.75</v>
      </c>
      <c r="T1863" s="690">
        <v>2</v>
      </c>
      <c r="U1863" s="672">
        <v>0.8</v>
      </c>
    </row>
    <row r="1864" spans="1:21" ht="14.4" customHeight="1" x14ac:dyDescent="0.3">
      <c r="A1864" s="625">
        <v>21</v>
      </c>
      <c r="B1864" s="626" t="s">
        <v>551</v>
      </c>
      <c r="C1864" s="626">
        <v>89301212</v>
      </c>
      <c r="D1864" s="688" t="s">
        <v>4839</v>
      </c>
      <c r="E1864" s="689" t="s">
        <v>2835</v>
      </c>
      <c r="F1864" s="626" t="s">
        <v>2806</v>
      </c>
      <c r="G1864" s="626" t="s">
        <v>2895</v>
      </c>
      <c r="H1864" s="626" t="s">
        <v>1264</v>
      </c>
      <c r="I1864" s="626" t="s">
        <v>3212</v>
      </c>
      <c r="J1864" s="626" t="s">
        <v>1274</v>
      </c>
      <c r="K1864" s="626" t="s">
        <v>3213</v>
      </c>
      <c r="L1864" s="627">
        <v>193.26</v>
      </c>
      <c r="M1864" s="627">
        <v>3285.4199999999996</v>
      </c>
      <c r="N1864" s="626">
        <v>17</v>
      </c>
      <c r="O1864" s="690">
        <v>9.5</v>
      </c>
      <c r="P1864" s="627">
        <v>1159.56</v>
      </c>
      <c r="Q1864" s="642">
        <v>0.35294117647058826</v>
      </c>
      <c r="R1864" s="626">
        <v>6</v>
      </c>
      <c r="S1864" s="642">
        <v>0.35294117647058826</v>
      </c>
      <c r="T1864" s="690">
        <v>3</v>
      </c>
      <c r="U1864" s="672">
        <v>0.31578947368421051</v>
      </c>
    </row>
    <row r="1865" spans="1:21" ht="14.4" customHeight="1" x14ac:dyDescent="0.3">
      <c r="A1865" s="625">
        <v>21</v>
      </c>
      <c r="B1865" s="626" t="s">
        <v>551</v>
      </c>
      <c r="C1865" s="626">
        <v>89301212</v>
      </c>
      <c r="D1865" s="688" t="s">
        <v>4839</v>
      </c>
      <c r="E1865" s="689" t="s">
        <v>2835</v>
      </c>
      <c r="F1865" s="626" t="s">
        <v>2806</v>
      </c>
      <c r="G1865" s="626" t="s">
        <v>2895</v>
      </c>
      <c r="H1865" s="626" t="s">
        <v>550</v>
      </c>
      <c r="I1865" s="626" t="s">
        <v>2483</v>
      </c>
      <c r="J1865" s="626" t="s">
        <v>600</v>
      </c>
      <c r="K1865" s="626" t="s">
        <v>2484</v>
      </c>
      <c r="L1865" s="627">
        <v>96.63</v>
      </c>
      <c r="M1865" s="627">
        <v>96.63</v>
      </c>
      <c r="N1865" s="626">
        <v>1</v>
      </c>
      <c r="O1865" s="690">
        <v>1</v>
      </c>
      <c r="P1865" s="627"/>
      <c r="Q1865" s="642">
        <v>0</v>
      </c>
      <c r="R1865" s="626"/>
      <c r="S1865" s="642">
        <v>0</v>
      </c>
      <c r="T1865" s="690"/>
      <c r="U1865" s="672">
        <v>0</v>
      </c>
    </row>
    <row r="1866" spans="1:21" ht="14.4" customHeight="1" x14ac:dyDescent="0.3">
      <c r="A1866" s="625">
        <v>21</v>
      </c>
      <c r="B1866" s="626" t="s">
        <v>551</v>
      </c>
      <c r="C1866" s="626">
        <v>89301212</v>
      </c>
      <c r="D1866" s="688" t="s">
        <v>4839</v>
      </c>
      <c r="E1866" s="689" t="s">
        <v>2835</v>
      </c>
      <c r="F1866" s="626" t="s">
        <v>2806</v>
      </c>
      <c r="G1866" s="626" t="s">
        <v>4233</v>
      </c>
      <c r="H1866" s="626" t="s">
        <v>550</v>
      </c>
      <c r="I1866" s="626" t="s">
        <v>4234</v>
      </c>
      <c r="J1866" s="626" t="s">
        <v>4235</v>
      </c>
      <c r="K1866" s="626" t="s">
        <v>4236</v>
      </c>
      <c r="L1866" s="627">
        <v>92.4</v>
      </c>
      <c r="M1866" s="627">
        <v>92.4</v>
      </c>
      <c r="N1866" s="626">
        <v>1</v>
      </c>
      <c r="O1866" s="690">
        <v>1</v>
      </c>
      <c r="P1866" s="627"/>
      <c r="Q1866" s="642">
        <v>0</v>
      </c>
      <c r="R1866" s="626"/>
      <c r="S1866" s="642">
        <v>0</v>
      </c>
      <c r="T1866" s="690"/>
      <c r="U1866" s="672">
        <v>0</v>
      </c>
    </row>
    <row r="1867" spans="1:21" ht="14.4" customHeight="1" x14ac:dyDescent="0.3">
      <c r="A1867" s="625">
        <v>21</v>
      </c>
      <c r="B1867" s="626" t="s">
        <v>551</v>
      </c>
      <c r="C1867" s="626">
        <v>89301212</v>
      </c>
      <c r="D1867" s="688" t="s">
        <v>4839</v>
      </c>
      <c r="E1867" s="689" t="s">
        <v>2835</v>
      </c>
      <c r="F1867" s="626" t="s">
        <v>2806</v>
      </c>
      <c r="G1867" s="626" t="s">
        <v>3023</v>
      </c>
      <c r="H1867" s="626" t="s">
        <v>1264</v>
      </c>
      <c r="I1867" s="626" t="s">
        <v>2692</v>
      </c>
      <c r="J1867" s="626" t="s">
        <v>1926</v>
      </c>
      <c r="K1867" s="626" t="s">
        <v>2693</v>
      </c>
      <c r="L1867" s="627">
        <v>69.86</v>
      </c>
      <c r="M1867" s="627">
        <v>69.86</v>
      </c>
      <c r="N1867" s="626">
        <v>1</v>
      </c>
      <c r="O1867" s="690">
        <v>1</v>
      </c>
      <c r="P1867" s="627"/>
      <c r="Q1867" s="642">
        <v>0</v>
      </c>
      <c r="R1867" s="626"/>
      <c r="S1867" s="642">
        <v>0</v>
      </c>
      <c r="T1867" s="690"/>
      <c r="U1867" s="672">
        <v>0</v>
      </c>
    </row>
    <row r="1868" spans="1:21" ht="14.4" customHeight="1" x14ac:dyDescent="0.3">
      <c r="A1868" s="625">
        <v>21</v>
      </c>
      <c r="B1868" s="626" t="s">
        <v>551</v>
      </c>
      <c r="C1868" s="626">
        <v>89301212</v>
      </c>
      <c r="D1868" s="688" t="s">
        <v>4839</v>
      </c>
      <c r="E1868" s="689" t="s">
        <v>2835</v>
      </c>
      <c r="F1868" s="626" t="s">
        <v>2806</v>
      </c>
      <c r="G1868" s="626" t="s">
        <v>2869</v>
      </c>
      <c r="H1868" s="626" t="s">
        <v>550</v>
      </c>
      <c r="I1868" s="626" t="s">
        <v>3941</v>
      </c>
      <c r="J1868" s="626" t="s">
        <v>3942</v>
      </c>
      <c r="K1868" s="626" t="s">
        <v>881</v>
      </c>
      <c r="L1868" s="627">
        <v>190.48</v>
      </c>
      <c r="M1868" s="627">
        <v>571.43999999999994</v>
      </c>
      <c r="N1868" s="626">
        <v>3</v>
      </c>
      <c r="O1868" s="690">
        <v>0.5</v>
      </c>
      <c r="P1868" s="627"/>
      <c r="Q1868" s="642">
        <v>0</v>
      </c>
      <c r="R1868" s="626"/>
      <c r="S1868" s="642">
        <v>0</v>
      </c>
      <c r="T1868" s="690"/>
      <c r="U1868" s="672">
        <v>0</v>
      </c>
    </row>
    <row r="1869" spans="1:21" ht="14.4" customHeight="1" x14ac:dyDescent="0.3">
      <c r="A1869" s="625">
        <v>21</v>
      </c>
      <c r="B1869" s="626" t="s">
        <v>551</v>
      </c>
      <c r="C1869" s="626">
        <v>89301212</v>
      </c>
      <c r="D1869" s="688" t="s">
        <v>4839</v>
      </c>
      <c r="E1869" s="689" t="s">
        <v>2835</v>
      </c>
      <c r="F1869" s="626" t="s">
        <v>2806</v>
      </c>
      <c r="G1869" s="626" t="s">
        <v>2869</v>
      </c>
      <c r="H1869" s="626" t="s">
        <v>550</v>
      </c>
      <c r="I1869" s="626" t="s">
        <v>3024</v>
      </c>
      <c r="J1869" s="626" t="s">
        <v>3025</v>
      </c>
      <c r="K1869" s="626" t="s">
        <v>881</v>
      </c>
      <c r="L1869" s="627">
        <v>190.48</v>
      </c>
      <c r="M1869" s="627">
        <v>952.4</v>
      </c>
      <c r="N1869" s="626">
        <v>5</v>
      </c>
      <c r="O1869" s="690">
        <v>1.5</v>
      </c>
      <c r="P1869" s="627">
        <v>952.4</v>
      </c>
      <c r="Q1869" s="642">
        <v>1</v>
      </c>
      <c r="R1869" s="626">
        <v>5</v>
      </c>
      <c r="S1869" s="642">
        <v>1</v>
      </c>
      <c r="T1869" s="690">
        <v>1.5</v>
      </c>
      <c r="U1869" s="672">
        <v>1</v>
      </c>
    </row>
    <row r="1870" spans="1:21" ht="14.4" customHeight="1" x14ac:dyDescent="0.3">
      <c r="A1870" s="625">
        <v>21</v>
      </c>
      <c r="B1870" s="626" t="s">
        <v>551</v>
      </c>
      <c r="C1870" s="626">
        <v>89301212</v>
      </c>
      <c r="D1870" s="688" t="s">
        <v>4839</v>
      </c>
      <c r="E1870" s="689" t="s">
        <v>2835</v>
      </c>
      <c r="F1870" s="626" t="s">
        <v>2806</v>
      </c>
      <c r="G1870" s="626" t="s">
        <v>2869</v>
      </c>
      <c r="H1870" s="626" t="s">
        <v>550</v>
      </c>
      <c r="I1870" s="626" t="s">
        <v>3165</v>
      </c>
      <c r="J1870" s="626" t="s">
        <v>3025</v>
      </c>
      <c r="K1870" s="626" t="s">
        <v>882</v>
      </c>
      <c r="L1870" s="627">
        <v>612.26</v>
      </c>
      <c r="M1870" s="627">
        <v>612.26</v>
      </c>
      <c r="N1870" s="626">
        <v>1</v>
      </c>
      <c r="O1870" s="690">
        <v>0.5</v>
      </c>
      <c r="P1870" s="627">
        <v>612.26</v>
      </c>
      <c r="Q1870" s="642">
        <v>1</v>
      </c>
      <c r="R1870" s="626">
        <v>1</v>
      </c>
      <c r="S1870" s="642">
        <v>1</v>
      </c>
      <c r="T1870" s="690">
        <v>0.5</v>
      </c>
      <c r="U1870" s="672">
        <v>1</v>
      </c>
    </row>
    <row r="1871" spans="1:21" ht="14.4" customHeight="1" x14ac:dyDescent="0.3">
      <c r="A1871" s="625">
        <v>21</v>
      </c>
      <c r="B1871" s="626" t="s">
        <v>551</v>
      </c>
      <c r="C1871" s="626">
        <v>89301212</v>
      </c>
      <c r="D1871" s="688" t="s">
        <v>4839</v>
      </c>
      <c r="E1871" s="689" t="s">
        <v>2835</v>
      </c>
      <c r="F1871" s="626" t="s">
        <v>2806</v>
      </c>
      <c r="G1871" s="626" t="s">
        <v>2869</v>
      </c>
      <c r="H1871" s="626" t="s">
        <v>550</v>
      </c>
      <c r="I1871" s="626" t="s">
        <v>2180</v>
      </c>
      <c r="J1871" s="626" t="s">
        <v>880</v>
      </c>
      <c r="K1871" s="626" t="s">
        <v>881</v>
      </c>
      <c r="L1871" s="627">
        <v>190.48</v>
      </c>
      <c r="M1871" s="627">
        <v>17714.639999999992</v>
      </c>
      <c r="N1871" s="626">
        <v>93</v>
      </c>
      <c r="O1871" s="690">
        <v>25</v>
      </c>
      <c r="P1871" s="627">
        <v>9333.519999999995</v>
      </c>
      <c r="Q1871" s="642">
        <v>0.5268817204301075</v>
      </c>
      <c r="R1871" s="626">
        <v>49</v>
      </c>
      <c r="S1871" s="642">
        <v>0.5268817204301075</v>
      </c>
      <c r="T1871" s="690">
        <v>13.5</v>
      </c>
      <c r="U1871" s="672">
        <v>0.54</v>
      </c>
    </row>
    <row r="1872" spans="1:21" ht="14.4" customHeight="1" x14ac:dyDescent="0.3">
      <c r="A1872" s="625">
        <v>21</v>
      </c>
      <c r="B1872" s="626" t="s">
        <v>551</v>
      </c>
      <c r="C1872" s="626">
        <v>89301212</v>
      </c>
      <c r="D1872" s="688" t="s">
        <v>4839</v>
      </c>
      <c r="E1872" s="689" t="s">
        <v>2835</v>
      </c>
      <c r="F1872" s="626" t="s">
        <v>2806</v>
      </c>
      <c r="G1872" s="626" t="s">
        <v>2869</v>
      </c>
      <c r="H1872" s="626" t="s">
        <v>550</v>
      </c>
      <c r="I1872" s="626" t="s">
        <v>2181</v>
      </c>
      <c r="J1872" s="626" t="s">
        <v>880</v>
      </c>
      <c r="K1872" s="626" t="s">
        <v>882</v>
      </c>
      <c r="L1872" s="627">
        <v>612.26</v>
      </c>
      <c r="M1872" s="627">
        <v>4285.8200000000006</v>
      </c>
      <c r="N1872" s="626">
        <v>7</v>
      </c>
      <c r="O1872" s="690">
        <v>4</v>
      </c>
      <c r="P1872" s="627">
        <v>3673.5600000000004</v>
      </c>
      <c r="Q1872" s="642">
        <v>0.8571428571428571</v>
      </c>
      <c r="R1872" s="626">
        <v>6</v>
      </c>
      <c r="S1872" s="642">
        <v>0.8571428571428571</v>
      </c>
      <c r="T1872" s="690">
        <v>3.5</v>
      </c>
      <c r="U1872" s="672">
        <v>0.875</v>
      </c>
    </row>
    <row r="1873" spans="1:21" ht="14.4" customHeight="1" x14ac:dyDescent="0.3">
      <c r="A1873" s="625">
        <v>21</v>
      </c>
      <c r="B1873" s="626" t="s">
        <v>551</v>
      </c>
      <c r="C1873" s="626">
        <v>89301212</v>
      </c>
      <c r="D1873" s="688" t="s">
        <v>4839</v>
      </c>
      <c r="E1873" s="689" t="s">
        <v>2835</v>
      </c>
      <c r="F1873" s="626" t="s">
        <v>2806</v>
      </c>
      <c r="G1873" s="626" t="s">
        <v>2872</v>
      </c>
      <c r="H1873" s="626" t="s">
        <v>1264</v>
      </c>
      <c r="I1873" s="626" t="s">
        <v>2195</v>
      </c>
      <c r="J1873" s="626" t="s">
        <v>1271</v>
      </c>
      <c r="K1873" s="626" t="s">
        <v>1272</v>
      </c>
      <c r="L1873" s="627">
        <v>497.4</v>
      </c>
      <c r="M1873" s="627">
        <v>58693.200000000063</v>
      </c>
      <c r="N1873" s="626">
        <v>118</v>
      </c>
      <c r="O1873" s="690">
        <v>81</v>
      </c>
      <c r="P1873" s="627">
        <v>44268.600000000071</v>
      </c>
      <c r="Q1873" s="642">
        <v>0.75423728813559365</v>
      </c>
      <c r="R1873" s="626">
        <v>89</v>
      </c>
      <c r="S1873" s="642">
        <v>0.75423728813559321</v>
      </c>
      <c r="T1873" s="690">
        <v>62</v>
      </c>
      <c r="U1873" s="672">
        <v>0.76543209876543206</v>
      </c>
    </row>
    <row r="1874" spans="1:21" ht="14.4" customHeight="1" x14ac:dyDescent="0.3">
      <c r="A1874" s="625">
        <v>21</v>
      </c>
      <c r="B1874" s="626" t="s">
        <v>551</v>
      </c>
      <c r="C1874" s="626">
        <v>89301212</v>
      </c>
      <c r="D1874" s="688" t="s">
        <v>4839</v>
      </c>
      <c r="E1874" s="689" t="s">
        <v>2835</v>
      </c>
      <c r="F1874" s="626" t="s">
        <v>2806</v>
      </c>
      <c r="G1874" s="626" t="s">
        <v>2872</v>
      </c>
      <c r="H1874" s="626" t="s">
        <v>1264</v>
      </c>
      <c r="I1874" s="626" t="s">
        <v>3396</v>
      </c>
      <c r="J1874" s="626" t="s">
        <v>1271</v>
      </c>
      <c r="K1874" s="626" t="s">
        <v>3397</v>
      </c>
      <c r="L1874" s="627">
        <v>198.95</v>
      </c>
      <c r="M1874" s="627">
        <v>994.75</v>
      </c>
      <c r="N1874" s="626">
        <v>5</v>
      </c>
      <c r="O1874" s="690">
        <v>0.5</v>
      </c>
      <c r="P1874" s="627">
        <v>994.75</v>
      </c>
      <c r="Q1874" s="642">
        <v>1</v>
      </c>
      <c r="R1874" s="626">
        <v>5</v>
      </c>
      <c r="S1874" s="642">
        <v>1</v>
      </c>
      <c r="T1874" s="690">
        <v>0.5</v>
      </c>
      <c r="U1874" s="672">
        <v>1</v>
      </c>
    </row>
    <row r="1875" spans="1:21" ht="14.4" customHeight="1" x14ac:dyDescent="0.3">
      <c r="A1875" s="625">
        <v>21</v>
      </c>
      <c r="B1875" s="626" t="s">
        <v>551</v>
      </c>
      <c r="C1875" s="626">
        <v>89301212</v>
      </c>
      <c r="D1875" s="688" t="s">
        <v>4839</v>
      </c>
      <c r="E1875" s="689" t="s">
        <v>2835</v>
      </c>
      <c r="F1875" s="626" t="s">
        <v>2806</v>
      </c>
      <c r="G1875" s="626" t="s">
        <v>2872</v>
      </c>
      <c r="H1875" s="626" t="s">
        <v>1264</v>
      </c>
      <c r="I1875" s="626" t="s">
        <v>2196</v>
      </c>
      <c r="J1875" s="626" t="s">
        <v>1418</v>
      </c>
      <c r="K1875" s="626" t="s">
        <v>2197</v>
      </c>
      <c r="L1875" s="627">
        <v>1347.28</v>
      </c>
      <c r="M1875" s="627">
        <v>102393.27999999997</v>
      </c>
      <c r="N1875" s="626">
        <v>76</v>
      </c>
      <c r="O1875" s="690">
        <v>26.5</v>
      </c>
      <c r="P1875" s="627">
        <v>59280.319999999978</v>
      </c>
      <c r="Q1875" s="642">
        <v>0.57894736842105254</v>
      </c>
      <c r="R1875" s="626">
        <v>44</v>
      </c>
      <c r="S1875" s="642">
        <v>0.57894736842105265</v>
      </c>
      <c r="T1875" s="690">
        <v>16</v>
      </c>
      <c r="U1875" s="672">
        <v>0.60377358490566035</v>
      </c>
    </row>
    <row r="1876" spans="1:21" ht="14.4" customHeight="1" x14ac:dyDescent="0.3">
      <c r="A1876" s="625">
        <v>21</v>
      </c>
      <c r="B1876" s="626" t="s">
        <v>551</v>
      </c>
      <c r="C1876" s="626">
        <v>89301212</v>
      </c>
      <c r="D1876" s="688" t="s">
        <v>4839</v>
      </c>
      <c r="E1876" s="689" t="s">
        <v>2835</v>
      </c>
      <c r="F1876" s="626" t="s">
        <v>2806</v>
      </c>
      <c r="G1876" s="626" t="s">
        <v>2872</v>
      </c>
      <c r="H1876" s="626" t="s">
        <v>1264</v>
      </c>
      <c r="I1876" s="626" t="s">
        <v>2196</v>
      </c>
      <c r="J1876" s="626" t="s">
        <v>1418</v>
      </c>
      <c r="K1876" s="626" t="s">
        <v>2197</v>
      </c>
      <c r="L1876" s="627">
        <v>1359.61</v>
      </c>
      <c r="M1876" s="627">
        <v>53024.790000000008</v>
      </c>
      <c r="N1876" s="626">
        <v>39</v>
      </c>
      <c r="O1876" s="690">
        <v>14</v>
      </c>
      <c r="P1876" s="627">
        <v>33990.250000000007</v>
      </c>
      <c r="Q1876" s="642">
        <v>0.64102564102564108</v>
      </c>
      <c r="R1876" s="626">
        <v>25</v>
      </c>
      <c r="S1876" s="642">
        <v>0.64102564102564108</v>
      </c>
      <c r="T1876" s="690">
        <v>10.5</v>
      </c>
      <c r="U1876" s="672">
        <v>0.75</v>
      </c>
    </row>
    <row r="1877" spans="1:21" ht="14.4" customHeight="1" x14ac:dyDescent="0.3">
      <c r="A1877" s="625">
        <v>21</v>
      </c>
      <c r="B1877" s="626" t="s">
        <v>551</v>
      </c>
      <c r="C1877" s="626">
        <v>89301212</v>
      </c>
      <c r="D1877" s="688" t="s">
        <v>4839</v>
      </c>
      <c r="E1877" s="689" t="s">
        <v>2835</v>
      </c>
      <c r="F1877" s="626" t="s">
        <v>2806</v>
      </c>
      <c r="G1877" s="626" t="s">
        <v>2845</v>
      </c>
      <c r="H1877" s="626" t="s">
        <v>550</v>
      </c>
      <c r="I1877" s="626" t="s">
        <v>3284</v>
      </c>
      <c r="J1877" s="626" t="s">
        <v>809</v>
      </c>
      <c r="K1877" s="626" t="s">
        <v>810</v>
      </c>
      <c r="L1877" s="627">
        <v>3040.6</v>
      </c>
      <c r="M1877" s="627">
        <v>9121.7999999999993</v>
      </c>
      <c r="N1877" s="626">
        <v>3</v>
      </c>
      <c r="O1877" s="690">
        <v>1</v>
      </c>
      <c r="P1877" s="627"/>
      <c r="Q1877" s="642">
        <v>0</v>
      </c>
      <c r="R1877" s="626"/>
      <c r="S1877" s="642">
        <v>0</v>
      </c>
      <c r="T1877" s="690"/>
      <c r="U1877" s="672">
        <v>0</v>
      </c>
    </row>
    <row r="1878" spans="1:21" ht="14.4" customHeight="1" x14ac:dyDescent="0.3">
      <c r="A1878" s="625">
        <v>21</v>
      </c>
      <c r="B1878" s="626" t="s">
        <v>551</v>
      </c>
      <c r="C1878" s="626">
        <v>89301212</v>
      </c>
      <c r="D1878" s="688" t="s">
        <v>4839</v>
      </c>
      <c r="E1878" s="689" t="s">
        <v>2835</v>
      </c>
      <c r="F1878" s="626" t="s">
        <v>2806</v>
      </c>
      <c r="G1878" s="626" t="s">
        <v>2845</v>
      </c>
      <c r="H1878" s="626" t="s">
        <v>550</v>
      </c>
      <c r="I1878" s="626" t="s">
        <v>3954</v>
      </c>
      <c r="J1878" s="626" t="s">
        <v>811</v>
      </c>
      <c r="K1878" s="626" t="s">
        <v>812</v>
      </c>
      <c r="L1878" s="627">
        <v>569.97</v>
      </c>
      <c r="M1878" s="627">
        <v>569.97</v>
      </c>
      <c r="N1878" s="626">
        <v>1</v>
      </c>
      <c r="O1878" s="690">
        <v>1</v>
      </c>
      <c r="P1878" s="627">
        <v>569.97</v>
      </c>
      <c r="Q1878" s="642">
        <v>1</v>
      </c>
      <c r="R1878" s="626">
        <v>1</v>
      </c>
      <c r="S1878" s="642">
        <v>1</v>
      </c>
      <c r="T1878" s="690">
        <v>1</v>
      </c>
      <c r="U1878" s="672">
        <v>1</v>
      </c>
    </row>
    <row r="1879" spans="1:21" ht="14.4" customHeight="1" x14ac:dyDescent="0.3">
      <c r="A1879" s="625">
        <v>21</v>
      </c>
      <c r="B1879" s="626" t="s">
        <v>551</v>
      </c>
      <c r="C1879" s="626">
        <v>89301212</v>
      </c>
      <c r="D1879" s="688" t="s">
        <v>4839</v>
      </c>
      <c r="E1879" s="689" t="s">
        <v>2835</v>
      </c>
      <c r="F1879" s="626" t="s">
        <v>2806</v>
      </c>
      <c r="G1879" s="626" t="s">
        <v>2845</v>
      </c>
      <c r="H1879" s="626" t="s">
        <v>550</v>
      </c>
      <c r="I1879" s="626" t="s">
        <v>2846</v>
      </c>
      <c r="J1879" s="626" t="s">
        <v>811</v>
      </c>
      <c r="K1879" s="626" t="s">
        <v>2847</v>
      </c>
      <c r="L1879" s="627">
        <v>1139.93</v>
      </c>
      <c r="M1879" s="627">
        <v>36477.760000000002</v>
      </c>
      <c r="N1879" s="626">
        <v>32</v>
      </c>
      <c r="O1879" s="690">
        <v>16</v>
      </c>
      <c r="P1879" s="627">
        <v>25078.460000000003</v>
      </c>
      <c r="Q1879" s="642">
        <v>0.6875</v>
      </c>
      <c r="R1879" s="626">
        <v>22</v>
      </c>
      <c r="S1879" s="642">
        <v>0.6875</v>
      </c>
      <c r="T1879" s="690">
        <v>11</v>
      </c>
      <c r="U1879" s="672">
        <v>0.6875</v>
      </c>
    </row>
    <row r="1880" spans="1:21" ht="14.4" customHeight="1" x14ac:dyDescent="0.3">
      <c r="A1880" s="625">
        <v>21</v>
      </c>
      <c r="B1880" s="626" t="s">
        <v>551</v>
      </c>
      <c r="C1880" s="626">
        <v>89301212</v>
      </c>
      <c r="D1880" s="688" t="s">
        <v>4839</v>
      </c>
      <c r="E1880" s="689" t="s">
        <v>2835</v>
      </c>
      <c r="F1880" s="626" t="s">
        <v>2806</v>
      </c>
      <c r="G1880" s="626" t="s">
        <v>2845</v>
      </c>
      <c r="H1880" s="626" t="s">
        <v>550</v>
      </c>
      <c r="I1880" s="626" t="s">
        <v>3362</v>
      </c>
      <c r="J1880" s="626" t="s">
        <v>813</v>
      </c>
      <c r="K1880" s="626" t="s">
        <v>814</v>
      </c>
      <c r="L1880" s="627">
        <v>427.79</v>
      </c>
      <c r="M1880" s="627">
        <v>427.79</v>
      </c>
      <c r="N1880" s="626">
        <v>1</v>
      </c>
      <c r="O1880" s="690">
        <v>1</v>
      </c>
      <c r="P1880" s="627">
        <v>427.79</v>
      </c>
      <c r="Q1880" s="642">
        <v>1</v>
      </c>
      <c r="R1880" s="626">
        <v>1</v>
      </c>
      <c r="S1880" s="642">
        <v>1</v>
      </c>
      <c r="T1880" s="690">
        <v>1</v>
      </c>
      <c r="U1880" s="672">
        <v>1</v>
      </c>
    </row>
    <row r="1881" spans="1:21" ht="14.4" customHeight="1" x14ac:dyDescent="0.3">
      <c r="A1881" s="625">
        <v>21</v>
      </c>
      <c r="B1881" s="626" t="s">
        <v>551</v>
      </c>
      <c r="C1881" s="626">
        <v>89301212</v>
      </c>
      <c r="D1881" s="688" t="s">
        <v>4839</v>
      </c>
      <c r="E1881" s="689" t="s">
        <v>2835</v>
      </c>
      <c r="F1881" s="626" t="s">
        <v>2806</v>
      </c>
      <c r="G1881" s="626" t="s">
        <v>2845</v>
      </c>
      <c r="H1881" s="626" t="s">
        <v>550</v>
      </c>
      <c r="I1881" s="626" t="s">
        <v>3217</v>
      </c>
      <c r="J1881" s="626" t="s">
        <v>813</v>
      </c>
      <c r="K1881" s="626" t="s">
        <v>3218</v>
      </c>
      <c r="L1881" s="627">
        <v>855.56</v>
      </c>
      <c r="M1881" s="627">
        <v>13688.959999999997</v>
      </c>
      <c r="N1881" s="626">
        <v>16</v>
      </c>
      <c r="O1881" s="690">
        <v>13</v>
      </c>
      <c r="P1881" s="627">
        <v>10266.719999999998</v>
      </c>
      <c r="Q1881" s="642">
        <v>0.75</v>
      </c>
      <c r="R1881" s="626">
        <v>12</v>
      </c>
      <c r="S1881" s="642">
        <v>0.75</v>
      </c>
      <c r="T1881" s="690">
        <v>10</v>
      </c>
      <c r="U1881" s="672">
        <v>0.76923076923076927</v>
      </c>
    </row>
    <row r="1882" spans="1:21" ht="14.4" customHeight="1" x14ac:dyDescent="0.3">
      <c r="A1882" s="625">
        <v>21</v>
      </c>
      <c r="B1882" s="626" t="s">
        <v>551</v>
      </c>
      <c r="C1882" s="626">
        <v>89301212</v>
      </c>
      <c r="D1882" s="688" t="s">
        <v>4839</v>
      </c>
      <c r="E1882" s="689" t="s">
        <v>2835</v>
      </c>
      <c r="F1882" s="626" t="s">
        <v>2806</v>
      </c>
      <c r="G1882" s="626" t="s">
        <v>2845</v>
      </c>
      <c r="H1882" s="626" t="s">
        <v>550</v>
      </c>
      <c r="I1882" s="626" t="s">
        <v>2848</v>
      </c>
      <c r="J1882" s="626" t="s">
        <v>815</v>
      </c>
      <c r="K1882" s="626" t="s">
        <v>2849</v>
      </c>
      <c r="L1882" s="627">
        <v>1520.3</v>
      </c>
      <c r="M1882" s="627">
        <v>22804.5</v>
      </c>
      <c r="N1882" s="626">
        <v>15</v>
      </c>
      <c r="O1882" s="690">
        <v>6</v>
      </c>
      <c r="P1882" s="627">
        <v>9121.7999999999993</v>
      </c>
      <c r="Q1882" s="642">
        <v>0.39999999999999997</v>
      </c>
      <c r="R1882" s="626">
        <v>6</v>
      </c>
      <c r="S1882" s="642">
        <v>0.4</v>
      </c>
      <c r="T1882" s="690">
        <v>3</v>
      </c>
      <c r="U1882" s="672">
        <v>0.5</v>
      </c>
    </row>
    <row r="1883" spans="1:21" ht="14.4" customHeight="1" x14ac:dyDescent="0.3">
      <c r="A1883" s="625">
        <v>21</v>
      </c>
      <c r="B1883" s="626" t="s">
        <v>551</v>
      </c>
      <c r="C1883" s="626">
        <v>89301212</v>
      </c>
      <c r="D1883" s="688" t="s">
        <v>4839</v>
      </c>
      <c r="E1883" s="689" t="s">
        <v>2835</v>
      </c>
      <c r="F1883" s="626" t="s">
        <v>2806</v>
      </c>
      <c r="G1883" s="626" t="s">
        <v>3955</v>
      </c>
      <c r="H1883" s="626" t="s">
        <v>550</v>
      </c>
      <c r="I1883" s="626" t="s">
        <v>4420</v>
      </c>
      <c r="J1883" s="626" t="s">
        <v>4421</v>
      </c>
      <c r="K1883" s="626" t="s">
        <v>4422</v>
      </c>
      <c r="L1883" s="627">
        <v>1163.02</v>
      </c>
      <c r="M1883" s="627">
        <v>2326.04</v>
      </c>
      <c r="N1883" s="626">
        <v>2</v>
      </c>
      <c r="O1883" s="690">
        <v>2</v>
      </c>
      <c r="P1883" s="627">
        <v>2326.04</v>
      </c>
      <c r="Q1883" s="642">
        <v>1</v>
      </c>
      <c r="R1883" s="626">
        <v>2</v>
      </c>
      <c r="S1883" s="642">
        <v>1</v>
      </c>
      <c r="T1883" s="690">
        <v>2</v>
      </c>
      <c r="U1883" s="672">
        <v>1</v>
      </c>
    </row>
    <row r="1884" spans="1:21" ht="14.4" customHeight="1" x14ac:dyDescent="0.3">
      <c r="A1884" s="625">
        <v>21</v>
      </c>
      <c r="B1884" s="626" t="s">
        <v>551</v>
      </c>
      <c r="C1884" s="626">
        <v>89301212</v>
      </c>
      <c r="D1884" s="688" t="s">
        <v>4839</v>
      </c>
      <c r="E1884" s="689" t="s">
        <v>2835</v>
      </c>
      <c r="F1884" s="626" t="s">
        <v>2806</v>
      </c>
      <c r="G1884" s="626" t="s">
        <v>3955</v>
      </c>
      <c r="H1884" s="626" t="s">
        <v>550</v>
      </c>
      <c r="I1884" s="626" t="s">
        <v>4420</v>
      </c>
      <c r="J1884" s="626" t="s">
        <v>3957</v>
      </c>
      <c r="K1884" s="626" t="s">
        <v>4422</v>
      </c>
      <c r="L1884" s="627">
        <v>1163.02</v>
      </c>
      <c r="M1884" s="627">
        <v>8141.14</v>
      </c>
      <c r="N1884" s="626">
        <v>7</v>
      </c>
      <c r="O1884" s="690">
        <v>3</v>
      </c>
      <c r="P1884" s="627">
        <v>2326.04</v>
      </c>
      <c r="Q1884" s="642">
        <v>0.2857142857142857</v>
      </c>
      <c r="R1884" s="626">
        <v>2</v>
      </c>
      <c r="S1884" s="642">
        <v>0.2857142857142857</v>
      </c>
      <c r="T1884" s="690">
        <v>1</v>
      </c>
      <c r="U1884" s="672">
        <v>0.33333333333333331</v>
      </c>
    </row>
    <row r="1885" spans="1:21" ht="14.4" customHeight="1" x14ac:dyDescent="0.3">
      <c r="A1885" s="625">
        <v>21</v>
      </c>
      <c r="B1885" s="626" t="s">
        <v>551</v>
      </c>
      <c r="C1885" s="626">
        <v>89301212</v>
      </c>
      <c r="D1885" s="688" t="s">
        <v>4839</v>
      </c>
      <c r="E1885" s="689" t="s">
        <v>2835</v>
      </c>
      <c r="F1885" s="626" t="s">
        <v>2806</v>
      </c>
      <c r="G1885" s="626" t="s">
        <v>3955</v>
      </c>
      <c r="H1885" s="626" t="s">
        <v>550</v>
      </c>
      <c r="I1885" s="626" t="s">
        <v>4423</v>
      </c>
      <c r="J1885" s="626" t="s">
        <v>4424</v>
      </c>
      <c r="K1885" s="626" t="s">
        <v>4425</v>
      </c>
      <c r="L1885" s="627">
        <v>2243.6799999999998</v>
      </c>
      <c r="M1885" s="627">
        <v>6731.0399999999991</v>
      </c>
      <c r="N1885" s="626">
        <v>3</v>
      </c>
      <c r="O1885" s="690">
        <v>3</v>
      </c>
      <c r="P1885" s="627">
        <v>6731.0399999999991</v>
      </c>
      <c r="Q1885" s="642">
        <v>1</v>
      </c>
      <c r="R1885" s="626">
        <v>3</v>
      </c>
      <c r="S1885" s="642">
        <v>1</v>
      </c>
      <c r="T1885" s="690">
        <v>3</v>
      </c>
      <c r="U1885" s="672">
        <v>1</v>
      </c>
    </row>
    <row r="1886" spans="1:21" ht="14.4" customHeight="1" x14ac:dyDescent="0.3">
      <c r="A1886" s="625">
        <v>21</v>
      </c>
      <c r="B1886" s="626" t="s">
        <v>551</v>
      </c>
      <c r="C1886" s="626">
        <v>89301212</v>
      </c>
      <c r="D1886" s="688" t="s">
        <v>4839</v>
      </c>
      <c r="E1886" s="689" t="s">
        <v>2835</v>
      </c>
      <c r="F1886" s="626" t="s">
        <v>2806</v>
      </c>
      <c r="G1886" s="626" t="s">
        <v>3955</v>
      </c>
      <c r="H1886" s="626" t="s">
        <v>550</v>
      </c>
      <c r="I1886" s="626" t="s">
        <v>4423</v>
      </c>
      <c r="J1886" s="626" t="s">
        <v>3960</v>
      </c>
      <c r="K1886" s="626" t="s">
        <v>4425</v>
      </c>
      <c r="L1886" s="627">
        <v>2243.6799999999998</v>
      </c>
      <c r="M1886" s="627">
        <v>47117.279999999992</v>
      </c>
      <c r="N1886" s="626">
        <v>21</v>
      </c>
      <c r="O1886" s="690">
        <v>9</v>
      </c>
      <c r="P1886" s="627">
        <v>24680.479999999996</v>
      </c>
      <c r="Q1886" s="642">
        <v>0.52380952380952384</v>
      </c>
      <c r="R1886" s="626">
        <v>11</v>
      </c>
      <c r="S1886" s="642">
        <v>0.52380952380952384</v>
      </c>
      <c r="T1886" s="690">
        <v>5</v>
      </c>
      <c r="U1886" s="672">
        <v>0.55555555555555558</v>
      </c>
    </row>
    <row r="1887" spans="1:21" ht="14.4" customHeight="1" x14ac:dyDescent="0.3">
      <c r="A1887" s="625">
        <v>21</v>
      </c>
      <c r="B1887" s="626" t="s">
        <v>551</v>
      </c>
      <c r="C1887" s="626">
        <v>89301212</v>
      </c>
      <c r="D1887" s="688" t="s">
        <v>4839</v>
      </c>
      <c r="E1887" s="689" t="s">
        <v>2835</v>
      </c>
      <c r="F1887" s="626" t="s">
        <v>2806</v>
      </c>
      <c r="G1887" s="626" t="s">
        <v>3955</v>
      </c>
      <c r="H1887" s="626" t="s">
        <v>550</v>
      </c>
      <c r="I1887" s="626" t="s">
        <v>4426</v>
      </c>
      <c r="J1887" s="626" t="s">
        <v>4427</v>
      </c>
      <c r="K1887" s="626" t="s">
        <v>4428</v>
      </c>
      <c r="L1887" s="627">
        <v>3858.27</v>
      </c>
      <c r="M1887" s="627">
        <v>11574.81</v>
      </c>
      <c r="N1887" s="626">
        <v>3</v>
      </c>
      <c r="O1887" s="690">
        <v>1</v>
      </c>
      <c r="P1887" s="627">
        <v>11574.81</v>
      </c>
      <c r="Q1887" s="642">
        <v>1</v>
      </c>
      <c r="R1887" s="626">
        <v>3</v>
      </c>
      <c r="S1887" s="642">
        <v>1</v>
      </c>
      <c r="T1887" s="690">
        <v>1</v>
      </c>
      <c r="U1887" s="672">
        <v>1</v>
      </c>
    </row>
    <row r="1888" spans="1:21" ht="14.4" customHeight="1" x14ac:dyDescent="0.3">
      <c r="A1888" s="625">
        <v>21</v>
      </c>
      <c r="B1888" s="626" t="s">
        <v>551</v>
      </c>
      <c r="C1888" s="626">
        <v>89301212</v>
      </c>
      <c r="D1888" s="688" t="s">
        <v>4839</v>
      </c>
      <c r="E1888" s="689" t="s">
        <v>2835</v>
      </c>
      <c r="F1888" s="626" t="s">
        <v>2806</v>
      </c>
      <c r="G1888" s="626" t="s">
        <v>3219</v>
      </c>
      <c r="H1888" s="626" t="s">
        <v>550</v>
      </c>
      <c r="I1888" s="626" t="s">
        <v>3220</v>
      </c>
      <c r="J1888" s="626" t="s">
        <v>3221</v>
      </c>
      <c r="K1888" s="626" t="s">
        <v>3222</v>
      </c>
      <c r="L1888" s="627">
        <v>1044.3599999999999</v>
      </c>
      <c r="M1888" s="627">
        <v>17754.120000000003</v>
      </c>
      <c r="N1888" s="626">
        <v>17</v>
      </c>
      <c r="O1888" s="690">
        <v>6</v>
      </c>
      <c r="P1888" s="627">
        <v>17754.120000000003</v>
      </c>
      <c r="Q1888" s="642">
        <v>1</v>
      </c>
      <c r="R1888" s="626">
        <v>17</v>
      </c>
      <c r="S1888" s="642">
        <v>1</v>
      </c>
      <c r="T1888" s="690">
        <v>6</v>
      </c>
      <c r="U1888" s="672">
        <v>1</v>
      </c>
    </row>
    <row r="1889" spans="1:21" ht="14.4" customHeight="1" x14ac:dyDescent="0.3">
      <c r="A1889" s="625">
        <v>21</v>
      </c>
      <c r="B1889" s="626" t="s">
        <v>551</v>
      </c>
      <c r="C1889" s="626">
        <v>89301212</v>
      </c>
      <c r="D1889" s="688" t="s">
        <v>4839</v>
      </c>
      <c r="E1889" s="689" t="s">
        <v>2835</v>
      </c>
      <c r="F1889" s="626" t="s">
        <v>2806</v>
      </c>
      <c r="G1889" s="626" t="s">
        <v>3027</v>
      </c>
      <c r="H1889" s="626" t="s">
        <v>550</v>
      </c>
      <c r="I1889" s="626" t="s">
        <v>3965</v>
      </c>
      <c r="J1889" s="626" t="s">
        <v>673</v>
      </c>
      <c r="K1889" s="626" t="s">
        <v>3966</v>
      </c>
      <c r="L1889" s="627">
        <v>494.84</v>
      </c>
      <c r="M1889" s="627">
        <v>494.84</v>
      </c>
      <c r="N1889" s="626">
        <v>1</v>
      </c>
      <c r="O1889" s="690">
        <v>1</v>
      </c>
      <c r="P1889" s="627"/>
      <c r="Q1889" s="642">
        <v>0</v>
      </c>
      <c r="R1889" s="626"/>
      <c r="S1889" s="642">
        <v>0</v>
      </c>
      <c r="T1889" s="690"/>
      <c r="U1889" s="672">
        <v>0</v>
      </c>
    </row>
    <row r="1890" spans="1:21" ht="14.4" customHeight="1" x14ac:dyDescent="0.3">
      <c r="A1890" s="625">
        <v>21</v>
      </c>
      <c r="B1890" s="626" t="s">
        <v>551</v>
      </c>
      <c r="C1890" s="626">
        <v>89301212</v>
      </c>
      <c r="D1890" s="688" t="s">
        <v>4839</v>
      </c>
      <c r="E1890" s="689" t="s">
        <v>2835</v>
      </c>
      <c r="F1890" s="626" t="s">
        <v>2806</v>
      </c>
      <c r="G1890" s="626" t="s">
        <v>3027</v>
      </c>
      <c r="H1890" s="626" t="s">
        <v>1264</v>
      </c>
      <c r="I1890" s="626" t="s">
        <v>3285</v>
      </c>
      <c r="J1890" s="626" t="s">
        <v>1853</v>
      </c>
      <c r="K1890" s="626" t="s">
        <v>3286</v>
      </c>
      <c r="L1890" s="627">
        <v>630.53</v>
      </c>
      <c r="M1890" s="627">
        <v>630.53</v>
      </c>
      <c r="N1890" s="626">
        <v>1</v>
      </c>
      <c r="O1890" s="690">
        <v>1</v>
      </c>
      <c r="P1890" s="627"/>
      <c r="Q1890" s="642">
        <v>0</v>
      </c>
      <c r="R1890" s="626"/>
      <c r="S1890" s="642">
        <v>0</v>
      </c>
      <c r="T1890" s="690"/>
      <c r="U1890" s="672">
        <v>0</v>
      </c>
    </row>
    <row r="1891" spans="1:21" ht="14.4" customHeight="1" x14ac:dyDescent="0.3">
      <c r="A1891" s="625">
        <v>21</v>
      </c>
      <c r="B1891" s="626" t="s">
        <v>551</v>
      </c>
      <c r="C1891" s="626">
        <v>89301212</v>
      </c>
      <c r="D1891" s="688" t="s">
        <v>4839</v>
      </c>
      <c r="E1891" s="689" t="s">
        <v>2835</v>
      </c>
      <c r="F1891" s="626" t="s">
        <v>2806</v>
      </c>
      <c r="G1891" s="626" t="s">
        <v>3027</v>
      </c>
      <c r="H1891" s="626" t="s">
        <v>1264</v>
      </c>
      <c r="I1891" s="626" t="s">
        <v>3967</v>
      </c>
      <c r="J1891" s="626" t="s">
        <v>3550</v>
      </c>
      <c r="K1891" s="626" t="s">
        <v>3968</v>
      </c>
      <c r="L1891" s="627">
        <v>123.71</v>
      </c>
      <c r="M1891" s="627">
        <v>123.71</v>
      </c>
      <c r="N1891" s="626">
        <v>1</v>
      </c>
      <c r="O1891" s="690">
        <v>0.5</v>
      </c>
      <c r="P1891" s="627">
        <v>123.71</v>
      </c>
      <c r="Q1891" s="642">
        <v>1</v>
      </c>
      <c r="R1891" s="626">
        <v>1</v>
      </c>
      <c r="S1891" s="642">
        <v>1</v>
      </c>
      <c r="T1891" s="690">
        <v>0.5</v>
      </c>
      <c r="U1891" s="672">
        <v>1</v>
      </c>
    </row>
    <row r="1892" spans="1:21" ht="14.4" customHeight="1" x14ac:dyDescent="0.3">
      <c r="A1892" s="625">
        <v>21</v>
      </c>
      <c r="B1892" s="626" t="s">
        <v>551</v>
      </c>
      <c r="C1892" s="626">
        <v>89301212</v>
      </c>
      <c r="D1892" s="688" t="s">
        <v>4839</v>
      </c>
      <c r="E1892" s="689" t="s">
        <v>2835</v>
      </c>
      <c r="F1892" s="626" t="s">
        <v>2806</v>
      </c>
      <c r="G1892" s="626" t="s">
        <v>3027</v>
      </c>
      <c r="H1892" s="626" t="s">
        <v>1264</v>
      </c>
      <c r="I1892" s="626" t="s">
        <v>4429</v>
      </c>
      <c r="J1892" s="626" t="s">
        <v>1853</v>
      </c>
      <c r="K1892" s="626" t="s">
        <v>1854</v>
      </c>
      <c r="L1892" s="627">
        <v>0</v>
      </c>
      <c r="M1892" s="627">
        <v>0</v>
      </c>
      <c r="N1892" s="626">
        <v>2</v>
      </c>
      <c r="O1892" s="690">
        <v>0.5</v>
      </c>
      <c r="P1892" s="627">
        <v>0</v>
      </c>
      <c r="Q1892" s="642"/>
      <c r="R1892" s="626">
        <v>2</v>
      </c>
      <c r="S1892" s="642">
        <v>1</v>
      </c>
      <c r="T1892" s="690">
        <v>0.5</v>
      </c>
      <c r="U1892" s="672">
        <v>1</v>
      </c>
    </row>
    <row r="1893" spans="1:21" ht="14.4" customHeight="1" x14ac:dyDescent="0.3">
      <c r="A1893" s="625">
        <v>21</v>
      </c>
      <c r="B1893" s="626" t="s">
        <v>551</v>
      </c>
      <c r="C1893" s="626">
        <v>89301212</v>
      </c>
      <c r="D1893" s="688" t="s">
        <v>4839</v>
      </c>
      <c r="E1893" s="689" t="s">
        <v>2835</v>
      </c>
      <c r="F1893" s="626" t="s">
        <v>2806</v>
      </c>
      <c r="G1893" s="626" t="s">
        <v>3029</v>
      </c>
      <c r="H1893" s="626" t="s">
        <v>1264</v>
      </c>
      <c r="I1893" s="626" t="s">
        <v>2295</v>
      </c>
      <c r="J1893" s="626" t="s">
        <v>1458</v>
      </c>
      <c r="K1893" s="626" t="s">
        <v>1459</v>
      </c>
      <c r="L1893" s="627">
        <v>101.16</v>
      </c>
      <c r="M1893" s="627">
        <v>2933.64</v>
      </c>
      <c r="N1893" s="626">
        <v>29</v>
      </c>
      <c r="O1893" s="690">
        <v>8.5</v>
      </c>
      <c r="P1893" s="627">
        <v>2023.1999999999998</v>
      </c>
      <c r="Q1893" s="642">
        <v>0.68965517241379304</v>
      </c>
      <c r="R1893" s="626">
        <v>20</v>
      </c>
      <c r="S1893" s="642">
        <v>0.68965517241379315</v>
      </c>
      <c r="T1893" s="690">
        <v>6.5</v>
      </c>
      <c r="U1893" s="672">
        <v>0.76470588235294112</v>
      </c>
    </row>
    <row r="1894" spans="1:21" ht="14.4" customHeight="1" x14ac:dyDescent="0.3">
      <c r="A1894" s="625">
        <v>21</v>
      </c>
      <c r="B1894" s="626" t="s">
        <v>551</v>
      </c>
      <c r="C1894" s="626">
        <v>89301212</v>
      </c>
      <c r="D1894" s="688" t="s">
        <v>4839</v>
      </c>
      <c r="E1894" s="689" t="s">
        <v>2835</v>
      </c>
      <c r="F1894" s="626" t="s">
        <v>2806</v>
      </c>
      <c r="G1894" s="626" t="s">
        <v>3029</v>
      </c>
      <c r="H1894" s="626" t="s">
        <v>1264</v>
      </c>
      <c r="I1894" s="626" t="s">
        <v>2296</v>
      </c>
      <c r="J1894" s="626" t="s">
        <v>1450</v>
      </c>
      <c r="K1894" s="626" t="s">
        <v>1451</v>
      </c>
      <c r="L1894" s="627">
        <v>134.86000000000001</v>
      </c>
      <c r="M1894" s="627">
        <v>539.44000000000005</v>
      </c>
      <c r="N1894" s="626">
        <v>4</v>
      </c>
      <c r="O1894" s="690">
        <v>1</v>
      </c>
      <c r="P1894" s="627">
        <v>269.72000000000003</v>
      </c>
      <c r="Q1894" s="642">
        <v>0.5</v>
      </c>
      <c r="R1894" s="626">
        <v>2</v>
      </c>
      <c r="S1894" s="642">
        <v>0.5</v>
      </c>
      <c r="T1894" s="690">
        <v>0.5</v>
      </c>
      <c r="U1894" s="672">
        <v>0.5</v>
      </c>
    </row>
    <row r="1895" spans="1:21" ht="14.4" customHeight="1" x14ac:dyDescent="0.3">
      <c r="A1895" s="625">
        <v>21</v>
      </c>
      <c r="B1895" s="626" t="s">
        <v>551</v>
      </c>
      <c r="C1895" s="626">
        <v>89301212</v>
      </c>
      <c r="D1895" s="688" t="s">
        <v>4839</v>
      </c>
      <c r="E1895" s="689" t="s">
        <v>2835</v>
      </c>
      <c r="F1895" s="626" t="s">
        <v>2806</v>
      </c>
      <c r="G1895" s="626" t="s">
        <v>4430</v>
      </c>
      <c r="H1895" s="626" t="s">
        <v>1264</v>
      </c>
      <c r="I1895" s="626" t="s">
        <v>2306</v>
      </c>
      <c r="J1895" s="626" t="s">
        <v>1425</v>
      </c>
      <c r="K1895" s="626" t="s">
        <v>658</v>
      </c>
      <c r="L1895" s="627">
        <v>101.68</v>
      </c>
      <c r="M1895" s="627">
        <v>305.04000000000002</v>
      </c>
      <c r="N1895" s="626">
        <v>3</v>
      </c>
      <c r="O1895" s="690">
        <v>1</v>
      </c>
      <c r="P1895" s="627">
        <v>305.04000000000002</v>
      </c>
      <c r="Q1895" s="642">
        <v>1</v>
      </c>
      <c r="R1895" s="626">
        <v>3</v>
      </c>
      <c r="S1895" s="642">
        <v>1</v>
      </c>
      <c r="T1895" s="690">
        <v>1</v>
      </c>
      <c r="U1895" s="672">
        <v>1</v>
      </c>
    </row>
    <row r="1896" spans="1:21" ht="14.4" customHeight="1" x14ac:dyDescent="0.3">
      <c r="A1896" s="625">
        <v>21</v>
      </c>
      <c r="B1896" s="626" t="s">
        <v>551</v>
      </c>
      <c r="C1896" s="626">
        <v>89301212</v>
      </c>
      <c r="D1896" s="688" t="s">
        <v>4839</v>
      </c>
      <c r="E1896" s="689" t="s">
        <v>2835</v>
      </c>
      <c r="F1896" s="626" t="s">
        <v>2806</v>
      </c>
      <c r="G1896" s="626" t="s">
        <v>3030</v>
      </c>
      <c r="H1896" s="626" t="s">
        <v>550</v>
      </c>
      <c r="I1896" s="626" t="s">
        <v>3288</v>
      </c>
      <c r="J1896" s="626" t="s">
        <v>942</v>
      </c>
      <c r="K1896" s="626" t="s">
        <v>1729</v>
      </c>
      <c r="L1896" s="627">
        <v>0</v>
      </c>
      <c r="M1896" s="627">
        <v>0</v>
      </c>
      <c r="N1896" s="626">
        <v>12</v>
      </c>
      <c r="O1896" s="690">
        <v>5.5</v>
      </c>
      <c r="P1896" s="627">
        <v>0</v>
      </c>
      <c r="Q1896" s="642"/>
      <c r="R1896" s="626">
        <v>10</v>
      </c>
      <c r="S1896" s="642">
        <v>0.83333333333333337</v>
      </c>
      <c r="T1896" s="690">
        <v>4.5</v>
      </c>
      <c r="U1896" s="672">
        <v>0.81818181818181823</v>
      </c>
    </row>
    <row r="1897" spans="1:21" ht="14.4" customHeight="1" x14ac:dyDescent="0.3">
      <c r="A1897" s="625">
        <v>21</v>
      </c>
      <c r="B1897" s="626" t="s">
        <v>551</v>
      </c>
      <c r="C1897" s="626">
        <v>89301212</v>
      </c>
      <c r="D1897" s="688" t="s">
        <v>4839</v>
      </c>
      <c r="E1897" s="689" t="s">
        <v>2835</v>
      </c>
      <c r="F1897" s="626" t="s">
        <v>2806</v>
      </c>
      <c r="G1897" s="626" t="s">
        <v>3030</v>
      </c>
      <c r="H1897" s="626" t="s">
        <v>550</v>
      </c>
      <c r="I1897" s="626" t="s">
        <v>3031</v>
      </c>
      <c r="J1897" s="626" t="s">
        <v>942</v>
      </c>
      <c r="K1897" s="626" t="s">
        <v>943</v>
      </c>
      <c r="L1897" s="627">
        <v>56.69</v>
      </c>
      <c r="M1897" s="627">
        <v>2437.6699999999996</v>
      </c>
      <c r="N1897" s="626">
        <v>43</v>
      </c>
      <c r="O1897" s="690">
        <v>14.5</v>
      </c>
      <c r="P1897" s="627">
        <v>1473.9399999999998</v>
      </c>
      <c r="Q1897" s="642">
        <v>0.60465116279069775</v>
      </c>
      <c r="R1897" s="626">
        <v>26</v>
      </c>
      <c r="S1897" s="642">
        <v>0.60465116279069764</v>
      </c>
      <c r="T1897" s="690">
        <v>9.5</v>
      </c>
      <c r="U1897" s="672">
        <v>0.65517241379310343</v>
      </c>
    </row>
    <row r="1898" spans="1:21" ht="14.4" customHeight="1" x14ac:dyDescent="0.3">
      <c r="A1898" s="625">
        <v>21</v>
      </c>
      <c r="B1898" s="626" t="s">
        <v>551</v>
      </c>
      <c r="C1898" s="626">
        <v>89301212</v>
      </c>
      <c r="D1898" s="688" t="s">
        <v>4839</v>
      </c>
      <c r="E1898" s="689" t="s">
        <v>2835</v>
      </c>
      <c r="F1898" s="626" t="s">
        <v>2806</v>
      </c>
      <c r="G1898" s="626" t="s">
        <v>3030</v>
      </c>
      <c r="H1898" s="626" t="s">
        <v>550</v>
      </c>
      <c r="I1898" s="626" t="s">
        <v>3033</v>
      </c>
      <c r="J1898" s="626" t="s">
        <v>3034</v>
      </c>
      <c r="K1898" s="626" t="s">
        <v>928</v>
      </c>
      <c r="L1898" s="627">
        <v>45.34</v>
      </c>
      <c r="M1898" s="627">
        <v>408.06000000000006</v>
      </c>
      <c r="N1898" s="626">
        <v>9</v>
      </c>
      <c r="O1898" s="690">
        <v>1.5</v>
      </c>
      <c r="P1898" s="627">
        <v>136.02000000000001</v>
      </c>
      <c r="Q1898" s="642">
        <v>0.33333333333333331</v>
      </c>
      <c r="R1898" s="626">
        <v>3</v>
      </c>
      <c r="S1898" s="642">
        <v>0.33333333333333331</v>
      </c>
      <c r="T1898" s="690">
        <v>0.5</v>
      </c>
      <c r="U1898" s="672">
        <v>0.33333333333333331</v>
      </c>
    </row>
    <row r="1899" spans="1:21" ht="14.4" customHeight="1" x14ac:dyDescent="0.3">
      <c r="A1899" s="625">
        <v>21</v>
      </c>
      <c r="B1899" s="626" t="s">
        <v>551</v>
      </c>
      <c r="C1899" s="626">
        <v>89301212</v>
      </c>
      <c r="D1899" s="688" t="s">
        <v>4839</v>
      </c>
      <c r="E1899" s="689" t="s">
        <v>2835</v>
      </c>
      <c r="F1899" s="626" t="s">
        <v>2806</v>
      </c>
      <c r="G1899" s="626" t="s">
        <v>3289</v>
      </c>
      <c r="H1899" s="626" t="s">
        <v>550</v>
      </c>
      <c r="I1899" s="626" t="s">
        <v>3290</v>
      </c>
      <c r="J1899" s="626" t="s">
        <v>1615</v>
      </c>
      <c r="K1899" s="626" t="s">
        <v>1616</v>
      </c>
      <c r="L1899" s="627">
        <v>61.3</v>
      </c>
      <c r="M1899" s="627">
        <v>1103.3999999999999</v>
      </c>
      <c r="N1899" s="626">
        <v>18</v>
      </c>
      <c r="O1899" s="690">
        <v>6.5</v>
      </c>
      <c r="P1899" s="627">
        <v>674.3</v>
      </c>
      <c r="Q1899" s="642">
        <v>0.61111111111111116</v>
      </c>
      <c r="R1899" s="626">
        <v>11</v>
      </c>
      <c r="S1899" s="642">
        <v>0.61111111111111116</v>
      </c>
      <c r="T1899" s="690">
        <v>3.5</v>
      </c>
      <c r="U1899" s="672">
        <v>0.53846153846153844</v>
      </c>
    </row>
    <row r="1900" spans="1:21" ht="14.4" customHeight="1" x14ac:dyDescent="0.3">
      <c r="A1900" s="625">
        <v>21</v>
      </c>
      <c r="B1900" s="626" t="s">
        <v>551</v>
      </c>
      <c r="C1900" s="626">
        <v>89301212</v>
      </c>
      <c r="D1900" s="688" t="s">
        <v>4839</v>
      </c>
      <c r="E1900" s="689" t="s">
        <v>2835</v>
      </c>
      <c r="F1900" s="626" t="s">
        <v>2806</v>
      </c>
      <c r="G1900" s="626" t="s">
        <v>2896</v>
      </c>
      <c r="H1900" s="626" t="s">
        <v>550</v>
      </c>
      <c r="I1900" s="626" t="s">
        <v>3109</v>
      </c>
      <c r="J1900" s="626" t="s">
        <v>705</v>
      </c>
      <c r="K1900" s="626" t="s">
        <v>3111</v>
      </c>
      <c r="L1900" s="627">
        <v>25.42</v>
      </c>
      <c r="M1900" s="627">
        <v>635.5</v>
      </c>
      <c r="N1900" s="626">
        <v>25</v>
      </c>
      <c r="O1900" s="690">
        <v>6</v>
      </c>
      <c r="P1900" s="627">
        <v>406.72</v>
      </c>
      <c r="Q1900" s="642">
        <v>0.64</v>
      </c>
      <c r="R1900" s="626">
        <v>16</v>
      </c>
      <c r="S1900" s="642">
        <v>0.64</v>
      </c>
      <c r="T1900" s="690">
        <v>3</v>
      </c>
      <c r="U1900" s="672">
        <v>0.5</v>
      </c>
    </row>
    <row r="1901" spans="1:21" ht="14.4" customHeight="1" x14ac:dyDescent="0.3">
      <c r="A1901" s="625">
        <v>21</v>
      </c>
      <c r="B1901" s="626" t="s">
        <v>551</v>
      </c>
      <c r="C1901" s="626">
        <v>89301212</v>
      </c>
      <c r="D1901" s="688" t="s">
        <v>4839</v>
      </c>
      <c r="E1901" s="689" t="s">
        <v>2835</v>
      </c>
      <c r="F1901" s="626" t="s">
        <v>2806</v>
      </c>
      <c r="G1901" s="626" t="s">
        <v>2896</v>
      </c>
      <c r="H1901" s="626" t="s">
        <v>550</v>
      </c>
      <c r="I1901" s="626" t="s">
        <v>3109</v>
      </c>
      <c r="J1901" s="626" t="s">
        <v>3110</v>
      </c>
      <c r="K1901" s="626" t="s">
        <v>3111</v>
      </c>
      <c r="L1901" s="627">
        <v>22.88</v>
      </c>
      <c r="M1901" s="627">
        <v>1166.8799999999999</v>
      </c>
      <c r="N1901" s="626">
        <v>51</v>
      </c>
      <c r="O1901" s="690">
        <v>11</v>
      </c>
      <c r="P1901" s="627">
        <v>663.52</v>
      </c>
      <c r="Q1901" s="642">
        <v>0.56862745098039225</v>
      </c>
      <c r="R1901" s="626">
        <v>29</v>
      </c>
      <c r="S1901" s="642">
        <v>0.56862745098039214</v>
      </c>
      <c r="T1901" s="690">
        <v>5.5</v>
      </c>
      <c r="U1901" s="672">
        <v>0.5</v>
      </c>
    </row>
    <row r="1902" spans="1:21" ht="14.4" customHeight="1" x14ac:dyDescent="0.3">
      <c r="A1902" s="625">
        <v>21</v>
      </c>
      <c r="B1902" s="626" t="s">
        <v>551</v>
      </c>
      <c r="C1902" s="626">
        <v>89301212</v>
      </c>
      <c r="D1902" s="688" t="s">
        <v>4839</v>
      </c>
      <c r="E1902" s="689" t="s">
        <v>2835</v>
      </c>
      <c r="F1902" s="626" t="s">
        <v>2806</v>
      </c>
      <c r="G1902" s="626" t="s">
        <v>2896</v>
      </c>
      <c r="H1902" s="626" t="s">
        <v>550</v>
      </c>
      <c r="I1902" s="626" t="s">
        <v>3109</v>
      </c>
      <c r="J1902" s="626" t="s">
        <v>3110</v>
      </c>
      <c r="K1902" s="626" t="s">
        <v>3111</v>
      </c>
      <c r="L1902" s="627">
        <v>25.42</v>
      </c>
      <c r="M1902" s="627">
        <v>1423.52</v>
      </c>
      <c r="N1902" s="626">
        <v>56</v>
      </c>
      <c r="O1902" s="690">
        <v>13.5</v>
      </c>
      <c r="P1902" s="627">
        <v>1067.6400000000001</v>
      </c>
      <c r="Q1902" s="642">
        <v>0.75000000000000011</v>
      </c>
      <c r="R1902" s="626">
        <v>42</v>
      </c>
      <c r="S1902" s="642">
        <v>0.75</v>
      </c>
      <c r="T1902" s="690">
        <v>9</v>
      </c>
      <c r="U1902" s="672">
        <v>0.66666666666666663</v>
      </c>
    </row>
    <row r="1903" spans="1:21" ht="14.4" customHeight="1" x14ac:dyDescent="0.3">
      <c r="A1903" s="625">
        <v>21</v>
      </c>
      <c r="B1903" s="626" t="s">
        <v>551</v>
      </c>
      <c r="C1903" s="626">
        <v>89301212</v>
      </c>
      <c r="D1903" s="688" t="s">
        <v>4839</v>
      </c>
      <c r="E1903" s="689" t="s">
        <v>2835</v>
      </c>
      <c r="F1903" s="626" t="s">
        <v>2806</v>
      </c>
      <c r="G1903" s="626" t="s">
        <v>2896</v>
      </c>
      <c r="H1903" s="626" t="s">
        <v>550</v>
      </c>
      <c r="I1903" s="626" t="s">
        <v>2897</v>
      </c>
      <c r="J1903" s="626" t="s">
        <v>777</v>
      </c>
      <c r="K1903" s="626" t="s">
        <v>870</v>
      </c>
      <c r="L1903" s="627">
        <v>101.69</v>
      </c>
      <c r="M1903" s="627">
        <v>610.14</v>
      </c>
      <c r="N1903" s="626">
        <v>6</v>
      </c>
      <c r="O1903" s="690">
        <v>2.5</v>
      </c>
      <c r="P1903" s="627">
        <v>508.45</v>
      </c>
      <c r="Q1903" s="642">
        <v>0.83333333333333337</v>
      </c>
      <c r="R1903" s="626">
        <v>5</v>
      </c>
      <c r="S1903" s="642">
        <v>0.83333333333333337</v>
      </c>
      <c r="T1903" s="690">
        <v>2</v>
      </c>
      <c r="U1903" s="672">
        <v>0.8</v>
      </c>
    </row>
    <row r="1904" spans="1:21" ht="14.4" customHeight="1" x14ac:dyDescent="0.3">
      <c r="A1904" s="625">
        <v>21</v>
      </c>
      <c r="B1904" s="626" t="s">
        <v>551</v>
      </c>
      <c r="C1904" s="626">
        <v>89301212</v>
      </c>
      <c r="D1904" s="688" t="s">
        <v>4839</v>
      </c>
      <c r="E1904" s="689" t="s">
        <v>2835</v>
      </c>
      <c r="F1904" s="626" t="s">
        <v>2806</v>
      </c>
      <c r="G1904" s="626" t="s">
        <v>2896</v>
      </c>
      <c r="H1904" s="626" t="s">
        <v>550</v>
      </c>
      <c r="I1904" s="626" t="s">
        <v>2897</v>
      </c>
      <c r="J1904" s="626" t="s">
        <v>2898</v>
      </c>
      <c r="K1904" s="626" t="s">
        <v>870</v>
      </c>
      <c r="L1904" s="627">
        <v>91.52</v>
      </c>
      <c r="M1904" s="627">
        <v>1464.32</v>
      </c>
      <c r="N1904" s="626">
        <v>16</v>
      </c>
      <c r="O1904" s="690">
        <v>5</v>
      </c>
      <c r="P1904" s="627">
        <v>1189.76</v>
      </c>
      <c r="Q1904" s="642">
        <v>0.8125</v>
      </c>
      <c r="R1904" s="626">
        <v>13</v>
      </c>
      <c r="S1904" s="642">
        <v>0.8125</v>
      </c>
      <c r="T1904" s="690">
        <v>4.5</v>
      </c>
      <c r="U1904" s="672">
        <v>0.9</v>
      </c>
    </row>
    <row r="1905" spans="1:21" ht="14.4" customHeight="1" x14ac:dyDescent="0.3">
      <c r="A1905" s="625">
        <v>21</v>
      </c>
      <c r="B1905" s="626" t="s">
        <v>551</v>
      </c>
      <c r="C1905" s="626">
        <v>89301212</v>
      </c>
      <c r="D1905" s="688" t="s">
        <v>4839</v>
      </c>
      <c r="E1905" s="689" t="s">
        <v>2835</v>
      </c>
      <c r="F1905" s="626" t="s">
        <v>2806</v>
      </c>
      <c r="G1905" s="626" t="s">
        <v>2896</v>
      </c>
      <c r="H1905" s="626" t="s">
        <v>550</v>
      </c>
      <c r="I1905" s="626" t="s">
        <v>2897</v>
      </c>
      <c r="J1905" s="626" t="s">
        <v>2898</v>
      </c>
      <c r="K1905" s="626" t="s">
        <v>870</v>
      </c>
      <c r="L1905" s="627">
        <v>101.69</v>
      </c>
      <c r="M1905" s="627">
        <v>711.82999999999993</v>
      </c>
      <c r="N1905" s="626">
        <v>7</v>
      </c>
      <c r="O1905" s="690">
        <v>3</v>
      </c>
      <c r="P1905" s="627">
        <v>406.76</v>
      </c>
      <c r="Q1905" s="642">
        <v>0.57142857142857151</v>
      </c>
      <c r="R1905" s="626">
        <v>4</v>
      </c>
      <c r="S1905" s="642">
        <v>0.5714285714285714</v>
      </c>
      <c r="T1905" s="690">
        <v>1.5</v>
      </c>
      <c r="U1905" s="672">
        <v>0.5</v>
      </c>
    </row>
    <row r="1906" spans="1:21" ht="14.4" customHeight="1" x14ac:dyDescent="0.3">
      <c r="A1906" s="625">
        <v>21</v>
      </c>
      <c r="B1906" s="626" t="s">
        <v>551</v>
      </c>
      <c r="C1906" s="626">
        <v>89301212</v>
      </c>
      <c r="D1906" s="688" t="s">
        <v>4839</v>
      </c>
      <c r="E1906" s="689" t="s">
        <v>2835</v>
      </c>
      <c r="F1906" s="626" t="s">
        <v>2806</v>
      </c>
      <c r="G1906" s="626" t="s">
        <v>3230</v>
      </c>
      <c r="H1906" s="626" t="s">
        <v>1264</v>
      </c>
      <c r="I1906" s="626" t="s">
        <v>2729</v>
      </c>
      <c r="J1906" s="626" t="s">
        <v>1835</v>
      </c>
      <c r="K1906" s="626" t="s">
        <v>2730</v>
      </c>
      <c r="L1906" s="627">
        <v>448.37</v>
      </c>
      <c r="M1906" s="627">
        <v>448.37</v>
      </c>
      <c r="N1906" s="626">
        <v>1</v>
      </c>
      <c r="O1906" s="690">
        <v>0.5</v>
      </c>
      <c r="P1906" s="627">
        <v>448.37</v>
      </c>
      <c r="Q1906" s="642">
        <v>1</v>
      </c>
      <c r="R1906" s="626">
        <v>1</v>
      </c>
      <c r="S1906" s="642">
        <v>1</v>
      </c>
      <c r="T1906" s="690">
        <v>0.5</v>
      </c>
      <c r="U1906" s="672">
        <v>1</v>
      </c>
    </row>
    <row r="1907" spans="1:21" ht="14.4" customHeight="1" x14ac:dyDescent="0.3">
      <c r="A1907" s="625">
        <v>21</v>
      </c>
      <c r="B1907" s="626" t="s">
        <v>551</v>
      </c>
      <c r="C1907" s="626">
        <v>89301212</v>
      </c>
      <c r="D1907" s="688" t="s">
        <v>4839</v>
      </c>
      <c r="E1907" s="689" t="s">
        <v>2835</v>
      </c>
      <c r="F1907" s="626" t="s">
        <v>2806</v>
      </c>
      <c r="G1907" s="626" t="s">
        <v>3230</v>
      </c>
      <c r="H1907" s="626" t="s">
        <v>1264</v>
      </c>
      <c r="I1907" s="626" t="s">
        <v>3602</v>
      </c>
      <c r="J1907" s="626" t="s">
        <v>1835</v>
      </c>
      <c r="K1907" s="626" t="s">
        <v>3603</v>
      </c>
      <c r="L1907" s="627">
        <v>1793.46</v>
      </c>
      <c r="M1907" s="627">
        <v>3586.92</v>
      </c>
      <c r="N1907" s="626">
        <v>2</v>
      </c>
      <c r="O1907" s="690">
        <v>0.5</v>
      </c>
      <c r="P1907" s="627">
        <v>3586.92</v>
      </c>
      <c r="Q1907" s="642">
        <v>1</v>
      </c>
      <c r="R1907" s="626">
        <v>2</v>
      </c>
      <c r="S1907" s="642">
        <v>1</v>
      </c>
      <c r="T1907" s="690">
        <v>0.5</v>
      </c>
      <c r="U1907" s="672">
        <v>1</v>
      </c>
    </row>
    <row r="1908" spans="1:21" ht="14.4" customHeight="1" x14ac:dyDescent="0.3">
      <c r="A1908" s="625">
        <v>21</v>
      </c>
      <c r="B1908" s="626" t="s">
        <v>551</v>
      </c>
      <c r="C1908" s="626">
        <v>89301212</v>
      </c>
      <c r="D1908" s="688" t="s">
        <v>4839</v>
      </c>
      <c r="E1908" s="689" t="s">
        <v>2835</v>
      </c>
      <c r="F1908" s="626" t="s">
        <v>2806</v>
      </c>
      <c r="G1908" s="626" t="s">
        <v>3035</v>
      </c>
      <c r="H1908" s="626" t="s">
        <v>1264</v>
      </c>
      <c r="I1908" s="626" t="s">
        <v>3036</v>
      </c>
      <c r="J1908" s="626" t="s">
        <v>3037</v>
      </c>
      <c r="K1908" s="626" t="s">
        <v>3038</v>
      </c>
      <c r="L1908" s="627">
        <v>56.01</v>
      </c>
      <c r="M1908" s="627">
        <v>168.03</v>
      </c>
      <c r="N1908" s="626">
        <v>3</v>
      </c>
      <c r="O1908" s="690">
        <v>2</v>
      </c>
      <c r="P1908" s="627">
        <v>56.01</v>
      </c>
      <c r="Q1908" s="642">
        <v>0.33333333333333331</v>
      </c>
      <c r="R1908" s="626">
        <v>1</v>
      </c>
      <c r="S1908" s="642">
        <v>0.33333333333333331</v>
      </c>
      <c r="T1908" s="690">
        <v>0.5</v>
      </c>
      <c r="U1908" s="672">
        <v>0.25</v>
      </c>
    </row>
    <row r="1909" spans="1:21" ht="14.4" customHeight="1" x14ac:dyDescent="0.3">
      <c r="A1909" s="625">
        <v>21</v>
      </c>
      <c r="B1909" s="626" t="s">
        <v>551</v>
      </c>
      <c r="C1909" s="626">
        <v>89301212</v>
      </c>
      <c r="D1909" s="688" t="s">
        <v>4839</v>
      </c>
      <c r="E1909" s="689" t="s">
        <v>2835</v>
      </c>
      <c r="F1909" s="626" t="s">
        <v>2806</v>
      </c>
      <c r="G1909" s="626" t="s">
        <v>3035</v>
      </c>
      <c r="H1909" s="626" t="s">
        <v>1264</v>
      </c>
      <c r="I1909" s="626" t="s">
        <v>3969</v>
      </c>
      <c r="J1909" s="626" t="s">
        <v>3970</v>
      </c>
      <c r="K1909" s="626" t="s">
        <v>3971</v>
      </c>
      <c r="L1909" s="627">
        <v>140.03</v>
      </c>
      <c r="M1909" s="627">
        <v>140.03</v>
      </c>
      <c r="N1909" s="626">
        <v>1</v>
      </c>
      <c r="O1909" s="690">
        <v>0.5</v>
      </c>
      <c r="P1909" s="627">
        <v>140.03</v>
      </c>
      <c r="Q1909" s="642">
        <v>1</v>
      </c>
      <c r="R1909" s="626">
        <v>1</v>
      </c>
      <c r="S1909" s="642">
        <v>1</v>
      </c>
      <c r="T1909" s="690">
        <v>0.5</v>
      </c>
      <c r="U1909" s="672">
        <v>1</v>
      </c>
    </row>
    <row r="1910" spans="1:21" ht="14.4" customHeight="1" x14ac:dyDescent="0.3">
      <c r="A1910" s="625">
        <v>21</v>
      </c>
      <c r="B1910" s="626" t="s">
        <v>551</v>
      </c>
      <c r="C1910" s="626">
        <v>89301212</v>
      </c>
      <c r="D1910" s="688" t="s">
        <v>4839</v>
      </c>
      <c r="E1910" s="689" t="s">
        <v>2835</v>
      </c>
      <c r="F1910" s="626" t="s">
        <v>2806</v>
      </c>
      <c r="G1910" s="626" t="s">
        <v>3035</v>
      </c>
      <c r="H1910" s="626" t="s">
        <v>1264</v>
      </c>
      <c r="I1910" s="626" t="s">
        <v>3969</v>
      </c>
      <c r="J1910" s="626" t="s">
        <v>3037</v>
      </c>
      <c r="K1910" s="626" t="s">
        <v>3971</v>
      </c>
      <c r="L1910" s="627">
        <v>140.03</v>
      </c>
      <c r="M1910" s="627">
        <v>700.15</v>
      </c>
      <c r="N1910" s="626">
        <v>5</v>
      </c>
      <c r="O1910" s="690">
        <v>4</v>
      </c>
      <c r="P1910" s="627">
        <v>560.12</v>
      </c>
      <c r="Q1910" s="642">
        <v>0.8</v>
      </c>
      <c r="R1910" s="626">
        <v>4</v>
      </c>
      <c r="S1910" s="642">
        <v>0.8</v>
      </c>
      <c r="T1910" s="690">
        <v>3</v>
      </c>
      <c r="U1910" s="672">
        <v>0.75</v>
      </c>
    </row>
    <row r="1911" spans="1:21" ht="14.4" customHeight="1" x14ac:dyDescent="0.3">
      <c r="A1911" s="625">
        <v>21</v>
      </c>
      <c r="B1911" s="626" t="s">
        <v>551</v>
      </c>
      <c r="C1911" s="626">
        <v>89301212</v>
      </c>
      <c r="D1911" s="688" t="s">
        <v>4839</v>
      </c>
      <c r="E1911" s="689" t="s">
        <v>2835</v>
      </c>
      <c r="F1911" s="626" t="s">
        <v>2806</v>
      </c>
      <c r="G1911" s="626" t="s">
        <v>3040</v>
      </c>
      <c r="H1911" s="626" t="s">
        <v>1264</v>
      </c>
      <c r="I1911" s="626" t="s">
        <v>2603</v>
      </c>
      <c r="J1911" s="626" t="s">
        <v>2604</v>
      </c>
      <c r="K1911" s="626" t="s">
        <v>2174</v>
      </c>
      <c r="L1911" s="627">
        <v>32.630000000000003</v>
      </c>
      <c r="M1911" s="627">
        <v>195.78000000000003</v>
      </c>
      <c r="N1911" s="626">
        <v>6</v>
      </c>
      <c r="O1911" s="690">
        <v>2</v>
      </c>
      <c r="P1911" s="627">
        <v>97.890000000000015</v>
      </c>
      <c r="Q1911" s="642">
        <v>0.5</v>
      </c>
      <c r="R1911" s="626">
        <v>3</v>
      </c>
      <c r="S1911" s="642">
        <v>0.5</v>
      </c>
      <c r="T1911" s="690">
        <v>1</v>
      </c>
      <c r="U1911" s="672">
        <v>0.5</v>
      </c>
    </row>
    <row r="1912" spans="1:21" ht="14.4" customHeight="1" x14ac:dyDescent="0.3">
      <c r="A1912" s="625">
        <v>21</v>
      </c>
      <c r="B1912" s="626" t="s">
        <v>551</v>
      </c>
      <c r="C1912" s="626">
        <v>89301212</v>
      </c>
      <c r="D1912" s="688" t="s">
        <v>4839</v>
      </c>
      <c r="E1912" s="689" t="s">
        <v>2835</v>
      </c>
      <c r="F1912" s="626" t="s">
        <v>2806</v>
      </c>
      <c r="G1912" s="626" t="s">
        <v>3112</v>
      </c>
      <c r="H1912" s="626" t="s">
        <v>550</v>
      </c>
      <c r="I1912" s="626" t="s">
        <v>4431</v>
      </c>
      <c r="J1912" s="626" t="s">
        <v>4432</v>
      </c>
      <c r="K1912" s="626" t="s">
        <v>4433</v>
      </c>
      <c r="L1912" s="627">
        <v>0</v>
      </c>
      <c r="M1912" s="627">
        <v>0</v>
      </c>
      <c r="N1912" s="626">
        <v>2</v>
      </c>
      <c r="O1912" s="690">
        <v>0.5</v>
      </c>
      <c r="P1912" s="627"/>
      <c r="Q1912" s="642"/>
      <c r="R1912" s="626"/>
      <c r="S1912" s="642">
        <v>0</v>
      </c>
      <c r="T1912" s="690"/>
      <c r="U1912" s="672">
        <v>0</v>
      </c>
    </row>
    <row r="1913" spans="1:21" ht="14.4" customHeight="1" x14ac:dyDescent="0.3">
      <c r="A1913" s="625">
        <v>21</v>
      </c>
      <c r="B1913" s="626" t="s">
        <v>551</v>
      </c>
      <c r="C1913" s="626">
        <v>89301212</v>
      </c>
      <c r="D1913" s="688" t="s">
        <v>4839</v>
      </c>
      <c r="E1913" s="689" t="s">
        <v>2835</v>
      </c>
      <c r="F1913" s="626" t="s">
        <v>2806</v>
      </c>
      <c r="G1913" s="626" t="s">
        <v>4434</v>
      </c>
      <c r="H1913" s="626" t="s">
        <v>550</v>
      </c>
      <c r="I1913" s="626" t="s">
        <v>4435</v>
      </c>
      <c r="J1913" s="626" t="s">
        <v>4436</v>
      </c>
      <c r="K1913" s="626" t="s">
        <v>4437</v>
      </c>
      <c r="L1913" s="627">
        <v>58.26</v>
      </c>
      <c r="M1913" s="627">
        <v>116.52</v>
      </c>
      <c r="N1913" s="626">
        <v>2</v>
      </c>
      <c r="O1913" s="690">
        <v>0.5</v>
      </c>
      <c r="P1913" s="627"/>
      <c r="Q1913" s="642">
        <v>0</v>
      </c>
      <c r="R1913" s="626"/>
      <c r="S1913" s="642">
        <v>0</v>
      </c>
      <c r="T1913" s="690"/>
      <c r="U1913" s="672">
        <v>0</v>
      </c>
    </row>
    <row r="1914" spans="1:21" ht="14.4" customHeight="1" x14ac:dyDescent="0.3">
      <c r="A1914" s="625">
        <v>21</v>
      </c>
      <c r="B1914" s="626" t="s">
        <v>551</v>
      </c>
      <c r="C1914" s="626">
        <v>89301212</v>
      </c>
      <c r="D1914" s="688" t="s">
        <v>4839</v>
      </c>
      <c r="E1914" s="689" t="s">
        <v>2835</v>
      </c>
      <c r="F1914" s="626" t="s">
        <v>2806</v>
      </c>
      <c r="G1914" s="626" t="s">
        <v>3116</v>
      </c>
      <c r="H1914" s="626" t="s">
        <v>550</v>
      </c>
      <c r="I1914" s="626" t="s">
        <v>3983</v>
      </c>
      <c r="J1914" s="626" t="s">
        <v>823</v>
      </c>
      <c r="K1914" s="626" t="s">
        <v>3984</v>
      </c>
      <c r="L1914" s="627">
        <v>637.5</v>
      </c>
      <c r="M1914" s="627">
        <v>637.5</v>
      </c>
      <c r="N1914" s="626">
        <v>1</v>
      </c>
      <c r="O1914" s="690">
        <v>1</v>
      </c>
      <c r="P1914" s="627">
        <v>637.5</v>
      </c>
      <c r="Q1914" s="642">
        <v>1</v>
      </c>
      <c r="R1914" s="626">
        <v>1</v>
      </c>
      <c r="S1914" s="642">
        <v>1</v>
      </c>
      <c r="T1914" s="690">
        <v>1</v>
      </c>
      <c r="U1914" s="672">
        <v>1</v>
      </c>
    </row>
    <row r="1915" spans="1:21" ht="14.4" customHeight="1" x14ac:dyDescent="0.3">
      <c r="A1915" s="625">
        <v>21</v>
      </c>
      <c r="B1915" s="626" t="s">
        <v>551</v>
      </c>
      <c r="C1915" s="626">
        <v>89301212</v>
      </c>
      <c r="D1915" s="688" t="s">
        <v>4839</v>
      </c>
      <c r="E1915" s="689" t="s">
        <v>2835</v>
      </c>
      <c r="F1915" s="626" t="s">
        <v>2806</v>
      </c>
      <c r="G1915" s="626" t="s">
        <v>2850</v>
      </c>
      <c r="H1915" s="626" t="s">
        <v>550</v>
      </c>
      <c r="I1915" s="626" t="s">
        <v>2851</v>
      </c>
      <c r="J1915" s="626" t="s">
        <v>2852</v>
      </c>
      <c r="K1915" s="626" t="s">
        <v>2853</v>
      </c>
      <c r="L1915" s="627">
        <v>0</v>
      </c>
      <c r="M1915" s="627">
        <v>0</v>
      </c>
      <c r="N1915" s="626">
        <v>23</v>
      </c>
      <c r="O1915" s="690">
        <v>6</v>
      </c>
      <c r="P1915" s="627">
        <v>0</v>
      </c>
      <c r="Q1915" s="642"/>
      <c r="R1915" s="626">
        <v>15</v>
      </c>
      <c r="S1915" s="642">
        <v>0.65217391304347827</v>
      </c>
      <c r="T1915" s="690">
        <v>3.5</v>
      </c>
      <c r="U1915" s="672">
        <v>0.58333333333333337</v>
      </c>
    </row>
    <row r="1916" spans="1:21" ht="14.4" customHeight="1" x14ac:dyDescent="0.3">
      <c r="A1916" s="625">
        <v>21</v>
      </c>
      <c r="B1916" s="626" t="s">
        <v>551</v>
      </c>
      <c r="C1916" s="626">
        <v>89301212</v>
      </c>
      <c r="D1916" s="688" t="s">
        <v>4839</v>
      </c>
      <c r="E1916" s="689" t="s">
        <v>2835</v>
      </c>
      <c r="F1916" s="626" t="s">
        <v>2806</v>
      </c>
      <c r="G1916" s="626" t="s">
        <v>3041</v>
      </c>
      <c r="H1916" s="626" t="s">
        <v>550</v>
      </c>
      <c r="I1916" s="626" t="s">
        <v>3042</v>
      </c>
      <c r="J1916" s="626" t="s">
        <v>781</v>
      </c>
      <c r="K1916" s="626" t="s">
        <v>3043</v>
      </c>
      <c r="L1916" s="627">
        <v>219.94</v>
      </c>
      <c r="M1916" s="627">
        <v>659.81999999999994</v>
      </c>
      <c r="N1916" s="626">
        <v>3</v>
      </c>
      <c r="O1916" s="690">
        <v>1.5</v>
      </c>
      <c r="P1916" s="627"/>
      <c r="Q1916" s="642">
        <v>0</v>
      </c>
      <c r="R1916" s="626"/>
      <c r="S1916" s="642">
        <v>0</v>
      </c>
      <c r="T1916" s="690"/>
      <c r="U1916" s="672">
        <v>0</v>
      </c>
    </row>
    <row r="1917" spans="1:21" ht="14.4" customHeight="1" x14ac:dyDescent="0.3">
      <c r="A1917" s="625">
        <v>21</v>
      </c>
      <c r="B1917" s="626" t="s">
        <v>551</v>
      </c>
      <c r="C1917" s="626">
        <v>89301212</v>
      </c>
      <c r="D1917" s="688" t="s">
        <v>4839</v>
      </c>
      <c r="E1917" s="689" t="s">
        <v>2835</v>
      </c>
      <c r="F1917" s="626" t="s">
        <v>2806</v>
      </c>
      <c r="G1917" s="626" t="s">
        <v>3041</v>
      </c>
      <c r="H1917" s="626" t="s">
        <v>550</v>
      </c>
      <c r="I1917" s="626" t="s">
        <v>3044</v>
      </c>
      <c r="J1917" s="626" t="s">
        <v>781</v>
      </c>
      <c r="K1917" s="626" t="s">
        <v>3045</v>
      </c>
      <c r="L1917" s="627">
        <v>43.99</v>
      </c>
      <c r="M1917" s="627">
        <v>615.86</v>
      </c>
      <c r="N1917" s="626">
        <v>14</v>
      </c>
      <c r="O1917" s="690">
        <v>4.5</v>
      </c>
      <c r="P1917" s="627">
        <v>43.99</v>
      </c>
      <c r="Q1917" s="642">
        <v>7.1428571428571425E-2</v>
      </c>
      <c r="R1917" s="626">
        <v>1</v>
      </c>
      <c r="S1917" s="642">
        <v>7.1428571428571425E-2</v>
      </c>
      <c r="T1917" s="690">
        <v>0.5</v>
      </c>
      <c r="U1917" s="672">
        <v>0.1111111111111111</v>
      </c>
    </row>
    <row r="1918" spans="1:21" ht="14.4" customHeight="1" x14ac:dyDescent="0.3">
      <c r="A1918" s="625">
        <v>21</v>
      </c>
      <c r="B1918" s="626" t="s">
        <v>551</v>
      </c>
      <c r="C1918" s="626">
        <v>89301212</v>
      </c>
      <c r="D1918" s="688" t="s">
        <v>4839</v>
      </c>
      <c r="E1918" s="689" t="s">
        <v>2835</v>
      </c>
      <c r="F1918" s="626" t="s">
        <v>2806</v>
      </c>
      <c r="G1918" s="626" t="s">
        <v>2899</v>
      </c>
      <c r="H1918" s="626" t="s">
        <v>550</v>
      </c>
      <c r="I1918" s="626" t="s">
        <v>2900</v>
      </c>
      <c r="J1918" s="626" t="s">
        <v>2901</v>
      </c>
      <c r="K1918" s="626" t="s">
        <v>2902</v>
      </c>
      <c r="L1918" s="627">
        <v>38.99</v>
      </c>
      <c r="M1918" s="627">
        <v>194.95</v>
      </c>
      <c r="N1918" s="626">
        <v>5</v>
      </c>
      <c r="O1918" s="690">
        <v>3</v>
      </c>
      <c r="P1918" s="627">
        <v>116.97</v>
      </c>
      <c r="Q1918" s="642">
        <v>0.6</v>
      </c>
      <c r="R1918" s="626">
        <v>3</v>
      </c>
      <c r="S1918" s="642">
        <v>0.6</v>
      </c>
      <c r="T1918" s="690">
        <v>1.5</v>
      </c>
      <c r="U1918" s="672">
        <v>0.5</v>
      </c>
    </row>
    <row r="1919" spans="1:21" ht="14.4" customHeight="1" x14ac:dyDescent="0.3">
      <c r="A1919" s="625">
        <v>21</v>
      </c>
      <c r="B1919" s="626" t="s">
        <v>551</v>
      </c>
      <c r="C1919" s="626">
        <v>89301212</v>
      </c>
      <c r="D1919" s="688" t="s">
        <v>4839</v>
      </c>
      <c r="E1919" s="689" t="s">
        <v>2835</v>
      </c>
      <c r="F1919" s="626" t="s">
        <v>2806</v>
      </c>
      <c r="G1919" s="626" t="s">
        <v>3119</v>
      </c>
      <c r="H1919" s="626" t="s">
        <v>1264</v>
      </c>
      <c r="I1919" s="626" t="s">
        <v>4438</v>
      </c>
      <c r="J1919" s="626" t="s">
        <v>3121</v>
      </c>
      <c r="K1919" s="626" t="s">
        <v>1454</v>
      </c>
      <c r="L1919" s="627">
        <v>226.79</v>
      </c>
      <c r="M1919" s="627">
        <v>453.58</v>
      </c>
      <c r="N1919" s="626">
        <v>2</v>
      </c>
      <c r="O1919" s="690">
        <v>2</v>
      </c>
      <c r="P1919" s="627">
        <v>226.79</v>
      </c>
      <c r="Q1919" s="642">
        <v>0.5</v>
      </c>
      <c r="R1919" s="626">
        <v>1</v>
      </c>
      <c r="S1919" s="642">
        <v>0.5</v>
      </c>
      <c r="T1919" s="690">
        <v>1</v>
      </c>
      <c r="U1919" s="672">
        <v>0.5</v>
      </c>
    </row>
    <row r="1920" spans="1:21" ht="14.4" customHeight="1" x14ac:dyDescent="0.3">
      <c r="A1920" s="625">
        <v>21</v>
      </c>
      <c r="B1920" s="626" t="s">
        <v>551</v>
      </c>
      <c r="C1920" s="626">
        <v>89301212</v>
      </c>
      <c r="D1920" s="688" t="s">
        <v>4839</v>
      </c>
      <c r="E1920" s="689" t="s">
        <v>2835</v>
      </c>
      <c r="F1920" s="626" t="s">
        <v>2806</v>
      </c>
      <c r="G1920" s="626" t="s">
        <v>3119</v>
      </c>
      <c r="H1920" s="626" t="s">
        <v>1264</v>
      </c>
      <c r="I1920" s="626" t="s">
        <v>3615</v>
      </c>
      <c r="J1920" s="626" t="s">
        <v>3123</v>
      </c>
      <c r="K1920" s="626" t="s">
        <v>3616</v>
      </c>
      <c r="L1920" s="627">
        <v>302.39</v>
      </c>
      <c r="M1920" s="627">
        <v>3326.2899999999995</v>
      </c>
      <c r="N1920" s="626">
        <v>11</v>
      </c>
      <c r="O1920" s="690">
        <v>9</v>
      </c>
      <c r="P1920" s="627">
        <v>1209.56</v>
      </c>
      <c r="Q1920" s="642">
        <v>0.36363636363636365</v>
      </c>
      <c r="R1920" s="626">
        <v>4</v>
      </c>
      <c r="S1920" s="642">
        <v>0.36363636363636365</v>
      </c>
      <c r="T1920" s="690">
        <v>3</v>
      </c>
      <c r="U1920" s="672">
        <v>0.33333333333333331</v>
      </c>
    </row>
    <row r="1921" spans="1:21" ht="14.4" customHeight="1" x14ac:dyDescent="0.3">
      <c r="A1921" s="625">
        <v>21</v>
      </c>
      <c r="B1921" s="626" t="s">
        <v>551</v>
      </c>
      <c r="C1921" s="626">
        <v>89301212</v>
      </c>
      <c r="D1921" s="688" t="s">
        <v>4839</v>
      </c>
      <c r="E1921" s="689" t="s">
        <v>2835</v>
      </c>
      <c r="F1921" s="626" t="s">
        <v>2806</v>
      </c>
      <c r="G1921" s="626" t="s">
        <v>4439</v>
      </c>
      <c r="H1921" s="626" t="s">
        <v>550</v>
      </c>
      <c r="I1921" s="626" t="s">
        <v>4440</v>
      </c>
      <c r="J1921" s="626" t="s">
        <v>4441</v>
      </c>
      <c r="K1921" s="626" t="s">
        <v>4442</v>
      </c>
      <c r="L1921" s="627">
        <v>975.16</v>
      </c>
      <c r="M1921" s="627">
        <v>975.16</v>
      </c>
      <c r="N1921" s="626">
        <v>1</v>
      </c>
      <c r="O1921" s="690">
        <v>1</v>
      </c>
      <c r="P1921" s="627">
        <v>975.16</v>
      </c>
      <c r="Q1921" s="642">
        <v>1</v>
      </c>
      <c r="R1921" s="626">
        <v>1</v>
      </c>
      <c r="S1921" s="642">
        <v>1</v>
      </c>
      <c r="T1921" s="690">
        <v>1</v>
      </c>
      <c r="U1921" s="672">
        <v>1</v>
      </c>
    </row>
    <row r="1922" spans="1:21" ht="14.4" customHeight="1" x14ac:dyDescent="0.3">
      <c r="A1922" s="625">
        <v>21</v>
      </c>
      <c r="B1922" s="626" t="s">
        <v>551</v>
      </c>
      <c r="C1922" s="626">
        <v>89301212</v>
      </c>
      <c r="D1922" s="688" t="s">
        <v>4839</v>
      </c>
      <c r="E1922" s="689" t="s">
        <v>2835</v>
      </c>
      <c r="F1922" s="626" t="s">
        <v>2806</v>
      </c>
      <c r="G1922" s="626" t="s">
        <v>4439</v>
      </c>
      <c r="H1922" s="626" t="s">
        <v>550</v>
      </c>
      <c r="I1922" s="626" t="s">
        <v>4443</v>
      </c>
      <c r="J1922" s="626" t="s">
        <v>4441</v>
      </c>
      <c r="K1922" s="626" t="s">
        <v>4444</v>
      </c>
      <c r="L1922" s="627">
        <v>487.59</v>
      </c>
      <c r="M1922" s="627">
        <v>2437.9499999999998</v>
      </c>
      <c r="N1922" s="626">
        <v>5</v>
      </c>
      <c r="O1922" s="690">
        <v>2</v>
      </c>
      <c r="P1922" s="627">
        <v>2437.9499999999998</v>
      </c>
      <c r="Q1922" s="642">
        <v>1</v>
      </c>
      <c r="R1922" s="626">
        <v>5</v>
      </c>
      <c r="S1922" s="642">
        <v>1</v>
      </c>
      <c r="T1922" s="690">
        <v>2</v>
      </c>
      <c r="U1922" s="672">
        <v>1</v>
      </c>
    </row>
    <row r="1923" spans="1:21" ht="14.4" customHeight="1" x14ac:dyDescent="0.3">
      <c r="A1923" s="625">
        <v>21</v>
      </c>
      <c r="B1923" s="626" t="s">
        <v>551</v>
      </c>
      <c r="C1923" s="626">
        <v>89301212</v>
      </c>
      <c r="D1923" s="688" t="s">
        <v>4839</v>
      </c>
      <c r="E1923" s="689" t="s">
        <v>2835</v>
      </c>
      <c r="F1923" s="626" t="s">
        <v>2806</v>
      </c>
      <c r="G1923" s="626" t="s">
        <v>4439</v>
      </c>
      <c r="H1923" s="626" t="s">
        <v>550</v>
      </c>
      <c r="I1923" s="626" t="s">
        <v>4445</v>
      </c>
      <c r="J1923" s="626" t="s">
        <v>4446</v>
      </c>
      <c r="K1923" s="626" t="s">
        <v>4447</v>
      </c>
      <c r="L1923" s="627">
        <v>0</v>
      </c>
      <c r="M1923" s="627">
        <v>0</v>
      </c>
      <c r="N1923" s="626">
        <v>3</v>
      </c>
      <c r="O1923" s="690">
        <v>2</v>
      </c>
      <c r="P1923" s="627">
        <v>0</v>
      </c>
      <c r="Q1923" s="642"/>
      <c r="R1923" s="626">
        <v>2</v>
      </c>
      <c r="S1923" s="642">
        <v>0.66666666666666663</v>
      </c>
      <c r="T1923" s="690">
        <v>1</v>
      </c>
      <c r="U1923" s="672">
        <v>0.5</v>
      </c>
    </row>
    <row r="1924" spans="1:21" ht="14.4" customHeight="1" x14ac:dyDescent="0.3">
      <c r="A1924" s="625">
        <v>21</v>
      </c>
      <c r="B1924" s="626" t="s">
        <v>551</v>
      </c>
      <c r="C1924" s="626">
        <v>89301212</v>
      </c>
      <c r="D1924" s="688" t="s">
        <v>4839</v>
      </c>
      <c r="E1924" s="689" t="s">
        <v>2835</v>
      </c>
      <c r="F1924" s="626" t="s">
        <v>2806</v>
      </c>
      <c r="G1924" s="626" t="s">
        <v>4439</v>
      </c>
      <c r="H1924" s="626" t="s">
        <v>550</v>
      </c>
      <c r="I1924" s="626" t="s">
        <v>4448</v>
      </c>
      <c r="J1924" s="626" t="s">
        <v>4446</v>
      </c>
      <c r="K1924" s="626" t="s">
        <v>4449</v>
      </c>
      <c r="L1924" s="627">
        <v>0</v>
      </c>
      <c r="M1924" s="627">
        <v>0</v>
      </c>
      <c r="N1924" s="626">
        <v>4</v>
      </c>
      <c r="O1924" s="690">
        <v>2</v>
      </c>
      <c r="P1924" s="627">
        <v>0</v>
      </c>
      <c r="Q1924" s="642"/>
      <c r="R1924" s="626">
        <v>4</v>
      </c>
      <c r="S1924" s="642">
        <v>1</v>
      </c>
      <c r="T1924" s="690">
        <v>2</v>
      </c>
      <c r="U1924" s="672">
        <v>1</v>
      </c>
    </row>
    <row r="1925" spans="1:21" ht="14.4" customHeight="1" x14ac:dyDescent="0.3">
      <c r="A1925" s="625">
        <v>21</v>
      </c>
      <c r="B1925" s="626" t="s">
        <v>551</v>
      </c>
      <c r="C1925" s="626">
        <v>89301212</v>
      </c>
      <c r="D1925" s="688" t="s">
        <v>4839</v>
      </c>
      <c r="E1925" s="689" t="s">
        <v>2835</v>
      </c>
      <c r="F1925" s="626" t="s">
        <v>2806</v>
      </c>
      <c r="G1925" s="626" t="s">
        <v>3328</v>
      </c>
      <c r="H1925" s="626" t="s">
        <v>550</v>
      </c>
      <c r="I1925" s="626" t="s">
        <v>3329</v>
      </c>
      <c r="J1925" s="626" t="s">
        <v>3330</v>
      </c>
      <c r="K1925" s="626" t="s">
        <v>3331</v>
      </c>
      <c r="L1925" s="627">
        <v>85.49</v>
      </c>
      <c r="M1925" s="627">
        <v>85.49</v>
      </c>
      <c r="N1925" s="626">
        <v>1</v>
      </c>
      <c r="O1925" s="690">
        <v>1</v>
      </c>
      <c r="P1925" s="627">
        <v>85.49</v>
      </c>
      <c r="Q1925" s="642">
        <v>1</v>
      </c>
      <c r="R1925" s="626">
        <v>1</v>
      </c>
      <c r="S1925" s="642">
        <v>1</v>
      </c>
      <c r="T1925" s="690">
        <v>1</v>
      </c>
      <c r="U1925" s="672">
        <v>1</v>
      </c>
    </row>
    <row r="1926" spans="1:21" ht="14.4" customHeight="1" x14ac:dyDescent="0.3">
      <c r="A1926" s="625">
        <v>21</v>
      </c>
      <c r="B1926" s="626" t="s">
        <v>551</v>
      </c>
      <c r="C1926" s="626">
        <v>89301212</v>
      </c>
      <c r="D1926" s="688" t="s">
        <v>4839</v>
      </c>
      <c r="E1926" s="689" t="s">
        <v>2835</v>
      </c>
      <c r="F1926" s="626" t="s">
        <v>2806</v>
      </c>
      <c r="G1926" s="626" t="s">
        <v>3049</v>
      </c>
      <c r="H1926" s="626" t="s">
        <v>550</v>
      </c>
      <c r="I1926" s="626" t="s">
        <v>3050</v>
      </c>
      <c r="J1926" s="626" t="s">
        <v>794</v>
      </c>
      <c r="K1926" s="626" t="s">
        <v>3051</v>
      </c>
      <c r="L1926" s="627">
        <v>96.72</v>
      </c>
      <c r="M1926" s="627">
        <v>1160.6399999999999</v>
      </c>
      <c r="N1926" s="626">
        <v>12</v>
      </c>
      <c r="O1926" s="690">
        <v>5</v>
      </c>
      <c r="P1926" s="627">
        <v>193.44</v>
      </c>
      <c r="Q1926" s="642">
        <v>0.16666666666666669</v>
      </c>
      <c r="R1926" s="626">
        <v>2</v>
      </c>
      <c r="S1926" s="642">
        <v>0.16666666666666666</v>
      </c>
      <c r="T1926" s="690">
        <v>1.5</v>
      </c>
      <c r="U1926" s="672">
        <v>0.3</v>
      </c>
    </row>
    <row r="1927" spans="1:21" ht="14.4" customHeight="1" x14ac:dyDescent="0.3">
      <c r="A1927" s="625">
        <v>21</v>
      </c>
      <c r="B1927" s="626" t="s">
        <v>551</v>
      </c>
      <c r="C1927" s="626">
        <v>89301212</v>
      </c>
      <c r="D1927" s="688" t="s">
        <v>4839</v>
      </c>
      <c r="E1927" s="689" t="s">
        <v>2835</v>
      </c>
      <c r="F1927" s="626" t="s">
        <v>2806</v>
      </c>
      <c r="G1927" s="626" t="s">
        <v>3049</v>
      </c>
      <c r="H1927" s="626" t="s">
        <v>550</v>
      </c>
      <c r="I1927" s="626" t="s">
        <v>3124</v>
      </c>
      <c r="J1927" s="626" t="s">
        <v>794</v>
      </c>
      <c r="K1927" s="626" t="s">
        <v>3125</v>
      </c>
      <c r="L1927" s="627">
        <v>57.85</v>
      </c>
      <c r="M1927" s="627">
        <v>347.1</v>
      </c>
      <c r="N1927" s="626">
        <v>6</v>
      </c>
      <c r="O1927" s="690">
        <v>1</v>
      </c>
      <c r="P1927" s="627"/>
      <c r="Q1927" s="642">
        <v>0</v>
      </c>
      <c r="R1927" s="626"/>
      <c r="S1927" s="642">
        <v>0</v>
      </c>
      <c r="T1927" s="690"/>
      <c r="U1927" s="672">
        <v>0</v>
      </c>
    </row>
    <row r="1928" spans="1:21" ht="14.4" customHeight="1" x14ac:dyDescent="0.3">
      <c r="A1928" s="625">
        <v>21</v>
      </c>
      <c r="B1928" s="626" t="s">
        <v>551</v>
      </c>
      <c r="C1928" s="626">
        <v>89301212</v>
      </c>
      <c r="D1928" s="688" t="s">
        <v>4839</v>
      </c>
      <c r="E1928" s="689" t="s">
        <v>2835</v>
      </c>
      <c r="F1928" s="626" t="s">
        <v>2806</v>
      </c>
      <c r="G1928" s="626" t="s">
        <v>3126</v>
      </c>
      <c r="H1928" s="626" t="s">
        <v>550</v>
      </c>
      <c r="I1928" s="626" t="s">
        <v>4450</v>
      </c>
      <c r="J1928" s="626" t="s">
        <v>925</v>
      </c>
      <c r="K1928" s="626" t="s">
        <v>2489</v>
      </c>
      <c r="L1928" s="627">
        <v>97.46</v>
      </c>
      <c r="M1928" s="627">
        <v>97.46</v>
      </c>
      <c r="N1928" s="626">
        <v>1</v>
      </c>
      <c r="O1928" s="690">
        <v>0.5</v>
      </c>
      <c r="P1928" s="627">
        <v>97.46</v>
      </c>
      <c r="Q1928" s="642">
        <v>1</v>
      </c>
      <c r="R1928" s="626">
        <v>1</v>
      </c>
      <c r="S1928" s="642">
        <v>1</v>
      </c>
      <c r="T1928" s="690">
        <v>0.5</v>
      </c>
      <c r="U1928" s="672">
        <v>1</v>
      </c>
    </row>
    <row r="1929" spans="1:21" ht="14.4" customHeight="1" x14ac:dyDescent="0.3">
      <c r="A1929" s="625">
        <v>21</v>
      </c>
      <c r="B1929" s="626" t="s">
        <v>551</v>
      </c>
      <c r="C1929" s="626">
        <v>89301212</v>
      </c>
      <c r="D1929" s="688" t="s">
        <v>4839</v>
      </c>
      <c r="E1929" s="689" t="s">
        <v>2835</v>
      </c>
      <c r="F1929" s="626" t="s">
        <v>2806</v>
      </c>
      <c r="G1929" s="626" t="s">
        <v>3126</v>
      </c>
      <c r="H1929" s="626" t="s">
        <v>550</v>
      </c>
      <c r="I1929" s="626" t="s">
        <v>3127</v>
      </c>
      <c r="J1929" s="626" t="s">
        <v>3128</v>
      </c>
      <c r="K1929" s="626" t="s">
        <v>3129</v>
      </c>
      <c r="L1929" s="627">
        <v>98.31</v>
      </c>
      <c r="M1929" s="627">
        <v>98.31</v>
      </c>
      <c r="N1929" s="626">
        <v>1</v>
      </c>
      <c r="O1929" s="690">
        <v>0.5</v>
      </c>
      <c r="P1929" s="627">
        <v>98.31</v>
      </c>
      <c r="Q1929" s="642">
        <v>1</v>
      </c>
      <c r="R1929" s="626">
        <v>1</v>
      </c>
      <c r="S1929" s="642">
        <v>1</v>
      </c>
      <c r="T1929" s="690">
        <v>0.5</v>
      </c>
      <c r="U1929" s="672">
        <v>1</v>
      </c>
    </row>
    <row r="1930" spans="1:21" ht="14.4" customHeight="1" x14ac:dyDescent="0.3">
      <c r="A1930" s="625">
        <v>21</v>
      </c>
      <c r="B1930" s="626" t="s">
        <v>551</v>
      </c>
      <c r="C1930" s="626">
        <v>89301212</v>
      </c>
      <c r="D1930" s="688" t="s">
        <v>4839</v>
      </c>
      <c r="E1930" s="689" t="s">
        <v>2835</v>
      </c>
      <c r="F1930" s="626" t="s">
        <v>2806</v>
      </c>
      <c r="G1930" s="626" t="s">
        <v>3052</v>
      </c>
      <c r="H1930" s="626" t="s">
        <v>1264</v>
      </c>
      <c r="I1930" s="626" t="s">
        <v>2719</v>
      </c>
      <c r="J1930" s="626" t="s">
        <v>1846</v>
      </c>
      <c r="K1930" s="626" t="s">
        <v>2720</v>
      </c>
      <c r="L1930" s="627">
        <v>147.36000000000001</v>
      </c>
      <c r="M1930" s="627">
        <v>2799.84</v>
      </c>
      <c r="N1930" s="626">
        <v>19</v>
      </c>
      <c r="O1930" s="690">
        <v>5</v>
      </c>
      <c r="P1930" s="627">
        <v>589.44000000000005</v>
      </c>
      <c r="Q1930" s="642">
        <v>0.2105263157894737</v>
      </c>
      <c r="R1930" s="626">
        <v>4</v>
      </c>
      <c r="S1930" s="642">
        <v>0.21052631578947367</v>
      </c>
      <c r="T1930" s="690">
        <v>1.5</v>
      </c>
      <c r="U1930" s="672">
        <v>0.3</v>
      </c>
    </row>
    <row r="1931" spans="1:21" ht="14.4" customHeight="1" x14ac:dyDescent="0.3">
      <c r="A1931" s="625">
        <v>21</v>
      </c>
      <c r="B1931" s="626" t="s">
        <v>551</v>
      </c>
      <c r="C1931" s="626">
        <v>89301212</v>
      </c>
      <c r="D1931" s="688" t="s">
        <v>4839</v>
      </c>
      <c r="E1931" s="689" t="s">
        <v>2835</v>
      </c>
      <c r="F1931" s="626" t="s">
        <v>2806</v>
      </c>
      <c r="G1931" s="626" t="s">
        <v>3052</v>
      </c>
      <c r="H1931" s="626" t="s">
        <v>1264</v>
      </c>
      <c r="I1931" s="626" t="s">
        <v>2512</v>
      </c>
      <c r="J1931" s="626" t="s">
        <v>1330</v>
      </c>
      <c r="K1931" s="626" t="s">
        <v>991</v>
      </c>
      <c r="L1931" s="627">
        <v>166.07</v>
      </c>
      <c r="M1931" s="627">
        <v>996.42</v>
      </c>
      <c r="N1931" s="626">
        <v>6</v>
      </c>
      <c r="O1931" s="690">
        <v>1</v>
      </c>
      <c r="P1931" s="627"/>
      <c r="Q1931" s="642">
        <v>0</v>
      </c>
      <c r="R1931" s="626"/>
      <c r="S1931" s="642">
        <v>0</v>
      </c>
      <c r="T1931" s="690"/>
      <c r="U1931" s="672">
        <v>0</v>
      </c>
    </row>
    <row r="1932" spans="1:21" ht="14.4" customHeight="1" x14ac:dyDescent="0.3">
      <c r="A1932" s="625">
        <v>21</v>
      </c>
      <c r="B1932" s="626" t="s">
        <v>551</v>
      </c>
      <c r="C1932" s="626">
        <v>89301212</v>
      </c>
      <c r="D1932" s="688" t="s">
        <v>4839</v>
      </c>
      <c r="E1932" s="689" t="s">
        <v>2835</v>
      </c>
      <c r="F1932" s="626" t="s">
        <v>2806</v>
      </c>
      <c r="G1932" s="626" t="s">
        <v>3052</v>
      </c>
      <c r="H1932" s="626" t="s">
        <v>1264</v>
      </c>
      <c r="I1932" s="626" t="s">
        <v>2518</v>
      </c>
      <c r="J1932" s="626" t="s">
        <v>1351</v>
      </c>
      <c r="K1932" s="626" t="s">
        <v>2519</v>
      </c>
      <c r="L1932" s="627">
        <v>124.51</v>
      </c>
      <c r="M1932" s="627">
        <v>249.02</v>
      </c>
      <c r="N1932" s="626">
        <v>2</v>
      </c>
      <c r="O1932" s="690">
        <v>0.5</v>
      </c>
      <c r="P1932" s="627">
        <v>249.02</v>
      </c>
      <c r="Q1932" s="642">
        <v>1</v>
      </c>
      <c r="R1932" s="626">
        <v>2</v>
      </c>
      <c r="S1932" s="642">
        <v>1</v>
      </c>
      <c r="T1932" s="690">
        <v>0.5</v>
      </c>
      <c r="U1932" s="672">
        <v>1</v>
      </c>
    </row>
    <row r="1933" spans="1:21" ht="14.4" customHeight="1" x14ac:dyDescent="0.3">
      <c r="A1933" s="625">
        <v>21</v>
      </c>
      <c r="B1933" s="626" t="s">
        <v>551</v>
      </c>
      <c r="C1933" s="626">
        <v>89301212</v>
      </c>
      <c r="D1933" s="688" t="s">
        <v>4839</v>
      </c>
      <c r="E1933" s="689" t="s">
        <v>2835</v>
      </c>
      <c r="F1933" s="626" t="s">
        <v>2806</v>
      </c>
      <c r="G1933" s="626" t="s">
        <v>3052</v>
      </c>
      <c r="H1933" s="626" t="s">
        <v>1264</v>
      </c>
      <c r="I1933" s="626" t="s">
        <v>2520</v>
      </c>
      <c r="J1933" s="626" t="s">
        <v>1351</v>
      </c>
      <c r="K1933" s="626" t="s">
        <v>2521</v>
      </c>
      <c r="L1933" s="627">
        <v>207.53</v>
      </c>
      <c r="M1933" s="627">
        <v>2075.3000000000002</v>
      </c>
      <c r="N1933" s="626">
        <v>10</v>
      </c>
      <c r="O1933" s="690">
        <v>3</v>
      </c>
      <c r="P1933" s="627">
        <v>2075.3000000000002</v>
      </c>
      <c r="Q1933" s="642">
        <v>1</v>
      </c>
      <c r="R1933" s="626">
        <v>10</v>
      </c>
      <c r="S1933" s="642">
        <v>1</v>
      </c>
      <c r="T1933" s="690">
        <v>3</v>
      </c>
      <c r="U1933" s="672">
        <v>1</v>
      </c>
    </row>
    <row r="1934" spans="1:21" ht="14.4" customHeight="1" x14ac:dyDescent="0.3">
      <c r="A1934" s="625">
        <v>21</v>
      </c>
      <c r="B1934" s="626" t="s">
        <v>551</v>
      </c>
      <c r="C1934" s="626">
        <v>89301212</v>
      </c>
      <c r="D1934" s="688" t="s">
        <v>4839</v>
      </c>
      <c r="E1934" s="689" t="s">
        <v>2835</v>
      </c>
      <c r="F1934" s="626" t="s">
        <v>2806</v>
      </c>
      <c r="G1934" s="626" t="s">
        <v>3052</v>
      </c>
      <c r="H1934" s="626" t="s">
        <v>1264</v>
      </c>
      <c r="I1934" s="626" t="s">
        <v>2522</v>
      </c>
      <c r="J1934" s="626" t="s">
        <v>1317</v>
      </c>
      <c r="K1934" s="626" t="s">
        <v>1397</v>
      </c>
      <c r="L1934" s="627">
        <v>314.35000000000002</v>
      </c>
      <c r="M1934" s="627">
        <v>628.70000000000005</v>
      </c>
      <c r="N1934" s="626">
        <v>2</v>
      </c>
      <c r="O1934" s="690">
        <v>1.5</v>
      </c>
      <c r="P1934" s="627">
        <v>628.70000000000005</v>
      </c>
      <c r="Q1934" s="642">
        <v>1</v>
      </c>
      <c r="R1934" s="626">
        <v>2</v>
      </c>
      <c r="S1934" s="642">
        <v>1</v>
      </c>
      <c r="T1934" s="690">
        <v>1.5</v>
      </c>
      <c r="U1934" s="672">
        <v>1</v>
      </c>
    </row>
    <row r="1935" spans="1:21" ht="14.4" customHeight="1" x14ac:dyDescent="0.3">
      <c r="A1935" s="625">
        <v>21</v>
      </c>
      <c r="B1935" s="626" t="s">
        <v>551</v>
      </c>
      <c r="C1935" s="626">
        <v>89301212</v>
      </c>
      <c r="D1935" s="688" t="s">
        <v>4839</v>
      </c>
      <c r="E1935" s="689" t="s">
        <v>2835</v>
      </c>
      <c r="F1935" s="626" t="s">
        <v>2806</v>
      </c>
      <c r="G1935" s="626" t="s">
        <v>3053</v>
      </c>
      <c r="H1935" s="626" t="s">
        <v>550</v>
      </c>
      <c r="I1935" s="626" t="s">
        <v>3237</v>
      </c>
      <c r="J1935" s="626" t="s">
        <v>3159</v>
      </c>
      <c r="K1935" s="626" t="s">
        <v>680</v>
      </c>
      <c r="L1935" s="627">
        <v>154.33000000000001</v>
      </c>
      <c r="M1935" s="627">
        <v>22377.849999999991</v>
      </c>
      <c r="N1935" s="626">
        <v>145</v>
      </c>
      <c r="O1935" s="690">
        <v>41.5</v>
      </c>
      <c r="P1935" s="627">
        <v>13426.709999999995</v>
      </c>
      <c r="Q1935" s="642">
        <v>0.6</v>
      </c>
      <c r="R1935" s="626">
        <v>87</v>
      </c>
      <c r="S1935" s="642">
        <v>0.6</v>
      </c>
      <c r="T1935" s="690">
        <v>22.5</v>
      </c>
      <c r="U1935" s="672">
        <v>0.54216867469879515</v>
      </c>
    </row>
    <row r="1936" spans="1:21" ht="14.4" customHeight="1" x14ac:dyDescent="0.3">
      <c r="A1936" s="625">
        <v>21</v>
      </c>
      <c r="B1936" s="626" t="s">
        <v>551</v>
      </c>
      <c r="C1936" s="626">
        <v>89301212</v>
      </c>
      <c r="D1936" s="688" t="s">
        <v>4839</v>
      </c>
      <c r="E1936" s="689" t="s">
        <v>2835</v>
      </c>
      <c r="F1936" s="626" t="s">
        <v>2806</v>
      </c>
      <c r="G1936" s="626" t="s">
        <v>3053</v>
      </c>
      <c r="H1936" s="626" t="s">
        <v>550</v>
      </c>
      <c r="I1936" s="626" t="s">
        <v>4081</v>
      </c>
      <c r="J1936" s="626" t="s">
        <v>3159</v>
      </c>
      <c r="K1936" s="626" t="s">
        <v>832</v>
      </c>
      <c r="L1936" s="627">
        <v>0</v>
      </c>
      <c r="M1936" s="627">
        <v>0</v>
      </c>
      <c r="N1936" s="626">
        <v>1</v>
      </c>
      <c r="O1936" s="690">
        <v>0.5</v>
      </c>
      <c r="P1936" s="627"/>
      <c r="Q1936" s="642"/>
      <c r="R1936" s="626"/>
      <c r="S1936" s="642">
        <v>0</v>
      </c>
      <c r="T1936" s="690"/>
      <c r="U1936" s="672">
        <v>0</v>
      </c>
    </row>
    <row r="1937" spans="1:21" ht="14.4" customHeight="1" x14ac:dyDescent="0.3">
      <c r="A1937" s="625">
        <v>21</v>
      </c>
      <c r="B1937" s="626" t="s">
        <v>551</v>
      </c>
      <c r="C1937" s="626">
        <v>89301212</v>
      </c>
      <c r="D1937" s="688" t="s">
        <v>4839</v>
      </c>
      <c r="E1937" s="689" t="s">
        <v>2835</v>
      </c>
      <c r="F1937" s="626" t="s">
        <v>2806</v>
      </c>
      <c r="G1937" s="626" t="s">
        <v>3053</v>
      </c>
      <c r="H1937" s="626" t="s">
        <v>550</v>
      </c>
      <c r="I1937" s="626" t="s">
        <v>4006</v>
      </c>
      <c r="J1937" s="626" t="s">
        <v>4007</v>
      </c>
      <c r="K1937" s="626" t="s">
        <v>680</v>
      </c>
      <c r="L1937" s="627">
        <v>60.97</v>
      </c>
      <c r="M1937" s="627">
        <v>548.73</v>
      </c>
      <c r="N1937" s="626">
        <v>9</v>
      </c>
      <c r="O1937" s="690">
        <v>2.5</v>
      </c>
      <c r="P1937" s="627"/>
      <c r="Q1937" s="642">
        <v>0</v>
      </c>
      <c r="R1937" s="626"/>
      <c r="S1937" s="642">
        <v>0</v>
      </c>
      <c r="T1937" s="690"/>
      <c r="U1937" s="672">
        <v>0</v>
      </c>
    </row>
    <row r="1938" spans="1:21" ht="14.4" customHeight="1" x14ac:dyDescent="0.3">
      <c r="A1938" s="625">
        <v>21</v>
      </c>
      <c r="B1938" s="626" t="s">
        <v>551</v>
      </c>
      <c r="C1938" s="626">
        <v>89301212</v>
      </c>
      <c r="D1938" s="688" t="s">
        <v>4839</v>
      </c>
      <c r="E1938" s="689" t="s">
        <v>2835</v>
      </c>
      <c r="F1938" s="626" t="s">
        <v>2806</v>
      </c>
      <c r="G1938" s="626" t="s">
        <v>3053</v>
      </c>
      <c r="H1938" s="626" t="s">
        <v>550</v>
      </c>
      <c r="I1938" s="626" t="s">
        <v>4451</v>
      </c>
      <c r="J1938" s="626" t="s">
        <v>899</v>
      </c>
      <c r="K1938" s="626" t="s">
        <v>4171</v>
      </c>
      <c r="L1938" s="627">
        <v>0</v>
      </c>
      <c r="M1938" s="627">
        <v>0</v>
      </c>
      <c r="N1938" s="626">
        <v>1</v>
      </c>
      <c r="O1938" s="690">
        <v>1</v>
      </c>
      <c r="P1938" s="627">
        <v>0</v>
      </c>
      <c r="Q1938" s="642"/>
      <c r="R1938" s="626">
        <v>1</v>
      </c>
      <c r="S1938" s="642">
        <v>1</v>
      </c>
      <c r="T1938" s="690">
        <v>1</v>
      </c>
      <c r="U1938" s="672">
        <v>1</v>
      </c>
    </row>
    <row r="1939" spans="1:21" ht="14.4" customHeight="1" x14ac:dyDescent="0.3">
      <c r="A1939" s="625">
        <v>21</v>
      </c>
      <c r="B1939" s="626" t="s">
        <v>551</v>
      </c>
      <c r="C1939" s="626">
        <v>89301212</v>
      </c>
      <c r="D1939" s="688" t="s">
        <v>4839</v>
      </c>
      <c r="E1939" s="689" t="s">
        <v>2835</v>
      </c>
      <c r="F1939" s="626" t="s">
        <v>2806</v>
      </c>
      <c r="G1939" s="626" t="s">
        <v>3239</v>
      </c>
      <c r="H1939" s="626" t="s">
        <v>550</v>
      </c>
      <c r="I1939" s="626" t="s">
        <v>4452</v>
      </c>
      <c r="J1939" s="626" t="s">
        <v>1657</v>
      </c>
      <c r="K1939" s="626" t="s">
        <v>4453</v>
      </c>
      <c r="L1939" s="627">
        <v>432.32</v>
      </c>
      <c r="M1939" s="627">
        <v>432.32</v>
      </c>
      <c r="N1939" s="626">
        <v>1</v>
      </c>
      <c r="O1939" s="690">
        <v>1</v>
      </c>
      <c r="P1939" s="627"/>
      <c r="Q1939" s="642">
        <v>0</v>
      </c>
      <c r="R1939" s="626"/>
      <c r="S1939" s="642">
        <v>0</v>
      </c>
      <c r="T1939" s="690"/>
      <c r="U1939" s="672">
        <v>0</v>
      </c>
    </row>
    <row r="1940" spans="1:21" ht="14.4" customHeight="1" x14ac:dyDescent="0.3">
      <c r="A1940" s="625">
        <v>21</v>
      </c>
      <c r="B1940" s="626" t="s">
        <v>551</v>
      </c>
      <c r="C1940" s="626">
        <v>89301212</v>
      </c>
      <c r="D1940" s="688" t="s">
        <v>4839</v>
      </c>
      <c r="E1940" s="689" t="s">
        <v>2835</v>
      </c>
      <c r="F1940" s="626" t="s">
        <v>2806</v>
      </c>
      <c r="G1940" s="626" t="s">
        <v>3239</v>
      </c>
      <c r="H1940" s="626" t="s">
        <v>550</v>
      </c>
      <c r="I1940" s="626" t="s">
        <v>4454</v>
      </c>
      <c r="J1940" s="626" t="s">
        <v>1657</v>
      </c>
      <c r="K1940" s="626" t="s">
        <v>2888</v>
      </c>
      <c r="L1940" s="627">
        <v>144.1</v>
      </c>
      <c r="M1940" s="627">
        <v>288.2</v>
      </c>
      <c r="N1940" s="626">
        <v>2</v>
      </c>
      <c r="O1940" s="690">
        <v>1</v>
      </c>
      <c r="P1940" s="627">
        <v>288.2</v>
      </c>
      <c r="Q1940" s="642">
        <v>1</v>
      </c>
      <c r="R1940" s="626">
        <v>2</v>
      </c>
      <c r="S1940" s="642">
        <v>1</v>
      </c>
      <c r="T1940" s="690">
        <v>1</v>
      </c>
      <c r="U1940" s="672">
        <v>1</v>
      </c>
    </row>
    <row r="1941" spans="1:21" ht="14.4" customHeight="1" x14ac:dyDescent="0.3">
      <c r="A1941" s="625">
        <v>21</v>
      </c>
      <c r="B1941" s="626" t="s">
        <v>551</v>
      </c>
      <c r="C1941" s="626">
        <v>89301212</v>
      </c>
      <c r="D1941" s="688" t="s">
        <v>4839</v>
      </c>
      <c r="E1941" s="689" t="s">
        <v>2835</v>
      </c>
      <c r="F1941" s="626" t="s">
        <v>2806</v>
      </c>
      <c r="G1941" s="626" t="s">
        <v>4010</v>
      </c>
      <c r="H1941" s="626" t="s">
        <v>550</v>
      </c>
      <c r="I1941" s="626" t="s">
        <v>4011</v>
      </c>
      <c r="J1941" s="626" t="s">
        <v>852</v>
      </c>
      <c r="K1941" s="626" t="s">
        <v>853</v>
      </c>
      <c r="L1941" s="627">
        <v>82.67</v>
      </c>
      <c r="M1941" s="627">
        <v>496.02</v>
      </c>
      <c r="N1941" s="626">
        <v>6</v>
      </c>
      <c r="O1941" s="690">
        <v>3</v>
      </c>
      <c r="P1941" s="627">
        <v>165.34</v>
      </c>
      <c r="Q1941" s="642">
        <v>0.33333333333333337</v>
      </c>
      <c r="R1941" s="626">
        <v>2</v>
      </c>
      <c r="S1941" s="642">
        <v>0.33333333333333331</v>
      </c>
      <c r="T1941" s="690">
        <v>1.5</v>
      </c>
      <c r="U1941" s="672">
        <v>0.5</v>
      </c>
    </row>
    <row r="1942" spans="1:21" ht="14.4" customHeight="1" x14ac:dyDescent="0.3">
      <c r="A1942" s="625">
        <v>21</v>
      </c>
      <c r="B1942" s="626" t="s">
        <v>551</v>
      </c>
      <c r="C1942" s="626">
        <v>89301212</v>
      </c>
      <c r="D1942" s="688" t="s">
        <v>4839</v>
      </c>
      <c r="E1942" s="689" t="s">
        <v>2835</v>
      </c>
      <c r="F1942" s="626" t="s">
        <v>2806</v>
      </c>
      <c r="G1942" s="626" t="s">
        <v>4455</v>
      </c>
      <c r="H1942" s="626" t="s">
        <v>550</v>
      </c>
      <c r="I1942" s="626" t="s">
        <v>4456</v>
      </c>
      <c r="J1942" s="626" t="s">
        <v>4457</v>
      </c>
      <c r="K1942" s="626" t="s">
        <v>4458</v>
      </c>
      <c r="L1942" s="627">
        <v>0</v>
      </c>
      <c r="M1942" s="627">
        <v>0</v>
      </c>
      <c r="N1942" s="626">
        <v>1</v>
      </c>
      <c r="O1942" s="690">
        <v>0.5</v>
      </c>
      <c r="P1942" s="627">
        <v>0</v>
      </c>
      <c r="Q1942" s="642"/>
      <c r="R1942" s="626">
        <v>1</v>
      </c>
      <c r="S1942" s="642">
        <v>1</v>
      </c>
      <c r="T1942" s="690">
        <v>0.5</v>
      </c>
      <c r="U1942" s="672">
        <v>1</v>
      </c>
    </row>
    <row r="1943" spans="1:21" ht="14.4" customHeight="1" x14ac:dyDescent="0.3">
      <c r="A1943" s="625">
        <v>21</v>
      </c>
      <c r="B1943" s="626" t="s">
        <v>551</v>
      </c>
      <c r="C1943" s="626">
        <v>89301212</v>
      </c>
      <c r="D1943" s="688" t="s">
        <v>4839</v>
      </c>
      <c r="E1943" s="689" t="s">
        <v>2835</v>
      </c>
      <c r="F1943" s="626" t="s">
        <v>2806</v>
      </c>
      <c r="G1943" s="626" t="s">
        <v>3242</v>
      </c>
      <c r="H1943" s="626" t="s">
        <v>550</v>
      </c>
      <c r="I1943" s="626" t="s">
        <v>3741</v>
      </c>
      <c r="J1943" s="626" t="s">
        <v>3742</v>
      </c>
      <c r="K1943" s="626" t="s">
        <v>3743</v>
      </c>
      <c r="L1943" s="627">
        <v>167.42</v>
      </c>
      <c r="M1943" s="627">
        <v>11551.980000000003</v>
      </c>
      <c r="N1943" s="626">
        <v>69</v>
      </c>
      <c r="O1943" s="690">
        <v>29.5</v>
      </c>
      <c r="P1943" s="627">
        <v>7701.3200000000015</v>
      </c>
      <c r="Q1943" s="642">
        <v>0.66666666666666663</v>
      </c>
      <c r="R1943" s="626">
        <v>46</v>
      </c>
      <c r="S1943" s="642">
        <v>0.66666666666666663</v>
      </c>
      <c r="T1943" s="690">
        <v>17.5</v>
      </c>
      <c r="U1943" s="672">
        <v>0.59322033898305082</v>
      </c>
    </row>
    <row r="1944" spans="1:21" ht="14.4" customHeight="1" x14ac:dyDescent="0.3">
      <c r="A1944" s="625">
        <v>21</v>
      </c>
      <c r="B1944" s="626" t="s">
        <v>551</v>
      </c>
      <c r="C1944" s="626">
        <v>89301212</v>
      </c>
      <c r="D1944" s="688" t="s">
        <v>4839</v>
      </c>
      <c r="E1944" s="689" t="s">
        <v>2835</v>
      </c>
      <c r="F1944" s="626" t="s">
        <v>2806</v>
      </c>
      <c r="G1944" s="626" t="s">
        <v>3242</v>
      </c>
      <c r="H1944" s="626" t="s">
        <v>550</v>
      </c>
      <c r="I1944" s="626" t="s">
        <v>4459</v>
      </c>
      <c r="J1944" s="626" t="s">
        <v>3742</v>
      </c>
      <c r="K1944" s="626" t="s">
        <v>4017</v>
      </c>
      <c r="L1944" s="627">
        <v>0</v>
      </c>
      <c r="M1944" s="627">
        <v>0</v>
      </c>
      <c r="N1944" s="626">
        <v>1</v>
      </c>
      <c r="O1944" s="690">
        <v>0.5</v>
      </c>
      <c r="P1944" s="627">
        <v>0</v>
      </c>
      <c r="Q1944" s="642"/>
      <c r="R1944" s="626">
        <v>1</v>
      </c>
      <c r="S1944" s="642">
        <v>1</v>
      </c>
      <c r="T1944" s="690">
        <v>0.5</v>
      </c>
      <c r="U1944" s="672">
        <v>1</v>
      </c>
    </row>
    <row r="1945" spans="1:21" ht="14.4" customHeight="1" x14ac:dyDescent="0.3">
      <c r="A1945" s="625">
        <v>21</v>
      </c>
      <c r="B1945" s="626" t="s">
        <v>551</v>
      </c>
      <c r="C1945" s="626">
        <v>89301212</v>
      </c>
      <c r="D1945" s="688" t="s">
        <v>4839</v>
      </c>
      <c r="E1945" s="689" t="s">
        <v>2835</v>
      </c>
      <c r="F1945" s="626" t="s">
        <v>2806</v>
      </c>
      <c r="G1945" s="626" t="s">
        <v>3242</v>
      </c>
      <c r="H1945" s="626" t="s">
        <v>550</v>
      </c>
      <c r="I1945" s="626" t="s">
        <v>4014</v>
      </c>
      <c r="J1945" s="626" t="s">
        <v>4015</v>
      </c>
      <c r="K1945" s="626" t="s">
        <v>3743</v>
      </c>
      <c r="L1945" s="627">
        <v>0</v>
      </c>
      <c r="M1945" s="627">
        <v>0</v>
      </c>
      <c r="N1945" s="626">
        <v>7</v>
      </c>
      <c r="O1945" s="690">
        <v>2.5</v>
      </c>
      <c r="P1945" s="627">
        <v>0</v>
      </c>
      <c r="Q1945" s="642"/>
      <c r="R1945" s="626">
        <v>5</v>
      </c>
      <c r="S1945" s="642">
        <v>0.7142857142857143</v>
      </c>
      <c r="T1945" s="690">
        <v>2</v>
      </c>
      <c r="U1945" s="672">
        <v>0.8</v>
      </c>
    </row>
    <row r="1946" spans="1:21" ht="14.4" customHeight="1" x14ac:dyDescent="0.3">
      <c r="A1946" s="625">
        <v>21</v>
      </c>
      <c r="B1946" s="626" t="s">
        <v>551</v>
      </c>
      <c r="C1946" s="626">
        <v>89301212</v>
      </c>
      <c r="D1946" s="688" t="s">
        <v>4839</v>
      </c>
      <c r="E1946" s="689" t="s">
        <v>2835</v>
      </c>
      <c r="F1946" s="626" t="s">
        <v>2806</v>
      </c>
      <c r="G1946" s="626" t="s">
        <v>3059</v>
      </c>
      <c r="H1946" s="626" t="s">
        <v>1264</v>
      </c>
      <c r="I1946" s="626" t="s">
        <v>2224</v>
      </c>
      <c r="J1946" s="626" t="s">
        <v>2225</v>
      </c>
      <c r="K1946" s="626" t="s">
        <v>2226</v>
      </c>
      <c r="L1946" s="627">
        <v>156.25</v>
      </c>
      <c r="M1946" s="627">
        <v>156.25</v>
      </c>
      <c r="N1946" s="626">
        <v>1</v>
      </c>
      <c r="O1946" s="690">
        <v>0.5</v>
      </c>
      <c r="P1946" s="627">
        <v>156.25</v>
      </c>
      <c r="Q1946" s="642">
        <v>1</v>
      </c>
      <c r="R1946" s="626">
        <v>1</v>
      </c>
      <c r="S1946" s="642">
        <v>1</v>
      </c>
      <c r="T1946" s="690">
        <v>0.5</v>
      </c>
      <c r="U1946" s="672">
        <v>1</v>
      </c>
    </row>
    <row r="1947" spans="1:21" ht="14.4" customHeight="1" x14ac:dyDescent="0.3">
      <c r="A1947" s="625">
        <v>21</v>
      </c>
      <c r="B1947" s="626" t="s">
        <v>551</v>
      </c>
      <c r="C1947" s="626">
        <v>89301212</v>
      </c>
      <c r="D1947" s="688" t="s">
        <v>4839</v>
      </c>
      <c r="E1947" s="689" t="s">
        <v>2835</v>
      </c>
      <c r="F1947" s="626" t="s">
        <v>2806</v>
      </c>
      <c r="G1947" s="626" t="s">
        <v>2903</v>
      </c>
      <c r="H1947" s="626" t="s">
        <v>550</v>
      </c>
      <c r="I1947" s="626" t="s">
        <v>3131</v>
      </c>
      <c r="J1947" s="626" t="s">
        <v>2905</v>
      </c>
      <c r="K1947" s="626" t="s">
        <v>1104</v>
      </c>
      <c r="L1947" s="627">
        <v>0</v>
      </c>
      <c r="M1947" s="627">
        <v>0</v>
      </c>
      <c r="N1947" s="626">
        <v>13</v>
      </c>
      <c r="O1947" s="690">
        <v>5</v>
      </c>
      <c r="P1947" s="627">
        <v>0</v>
      </c>
      <c r="Q1947" s="642"/>
      <c r="R1947" s="626">
        <v>7</v>
      </c>
      <c r="S1947" s="642">
        <v>0.53846153846153844</v>
      </c>
      <c r="T1947" s="690">
        <v>2.5</v>
      </c>
      <c r="U1947" s="672">
        <v>0.5</v>
      </c>
    </row>
    <row r="1948" spans="1:21" ht="14.4" customHeight="1" x14ac:dyDescent="0.3">
      <c r="A1948" s="625">
        <v>21</v>
      </c>
      <c r="B1948" s="626" t="s">
        <v>551</v>
      </c>
      <c r="C1948" s="626">
        <v>89301212</v>
      </c>
      <c r="D1948" s="688" t="s">
        <v>4839</v>
      </c>
      <c r="E1948" s="689" t="s">
        <v>2835</v>
      </c>
      <c r="F1948" s="626" t="s">
        <v>2806</v>
      </c>
      <c r="G1948" s="626" t="s">
        <v>2903</v>
      </c>
      <c r="H1948" s="626" t="s">
        <v>550</v>
      </c>
      <c r="I1948" s="626" t="s">
        <v>2904</v>
      </c>
      <c r="J1948" s="626" t="s">
        <v>2905</v>
      </c>
      <c r="K1948" s="626" t="s">
        <v>1694</v>
      </c>
      <c r="L1948" s="627">
        <v>0</v>
      </c>
      <c r="M1948" s="627">
        <v>0</v>
      </c>
      <c r="N1948" s="626">
        <v>1</v>
      </c>
      <c r="O1948" s="690">
        <v>1</v>
      </c>
      <c r="P1948" s="627"/>
      <c r="Q1948" s="642"/>
      <c r="R1948" s="626"/>
      <c r="S1948" s="642">
        <v>0</v>
      </c>
      <c r="T1948" s="690"/>
      <c r="U1948" s="672">
        <v>0</v>
      </c>
    </row>
    <row r="1949" spans="1:21" ht="14.4" customHeight="1" x14ac:dyDescent="0.3">
      <c r="A1949" s="625">
        <v>21</v>
      </c>
      <c r="B1949" s="626" t="s">
        <v>551</v>
      </c>
      <c r="C1949" s="626">
        <v>89301212</v>
      </c>
      <c r="D1949" s="688" t="s">
        <v>4839</v>
      </c>
      <c r="E1949" s="689" t="s">
        <v>2835</v>
      </c>
      <c r="F1949" s="626" t="s">
        <v>2806</v>
      </c>
      <c r="G1949" s="626" t="s">
        <v>2903</v>
      </c>
      <c r="H1949" s="626" t="s">
        <v>550</v>
      </c>
      <c r="I1949" s="626" t="s">
        <v>3060</v>
      </c>
      <c r="J1949" s="626" t="s">
        <v>2907</v>
      </c>
      <c r="K1949" s="626" t="s">
        <v>1104</v>
      </c>
      <c r="L1949" s="627">
        <v>0</v>
      </c>
      <c r="M1949" s="627">
        <v>0</v>
      </c>
      <c r="N1949" s="626">
        <v>8</v>
      </c>
      <c r="O1949" s="690">
        <v>3</v>
      </c>
      <c r="P1949" s="627">
        <v>0</v>
      </c>
      <c r="Q1949" s="642"/>
      <c r="R1949" s="626">
        <v>1</v>
      </c>
      <c r="S1949" s="642">
        <v>0.125</v>
      </c>
      <c r="T1949" s="690">
        <v>0.5</v>
      </c>
      <c r="U1949" s="672">
        <v>0.16666666666666666</v>
      </c>
    </row>
    <row r="1950" spans="1:21" ht="14.4" customHeight="1" x14ac:dyDescent="0.3">
      <c r="A1950" s="625">
        <v>21</v>
      </c>
      <c r="B1950" s="626" t="s">
        <v>551</v>
      </c>
      <c r="C1950" s="626">
        <v>89301212</v>
      </c>
      <c r="D1950" s="688" t="s">
        <v>4839</v>
      </c>
      <c r="E1950" s="689" t="s">
        <v>2835</v>
      </c>
      <c r="F1950" s="626" t="s">
        <v>2806</v>
      </c>
      <c r="G1950" s="626" t="s">
        <v>2903</v>
      </c>
      <c r="H1950" s="626" t="s">
        <v>550</v>
      </c>
      <c r="I1950" s="626" t="s">
        <v>2906</v>
      </c>
      <c r="J1950" s="626" t="s">
        <v>2907</v>
      </c>
      <c r="K1950" s="626" t="s">
        <v>1104</v>
      </c>
      <c r="L1950" s="627">
        <v>0</v>
      </c>
      <c r="M1950" s="627">
        <v>0</v>
      </c>
      <c r="N1950" s="626">
        <v>5</v>
      </c>
      <c r="O1950" s="690">
        <v>1</v>
      </c>
      <c r="P1950" s="627"/>
      <c r="Q1950" s="642"/>
      <c r="R1950" s="626"/>
      <c r="S1950" s="642">
        <v>0</v>
      </c>
      <c r="T1950" s="690"/>
      <c r="U1950" s="672">
        <v>0</v>
      </c>
    </row>
    <row r="1951" spans="1:21" ht="14.4" customHeight="1" x14ac:dyDescent="0.3">
      <c r="A1951" s="625">
        <v>21</v>
      </c>
      <c r="B1951" s="626" t="s">
        <v>551</v>
      </c>
      <c r="C1951" s="626">
        <v>89301212</v>
      </c>
      <c r="D1951" s="688" t="s">
        <v>4839</v>
      </c>
      <c r="E1951" s="689" t="s">
        <v>2835</v>
      </c>
      <c r="F1951" s="626" t="s">
        <v>2806</v>
      </c>
      <c r="G1951" s="626" t="s">
        <v>2903</v>
      </c>
      <c r="H1951" s="626" t="s">
        <v>550</v>
      </c>
      <c r="I1951" s="626" t="s">
        <v>4202</v>
      </c>
      <c r="J1951" s="626" t="s">
        <v>2907</v>
      </c>
      <c r="K1951" s="626" t="s">
        <v>628</v>
      </c>
      <c r="L1951" s="627">
        <v>0</v>
      </c>
      <c r="M1951" s="627">
        <v>0</v>
      </c>
      <c r="N1951" s="626">
        <v>1</v>
      </c>
      <c r="O1951" s="690">
        <v>0.5</v>
      </c>
      <c r="P1951" s="627">
        <v>0</v>
      </c>
      <c r="Q1951" s="642"/>
      <c r="R1951" s="626">
        <v>1</v>
      </c>
      <c r="S1951" s="642">
        <v>1</v>
      </c>
      <c r="T1951" s="690">
        <v>0.5</v>
      </c>
      <c r="U1951" s="672">
        <v>1</v>
      </c>
    </row>
    <row r="1952" spans="1:21" ht="14.4" customHeight="1" x14ac:dyDescent="0.3">
      <c r="A1952" s="625">
        <v>21</v>
      </c>
      <c r="B1952" s="626" t="s">
        <v>551</v>
      </c>
      <c r="C1952" s="626">
        <v>89301212</v>
      </c>
      <c r="D1952" s="688" t="s">
        <v>4839</v>
      </c>
      <c r="E1952" s="689" t="s">
        <v>2835</v>
      </c>
      <c r="F1952" s="626" t="s">
        <v>2806</v>
      </c>
      <c r="G1952" s="626" t="s">
        <v>2903</v>
      </c>
      <c r="H1952" s="626" t="s">
        <v>550</v>
      </c>
      <c r="I1952" s="626" t="s">
        <v>4460</v>
      </c>
      <c r="J1952" s="626" t="s">
        <v>2907</v>
      </c>
      <c r="K1952" s="626" t="s">
        <v>3643</v>
      </c>
      <c r="L1952" s="627">
        <v>0</v>
      </c>
      <c r="M1952" s="627">
        <v>0</v>
      </c>
      <c r="N1952" s="626">
        <v>1</v>
      </c>
      <c r="O1952" s="690">
        <v>0.5</v>
      </c>
      <c r="P1952" s="627"/>
      <c r="Q1952" s="642"/>
      <c r="R1952" s="626"/>
      <c r="S1952" s="642">
        <v>0</v>
      </c>
      <c r="T1952" s="690"/>
      <c r="U1952" s="672">
        <v>0</v>
      </c>
    </row>
    <row r="1953" spans="1:21" ht="14.4" customHeight="1" x14ac:dyDescent="0.3">
      <c r="A1953" s="625">
        <v>21</v>
      </c>
      <c r="B1953" s="626" t="s">
        <v>551</v>
      </c>
      <c r="C1953" s="626">
        <v>89301212</v>
      </c>
      <c r="D1953" s="688" t="s">
        <v>4839</v>
      </c>
      <c r="E1953" s="689" t="s">
        <v>2835</v>
      </c>
      <c r="F1953" s="626" t="s">
        <v>2806</v>
      </c>
      <c r="G1953" s="626" t="s">
        <v>2903</v>
      </c>
      <c r="H1953" s="626" t="s">
        <v>550</v>
      </c>
      <c r="I1953" s="626" t="s">
        <v>3332</v>
      </c>
      <c r="J1953" s="626" t="s">
        <v>3333</v>
      </c>
      <c r="K1953" s="626" t="s">
        <v>1104</v>
      </c>
      <c r="L1953" s="627">
        <v>0</v>
      </c>
      <c r="M1953" s="627">
        <v>0</v>
      </c>
      <c r="N1953" s="626">
        <v>9</v>
      </c>
      <c r="O1953" s="690">
        <v>2.5</v>
      </c>
      <c r="P1953" s="627">
        <v>0</v>
      </c>
      <c r="Q1953" s="642"/>
      <c r="R1953" s="626">
        <v>7</v>
      </c>
      <c r="S1953" s="642">
        <v>0.77777777777777779</v>
      </c>
      <c r="T1953" s="690">
        <v>2</v>
      </c>
      <c r="U1953" s="672">
        <v>0.8</v>
      </c>
    </row>
    <row r="1954" spans="1:21" ht="14.4" customHeight="1" x14ac:dyDescent="0.3">
      <c r="A1954" s="625">
        <v>21</v>
      </c>
      <c r="B1954" s="626" t="s">
        <v>551</v>
      </c>
      <c r="C1954" s="626">
        <v>89301212</v>
      </c>
      <c r="D1954" s="688" t="s">
        <v>4839</v>
      </c>
      <c r="E1954" s="689" t="s">
        <v>2835</v>
      </c>
      <c r="F1954" s="626" t="s">
        <v>2806</v>
      </c>
      <c r="G1954" s="626" t="s">
        <v>2903</v>
      </c>
      <c r="H1954" s="626" t="s">
        <v>550</v>
      </c>
      <c r="I1954" s="626" t="s">
        <v>4019</v>
      </c>
      <c r="J1954" s="626" t="s">
        <v>3637</v>
      </c>
      <c r="K1954" s="626" t="s">
        <v>1104</v>
      </c>
      <c r="L1954" s="627">
        <v>0</v>
      </c>
      <c r="M1954" s="627">
        <v>0</v>
      </c>
      <c r="N1954" s="626">
        <v>3</v>
      </c>
      <c r="O1954" s="690">
        <v>1</v>
      </c>
      <c r="P1954" s="627"/>
      <c r="Q1954" s="642"/>
      <c r="R1954" s="626"/>
      <c r="S1954" s="642">
        <v>0</v>
      </c>
      <c r="T1954" s="690"/>
      <c r="U1954" s="672">
        <v>0</v>
      </c>
    </row>
    <row r="1955" spans="1:21" ht="14.4" customHeight="1" x14ac:dyDescent="0.3">
      <c r="A1955" s="625">
        <v>21</v>
      </c>
      <c r="B1955" s="626" t="s">
        <v>551</v>
      </c>
      <c r="C1955" s="626">
        <v>89301212</v>
      </c>
      <c r="D1955" s="688" t="s">
        <v>4839</v>
      </c>
      <c r="E1955" s="689" t="s">
        <v>2835</v>
      </c>
      <c r="F1955" s="626" t="s">
        <v>2806</v>
      </c>
      <c r="G1955" s="626" t="s">
        <v>2903</v>
      </c>
      <c r="H1955" s="626" t="s">
        <v>550</v>
      </c>
      <c r="I1955" s="626" t="s">
        <v>3636</v>
      </c>
      <c r="J1955" s="626" t="s">
        <v>3637</v>
      </c>
      <c r="K1955" s="626" t="s">
        <v>1694</v>
      </c>
      <c r="L1955" s="627">
        <v>0</v>
      </c>
      <c r="M1955" s="627">
        <v>0</v>
      </c>
      <c r="N1955" s="626">
        <v>1</v>
      </c>
      <c r="O1955" s="690">
        <v>1</v>
      </c>
      <c r="P1955" s="627"/>
      <c r="Q1955" s="642"/>
      <c r="R1955" s="626"/>
      <c r="S1955" s="642">
        <v>0</v>
      </c>
      <c r="T1955" s="690"/>
      <c r="U1955" s="672">
        <v>0</v>
      </c>
    </row>
    <row r="1956" spans="1:21" ht="14.4" customHeight="1" x14ac:dyDescent="0.3">
      <c r="A1956" s="625">
        <v>21</v>
      </c>
      <c r="B1956" s="626" t="s">
        <v>551</v>
      </c>
      <c r="C1956" s="626">
        <v>89301212</v>
      </c>
      <c r="D1956" s="688" t="s">
        <v>4839</v>
      </c>
      <c r="E1956" s="689" t="s">
        <v>2835</v>
      </c>
      <c r="F1956" s="626" t="s">
        <v>2806</v>
      </c>
      <c r="G1956" s="626" t="s">
        <v>2903</v>
      </c>
      <c r="H1956" s="626" t="s">
        <v>550</v>
      </c>
      <c r="I1956" s="626" t="s">
        <v>4461</v>
      </c>
      <c r="J1956" s="626" t="s">
        <v>4204</v>
      </c>
      <c r="K1956" s="626" t="s">
        <v>4462</v>
      </c>
      <c r="L1956" s="627">
        <v>0</v>
      </c>
      <c r="M1956" s="627">
        <v>0</v>
      </c>
      <c r="N1956" s="626">
        <v>3</v>
      </c>
      <c r="O1956" s="690">
        <v>0.5</v>
      </c>
      <c r="P1956" s="627"/>
      <c r="Q1956" s="642"/>
      <c r="R1956" s="626"/>
      <c r="S1956" s="642">
        <v>0</v>
      </c>
      <c r="T1956" s="690"/>
      <c r="U1956" s="672">
        <v>0</v>
      </c>
    </row>
    <row r="1957" spans="1:21" ht="14.4" customHeight="1" x14ac:dyDescent="0.3">
      <c r="A1957" s="625">
        <v>21</v>
      </c>
      <c r="B1957" s="626" t="s">
        <v>551</v>
      </c>
      <c r="C1957" s="626">
        <v>89301212</v>
      </c>
      <c r="D1957" s="688" t="s">
        <v>4839</v>
      </c>
      <c r="E1957" s="689" t="s">
        <v>2835</v>
      </c>
      <c r="F1957" s="626" t="s">
        <v>2806</v>
      </c>
      <c r="G1957" s="626" t="s">
        <v>2903</v>
      </c>
      <c r="H1957" s="626" t="s">
        <v>550</v>
      </c>
      <c r="I1957" s="626" t="s">
        <v>4021</v>
      </c>
      <c r="J1957" s="626" t="s">
        <v>3637</v>
      </c>
      <c r="K1957" s="626" t="s">
        <v>1104</v>
      </c>
      <c r="L1957" s="627">
        <v>0</v>
      </c>
      <c r="M1957" s="627">
        <v>0</v>
      </c>
      <c r="N1957" s="626">
        <v>4</v>
      </c>
      <c r="O1957" s="690">
        <v>1</v>
      </c>
      <c r="P1957" s="627">
        <v>0</v>
      </c>
      <c r="Q1957" s="642"/>
      <c r="R1957" s="626">
        <v>2</v>
      </c>
      <c r="S1957" s="642">
        <v>0.5</v>
      </c>
      <c r="T1957" s="690">
        <v>0.5</v>
      </c>
      <c r="U1957" s="672">
        <v>0.5</v>
      </c>
    </row>
    <row r="1958" spans="1:21" ht="14.4" customHeight="1" x14ac:dyDescent="0.3">
      <c r="A1958" s="625">
        <v>21</v>
      </c>
      <c r="B1958" s="626" t="s">
        <v>551</v>
      </c>
      <c r="C1958" s="626">
        <v>89301212</v>
      </c>
      <c r="D1958" s="688" t="s">
        <v>4839</v>
      </c>
      <c r="E1958" s="689" t="s">
        <v>2835</v>
      </c>
      <c r="F1958" s="626" t="s">
        <v>2806</v>
      </c>
      <c r="G1958" s="626" t="s">
        <v>2903</v>
      </c>
      <c r="H1958" s="626" t="s">
        <v>550</v>
      </c>
      <c r="I1958" s="626" t="s">
        <v>4463</v>
      </c>
      <c r="J1958" s="626" t="s">
        <v>1102</v>
      </c>
      <c r="K1958" s="626" t="s">
        <v>1694</v>
      </c>
      <c r="L1958" s="627">
        <v>0</v>
      </c>
      <c r="M1958" s="627">
        <v>0</v>
      </c>
      <c r="N1958" s="626">
        <v>1</v>
      </c>
      <c r="O1958" s="690">
        <v>1</v>
      </c>
      <c r="P1958" s="627"/>
      <c r="Q1958" s="642"/>
      <c r="R1958" s="626"/>
      <c r="S1958" s="642">
        <v>0</v>
      </c>
      <c r="T1958" s="690"/>
      <c r="U1958" s="672">
        <v>0</v>
      </c>
    </row>
    <row r="1959" spans="1:21" ht="14.4" customHeight="1" x14ac:dyDescent="0.3">
      <c r="A1959" s="625">
        <v>21</v>
      </c>
      <c r="B1959" s="626" t="s">
        <v>551</v>
      </c>
      <c r="C1959" s="626">
        <v>89301212</v>
      </c>
      <c r="D1959" s="688" t="s">
        <v>4839</v>
      </c>
      <c r="E1959" s="689" t="s">
        <v>2835</v>
      </c>
      <c r="F1959" s="626" t="s">
        <v>2806</v>
      </c>
      <c r="G1959" s="626" t="s">
        <v>2903</v>
      </c>
      <c r="H1959" s="626" t="s">
        <v>550</v>
      </c>
      <c r="I1959" s="626" t="s">
        <v>3062</v>
      </c>
      <c r="J1959" s="626" t="s">
        <v>1102</v>
      </c>
      <c r="K1959" s="626" t="s">
        <v>1104</v>
      </c>
      <c r="L1959" s="627">
        <v>0</v>
      </c>
      <c r="M1959" s="627">
        <v>0</v>
      </c>
      <c r="N1959" s="626">
        <v>4</v>
      </c>
      <c r="O1959" s="690">
        <v>2</v>
      </c>
      <c r="P1959" s="627">
        <v>0</v>
      </c>
      <c r="Q1959" s="642"/>
      <c r="R1959" s="626">
        <v>3</v>
      </c>
      <c r="S1959" s="642">
        <v>0.75</v>
      </c>
      <c r="T1959" s="690">
        <v>1</v>
      </c>
      <c r="U1959" s="672">
        <v>0.5</v>
      </c>
    </row>
    <row r="1960" spans="1:21" ht="14.4" customHeight="1" x14ac:dyDescent="0.3">
      <c r="A1960" s="625">
        <v>21</v>
      </c>
      <c r="B1960" s="626" t="s">
        <v>551</v>
      </c>
      <c r="C1960" s="626">
        <v>89301212</v>
      </c>
      <c r="D1960" s="688" t="s">
        <v>4839</v>
      </c>
      <c r="E1960" s="689" t="s">
        <v>2835</v>
      </c>
      <c r="F1960" s="626" t="s">
        <v>2806</v>
      </c>
      <c r="G1960" s="626" t="s">
        <v>2903</v>
      </c>
      <c r="H1960" s="626" t="s">
        <v>550</v>
      </c>
      <c r="I1960" s="626" t="s">
        <v>3641</v>
      </c>
      <c r="J1960" s="626" t="s">
        <v>3642</v>
      </c>
      <c r="K1960" s="626" t="s">
        <v>3643</v>
      </c>
      <c r="L1960" s="627">
        <v>0</v>
      </c>
      <c r="M1960" s="627">
        <v>0</v>
      </c>
      <c r="N1960" s="626">
        <v>3</v>
      </c>
      <c r="O1960" s="690">
        <v>2.5</v>
      </c>
      <c r="P1960" s="627">
        <v>0</v>
      </c>
      <c r="Q1960" s="642"/>
      <c r="R1960" s="626">
        <v>1</v>
      </c>
      <c r="S1960" s="642">
        <v>0.33333333333333331</v>
      </c>
      <c r="T1960" s="690">
        <v>0.5</v>
      </c>
      <c r="U1960" s="672">
        <v>0.2</v>
      </c>
    </row>
    <row r="1961" spans="1:21" ht="14.4" customHeight="1" x14ac:dyDescent="0.3">
      <c r="A1961" s="625">
        <v>21</v>
      </c>
      <c r="B1961" s="626" t="s">
        <v>551</v>
      </c>
      <c r="C1961" s="626">
        <v>89301212</v>
      </c>
      <c r="D1961" s="688" t="s">
        <v>4839</v>
      </c>
      <c r="E1961" s="689" t="s">
        <v>2835</v>
      </c>
      <c r="F1961" s="626" t="s">
        <v>2806</v>
      </c>
      <c r="G1961" s="626" t="s">
        <v>2903</v>
      </c>
      <c r="H1961" s="626" t="s">
        <v>550</v>
      </c>
      <c r="I1961" s="626" t="s">
        <v>4464</v>
      </c>
      <c r="J1961" s="626" t="s">
        <v>3637</v>
      </c>
      <c r="K1961" s="626" t="s">
        <v>628</v>
      </c>
      <c r="L1961" s="627">
        <v>0</v>
      </c>
      <c r="M1961" s="627">
        <v>0</v>
      </c>
      <c r="N1961" s="626">
        <v>2</v>
      </c>
      <c r="O1961" s="690">
        <v>1.5</v>
      </c>
      <c r="P1961" s="627">
        <v>0</v>
      </c>
      <c r="Q1961" s="642"/>
      <c r="R1961" s="626">
        <v>1</v>
      </c>
      <c r="S1961" s="642">
        <v>0.5</v>
      </c>
      <c r="T1961" s="690">
        <v>1</v>
      </c>
      <c r="U1961" s="672">
        <v>0.66666666666666663</v>
      </c>
    </row>
    <row r="1962" spans="1:21" ht="14.4" customHeight="1" x14ac:dyDescent="0.3">
      <c r="A1962" s="625">
        <v>21</v>
      </c>
      <c r="B1962" s="626" t="s">
        <v>551</v>
      </c>
      <c r="C1962" s="626">
        <v>89301212</v>
      </c>
      <c r="D1962" s="688" t="s">
        <v>4839</v>
      </c>
      <c r="E1962" s="689" t="s">
        <v>2835</v>
      </c>
      <c r="F1962" s="626" t="s">
        <v>2807</v>
      </c>
      <c r="G1962" s="626" t="s">
        <v>3298</v>
      </c>
      <c r="H1962" s="626" t="s">
        <v>550</v>
      </c>
      <c r="I1962" s="626" t="s">
        <v>4465</v>
      </c>
      <c r="J1962" s="626" t="s">
        <v>2823</v>
      </c>
      <c r="K1962" s="626"/>
      <c r="L1962" s="627">
        <v>0</v>
      </c>
      <c r="M1962" s="627">
        <v>0</v>
      </c>
      <c r="N1962" s="626">
        <v>1</v>
      </c>
      <c r="O1962" s="690">
        <v>1</v>
      </c>
      <c r="P1962" s="627">
        <v>0</v>
      </c>
      <c r="Q1962" s="642"/>
      <c r="R1962" s="626">
        <v>1</v>
      </c>
      <c r="S1962" s="642">
        <v>1</v>
      </c>
      <c r="T1962" s="690">
        <v>1</v>
      </c>
      <c r="U1962" s="672">
        <v>1</v>
      </c>
    </row>
    <row r="1963" spans="1:21" ht="14.4" customHeight="1" x14ac:dyDescent="0.3">
      <c r="A1963" s="625">
        <v>21</v>
      </c>
      <c r="B1963" s="626" t="s">
        <v>551</v>
      </c>
      <c r="C1963" s="626">
        <v>89301212</v>
      </c>
      <c r="D1963" s="688" t="s">
        <v>4839</v>
      </c>
      <c r="E1963" s="689" t="s">
        <v>2835</v>
      </c>
      <c r="F1963" s="626" t="s">
        <v>2807</v>
      </c>
      <c r="G1963" s="626" t="s">
        <v>3298</v>
      </c>
      <c r="H1963" s="626" t="s">
        <v>550</v>
      </c>
      <c r="I1963" s="626" t="s">
        <v>4025</v>
      </c>
      <c r="J1963" s="626" t="s">
        <v>2823</v>
      </c>
      <c r="K1963" s="626"/>
      <c r="L1963" s="627">
        <v>0</v>
      </c>
      <c r="M1963" s="627">
        <v>0</v>
      </c>
      <c r="N1963" s="626">
        <v>4</v>
      </c>
      <c r="O1963" s="690">
        <v>4</v>
      </c>
      <c r="P1963" s="627">
        <v>0</v>
      </c>
      <c r="Q1963" s="642"/>
      <c r="R1963" s="626">
        <v>1</v>
      </c>
      <c r="S1963" s="642">
        <v>0.25</v>
      </c>
      <c r="T1963" s="690">
        <v>1</v>
      </c>
      <c r="U1963" s="672">
        <v>0.25</v>
      </c>
    </row>
    <row r="1964" spans="1:21" ht="14.4" customHeight="1" x14ac:dyDescent="0.3">
      <c r="A1964" s="625">
        <v>21</v>
      </c>
      <c r="B1964" s="626" t="s">
        <v>551</v>
      </c>
      <c r="C1964" s="626">
        <v>89301212</v>
      </c>
      <c r="D1964" s="688" t="s">
        <v>4839</v>
      </c>
      <c r="E1964" s="689" t="s">
        <v>2835</v>
      </c>
      <c r="F1964" s="626" t="s">
        <v>2807</v>
      </c>
      <c r="G1964" s="626" t="s">
        <v>3298</v>
      </c>
      <c r="H1964" s="626" t="s">
        <v>550</v>
      </c>
      <c r="I1964" s="626" t="s">
        <v>4466</v>
      </c>
      <c r="J1964" s="626" t="s">
        <v>2823</v>
      </c>
      <c r="K1964" s="626"/>
      <c r="L1964" s="627">
        <v>0</v>
      </c>
      <c r="M1964" s="627">
        <v>0</v>
      </c>
      <c r="N1964" s="626">
        <v>2</v>
      </c>
      <c r="O1964" s="690">
        <v>2</v>
      </c>
      <c r="P1964" s="627">
        <v>0</v>
      </c>
      <c r="Q1964" s="642"/>
      <c r="R1964" s="626">
        <v>1</v>
      </c>
      <c r="S1964" s="642">
        <v>0.5</v>
      </c>
      <c r="T1964" s="690">
        <v>1</v>
      </c>
      <c r="U1964" s="672">
        <v>0.5</v>
      </c>
    </row>
    <row r="1965" spans="1:21" ht="14.4" customHeight="1" x14ac:dyDescent="0.3">
      <c r="A1965" s="625">
        <v>21</v>
      </c>
      <c r="B1965" s="626" t="s">
        <v>551</v>
      </c>
      <c r="C1965" s="626">
        <v>89301212</v>
      </c>
      <c r="D1965" s="688" t="s">
        <v>4839</v>
      </c>
      <c r="E1965" s="689" t="s">
        <v>2835</v>
      </c>
      <c r="F1965" s="626" t="s">
        <v>2808</v>
      </c>
      <c r="G1965" s="626" t="s">
        <v>3245</v>
      </c>
      <c r="H1965" s="626" t="s">
        <v>550</v>
      </c>
      <c r="I1965" s="626" t="s">
        <v>3246</v>
      </c>
      <c r="J1965" s="626" t="s">
        <v>3247</v>
      </c>
      <c r="K1965" s="626" t="s">
        <v>3248</v>
      </c>
      <c r="L1965" s="627">
        <v>1267.1199999999999</v>
      </c>
      <c r="M1965" s="627">
        <v>2534.2399999999998</v>
      </c>
      <c r="N1965" s="626">
        <v>2</v>
      </c>
      <c r="O1965" s="690">
        <v>2</v>
      </c>
      <c r="P1965" s="627">
        <v>2534.2399999999998</v>
      </c>
      <c r="Q1965" s="642">
        <v>1</v>
      </c>
      <c r="R1965" s="626">
        <v>2</v>
      </c>
      <c r="S1965" s="642">
        <v>1</v>
      </c>
      <c r="T1965" s="690">
        <v>2</v>
      </c>
      <c r="U1965" s="672">
        <v>1</v>
      </c>
    </row>
    <row r="1966" spans="1:21" ht="14.4" customHeight="1" x14ac:dyDescent="0.3">
      <c r="A1966" s="625">
        <v>21</v>
      </c>
      <c r="B1966" s="626" t="s">
        <v>551</v>
      </c>
      <c r="C1966" s="626">
        <v>89301212</v>
      </c>
      <c r="D1966" s="688" t="s">
        <v>4839</v>
      </c>
      <c r="E1966" s="689" t="s">
        <v>2835</v>
      </c>
      <c r="F1966" s="626" t="s">
        <v>2808</v>
      </c>
      <c r="G1966" s="626" t="s">
        <v>3245</v>
      </c>
      <c r="H1966" s="626" t="s">
        <v>550</v>
      </c>
      <c r="I1966" s="626" t="s">
        <v>3334</v>
      </c>
      <c r="J1966" s="626" t="s">
        <v>3335</v>
      </c>
      <c r="K1966" s="626" t="s">
        <v>3336</v>
      </c>
      <c r="L1966" s="627">
        <v>1000</v>
      </c>
      <c r="M1966" s="627">
        <v>13000</v>
      </c>
      <c r="N1966" s="626">
        <v>13</v>
      </c>
      <c r="O1966" s="690">
        <v>13</v>
      </c>
      <c r="P1966" s="627"/>
      <c r="Q1966" s="642">
        <v>0</v>
      </c>
      <c r="R1966" s="626"/>
      <c r="S1966" s="642">
        <v>0</v>
      </c>
      <c r="T1966" s="690"/>
      <c r="U1966" s="672">
        <v>0</v>
      </c>
    </row>
    <row r="1967" spans="1:21" ht="14.4" customHeight="1" x14ac:dyDescent="0.3">
      <c r="A1967" s="625">
        <v>21</v>
      </c>
      <c r="B1967" s="626" t="s">
        <v>551</v>
      </c>
      <c r="C1967" s="626">
        <v>89301212</v>
      </c>
      <c r="D1967" s="688" t="s">
        <v>4839</v>
      </c>
      <c r="E1967" s="689" t="s">
        <v>2835</v>
      </c>
      <c r="F1967" s="626" t="s">
        <v>2808</v>
      </c>
      <c r="G1967" s="626" t="s">
        <v>3245</v>
      </c>
      <c r="H1967" s="626" t="s">
        <v>550</v>
      </c>
      <c r="I1967" s="626" t="s">
        <v>4028</v>
      </c>
      <c r="J1967" s="626" t="s">
        <v>4029</v>
      </c>
      <c r="K1967" s="626" t="s">
        <v>4030</v>
      </c>
      <c r="L1967" s="627">
        <v>1324.45</v>
      </c>
      <c r="M1967" s="627">
        <v>5297.8</v>
      </c>
      <c r="N1967" s="626">
        <v>4</v>
      </c>
      <c r="O1967" s="690">
        <v>4</v>
      </c>
      <c r="P1967" s="627">
        <v>5297.8</v>
      </c>
      <c r="Q1967" s="642">
        <v>1</v>
      </c>
      <c r="R1967" s="626">
        <v>4</v>
      </c>
      <c r="S1967" s="642">
        <v>1</v>
      </c>
      <c r="T1967" s="690">
        <v>4</v>
      </c>
      <c r="U1967" s="672">
        <v>1</v>
      </c>
    </row>
    <row r="1968" spans="1:21" ht="14.4" customHeight="1" x14ac:dyDescent="0.3">
      <c r="A1968" s="625">
        <v>21</v>
      </c>
      <c r="B1968" s="626" t="s">
        <v>551</v>
      </c>
      <c r="C1968" s="626">
        <v>89301212</v>
      </c>
      <c r="D1968" s="688" t="s">
        <v>4839</v>
      </c>
      <c r="E1968" s="689" t="s">
        <v>2835</v>
      </c>
      <c r="F1968" s="626" t="s">
        <v>2808</v>
      </c>
      <c r="G1968" s="626" t="s">
        <v>3644</v>
      </c>
      <c r="H1968" s="626" t="s">
        <v>550</v>
      </c>
      <c r="I1968" s="626" t="s">
        <v>4031</v>
      </c>
      <c r="J1968" s="626" t="s">
        <v>4032</v>
      </c>
      <c r="K1968" s="626" t="s">
        <v>4033</v>
      </c>
      <c r="L1968" s="627">
        <v>1800</v>
      </c>
      <c r="M1968" s="627">
        <v>1800</v>
      </c>
      <c r="N1968" s="626">
        <v>1</v>
      </c>
      <c r="O1968" s="690">
        <v>1</v>
      </c>
      <c r="P1968" s="627"/>
      <c r="Q1968" s="642">
        <v>0</v>
      </c>
      <c r="R1968" s="626"/>
      <c r="S1968" s="642">
        <v>0</v>
      </c>
      <c r="T1968" s="690"/>
      <c r="U1968" s="672">
        <v>0</v>
      </c>
    </row>
    <row r="1969" spans="1:21" ht="14.4" customHeight="1" x14ac:dyDescent="0.3">
      <c r="A1969" s="625">
        <v>21</v>
      </c>
      <c r="B1969" s="626" t="s">
        <v>551</v>
      </c>
      <c r="C1969" s="626">
        <v>89301212</v>
      </c>
      <c r="D1969" s="688" t="s">
        <v>4839</v>
      </c>
      <c r="E1969" s="689" t="s">
        <v>2835</v>
      </c>
      <c r="F1969" s="626" t="s">
        <v>2808</v>
      </c>
      <c r="G1969" s="626" t="s">
        <v>3644</v>
      </c>
      <c r="H1969" s="626" t="s">
        <v>550</v>
      </c>
      <c r="I1969" s="626" t="s">
        <v>3645</v>
      </c>
      <c r="J1969" s="626" t="s">
        <v>3646</v>
      </c>
      <c r="K1969" s="626" t="s">
        <v>3647</v>
      </c>
      <c r="L1969" s="627">
        <v>1800</v>
      </c>
      <c r="M1969" s="627">
        <v>5400</v>
      </c>
      <c r="N1969" s="626">
        <v>3</v>
      </c>
      <c r="O1969" s="690">
        <v>3</v>
      </c>
      <c r="P1969" s="627">
        <v>1800</v>
      </c>
      <c r="Q1969" s="642">
        <v>0.33333333333333331</v>
      </c>
      <c r="R1969" s="626">
        <v>1</v>
      </c>
      <c r="S1969" s="642">
        <v>0.33333333333333331</v>
      </c>
      <c r="T1969" s="690">
        <v>1</v>
      </c>
      <c r="U1969" s="672">
        <v>0.33333333333333331</v>
      </c>
    </row>
    <row r="1970" spans="1:21" ht="14.4" customHeight="1" x14ac:dyDescent="0.3">
      <c r="A1970" s="625">
        <v>21</v>
      </c>
      <c r="B1970" s="626" t="s">
        <v>551</v>
      </c>
      <c r="C1970" s="626">
        <v>89301212</v>
      </c>
      <c r="D1970" s="688" t="s">
        <v>4839</v>
      </c>
      <c r="E1970" s="689" t="s">
        <v>2836</v>
      </c>
      <c r="F1970" s="626" t="s">
        <v>2806</v>
      </c>
      <c r="G1970" s="626" t="s">
        <v>2854</v>
      </c>
      <c r="H1970" s="626" t="s">
        <v>1264</v>
      </c>
      <c r="I1970" s="626" t="s">
        <v>2486</v>
      </c>
      <c r="J1970" s="626" t="s">
        <v>1429</v>
      </c>
      <c r="K1970" s="626" t="s">
        <v>1430</v>
      </c>
      <c r="L1970" s="627">
        <v>89.6</v>
      </c>
      <c r="M1970" s="627">
        <v>358.4</v>
      </c>
      <c r="N1970" s="626">
        <v>4</v>
      </c>
      <c r="O1970" s="690">
        <v>3.5</v>
      </c>
      <c r="P1970" s="627">
        <v>268.79999999999995</v>
      </c>
      <c r="Q1970" s="642">
        <v>0.74999999999999989</v>
      </c>
      <c r="R1970" s="626">
        <v>3</v>
      </c>
      <c r="S1970" s="642">
        <v>0.75</v>
      </c>
      <c r="T1970" s="690">
        <v>2.5</v>
      </c>
      <c r="U1970" s="672">
        <v>0.7142857142857143</v>
      </c>
    </row>
    <row r="1971" spans="1:21" ht="14.4" customHeight="1" x14ac:dyDescent="0.3">
      <c r="A1971" s="625">
        <v>21</v>
      </c>
      <c r="B1971" s="626" t="s">
        <v>551</v>
      </c>
      <c r="C1971" s="626">
        <v>89301212</v>
      </c>
      <c r="D1971" s="688" t="s">
        <v>4839</v>
      </c>
      <c r="E1971" s="689" t="s">
        <v>2836</v>
      </c>
      <c r="F1971" s="626" t="s">
        <v>2806</v>
      </c>
      <c r="G1971" s="626" t="s">
        <v>2854</v>
      </c>
      <c r="H1971" s="626" t="s">
        <v>1264</v>
      </c>
      <c r="I1971" s="626" t="s">
        <v>2486</v>
      </c>
      <c r="J1971" s="626" t="s">
        <v>1429</v>
      </c>
      <c r="K1971" s="626" t="s">
        <v>1430</v>
      </c>
      <c r="L1971" s="627">
        <v>95.25</v>
      </c>
      <c r="M1971" s="627">
        <v>381</v>
      </c>
      <c r="N1971" s="626">
        <v>4</v>
      </c>
      <c r="O1971" s="690">
        <v>2.5</v>
      </c>
      <c r="P1971" s="627">
        <v>285.75</v>
      </c>
      <c r="Q1971" s="642">
        <v>0.75</v>
      </c>
      <c r="R1971" s="626">
        <v>3</v>
      </c>
      <c r="S1971" s="642">
        <v>0.75</v>
      </c>
      <c r="T1971" s="690">
        <v>2</v>
      </c>
      <c r="U1971" s="672">
        <v>0.8</v>
      </c>
    </row>
    <row r="1972" spans="1:21" ht="14.4" customHeight="1" x14ac:dyDescent="0.3">
      <c r="A1972" s="625">
        <v>21</v>
      </c>
      <c r="B1972" s="626" t="s">
        <v>551</v>
      </c>
      <c r="C1972" s="626">
        <v>89301212</v>
      </c>
      <c r="D1972" s="688" t="s">
        <v>4839</v>
      </c>
      <c r="E1972" s="689" t="s">
        <v>2836</v>
      </c>
      <c r="F1972" s="626" t="s">
        <v>2806</v>
      </c>
      <c r="G1972" s="626" t="s">
        <v>2854</v>
      </c>
      <c r="H1972" s="626" t="s">
        <v>550</v>
      </c>
      <c r="I1972" s="626" t="s">
        <v>3406</v>
      </c>
      <c r="J1972" s="626" t="s">
        <v>2488</v>
      </c>
      <c r="K1972" s="626" t="s">
        <v>1430</v>
      </c>
      <c r="L1972" s="627">
        <v>89.58</v>
      </c>
      <c r="M1972" s="627">
        <v>89.58</v>
      </c>
      <c r="N1972" s="626">
        <v>1</v>
      </c>
      <c r="O1972" s="690">
        <v>1</v>
      </c>
      <c r="P1972" s="627"/>
      <c r="Q1972" s="642">
        <v>0</v>
      </c>
      <c r="R1972" s="626"/>
      <c r="S1972" s="642">
        <v>0</v>
      </c>
      <c r="T1972" s="690"/>
      <c r="U1972" s="672">
        <v>0</v>
      </c>
    </row>
    <row r="1973" spans="1:21" ht="14.4" customHeight="1" x14ac:dyDescent="0.3">
      <c r="A1973" s="625">
        <v>21</v>
      </c>
      <c r="B1973" s="626" t="s">
        <v>551</v>
      </c>
      <c r="C1973" s="626">
        <v>89301212</v>
      </c>
      <c r="D1973" s="688" t="s">
        <v>4839</v>
      </c>
      <c r="E1973" s="689" t="s">
        <v>2836</v>
      </c>
      <c r="F1973" s="626" t="s">
        <v>2806</v>
      </c>
      <c r="G1973" s="626" t="s">
        <v>2854</v>
      </c>
      <c r="H1973" s="626" t="s">
        <v>550</v>
      </c>
      <c r="I1973" s="626" t="s">
        <v>3406</v>
      </c>
      <c r="J1973" s="626" t="s">
        <v>2488</v>
      </c>
      <c r="K1973" s="626" t="s">
        <v>1430</v>
      </c>
      <c r="L1973" s="627">
        <v>95.25</v>
      </c>
      <c r="M1973" s="627">
        <v>95.25</v>
      </c>
      <c r="N1973" s="626">
        <v>1</v>
      </c>
      <c r="O1973" s="690">
        <v>1</v>
      </c>
      <c r="P1973" s="627"/>
      <c r="Q1973" s="642">
        <v>0</v>
      </c>
      <c r="R1973" s="626"/>
      <c r="S1973" s="642">
        <v>0</v>
      </c>
      <c r="T1973" s="690"/>
      <c r="U1973" s="672">
        <v>0</v>
      </c>
    </row>
    <row r="1974" spans="1:21" ht="14.4" customHeight="1" x14ac:dyDescent="0.3">
      <c r="A1974" s="625">
        <v>21</v>
      </c>
      <c r="B1974" s="626" t="s">
        <v>551</v>
      </c>
      <c r="C1974" s="626">
        <v>89301212</v>
      </c>
      <c r="D1974" s="688" t="s">
        <v>4839</v>
      </c>
      <c r="E1974" s="689" t="s">
        <v>2836</v>
      </c>
      <c r="F1974" s="626" t="s">
        <v>2806</v>
      </c>
      <c r="G1974" s="626" t="s">
        <v>2854</v>
      </c>
      <c r="H1974" s="626" t="s">
        <v>550</v>
      </c>
      <c r="I1974" s="626" t="s">
        <v>2912</v>
      </c>
      <c r="J1974" s="626" t="s">
        <v>751</v>
      </c>
      <c r="K1974" s="626" t="s">
        <v>2913</v>
      </c>
      <c r="L1974" s="627">
        <v>42.42</v>
      </c>
      <c r="M1974" s="627">
        <v>424.20000000000005</v>
      </c>
      <c r="N1974" s="626">
        <v>10</v>
      </c>
      <c r="O1974" s="690">
        <v>7.5</v>
      </c>
      <c r="P1974" s="627">
        <v>339.36000000000007</v>
      </c>
      <c r="Q1974" s="642">
        <v>0.8</v>
      </c>
      <c r="R1974" s="626">
        <v>8</v>
      </c>
      <c r="S1974" s="642">
        <v>0.8</v>
      </c>
      <c r="T1974" s="690">
        <v>5.5</v>
      </c>
      <c r="U1974" s="672">
        <v>0.73333333333333328</v>
      </c>
    </row>
    <row r="1975" spans="1:21" ht="14.4" customHeight="1" x14ac:dyDescent="0.3">
      <c r="A1975" s="625">
        <v>21</v>
      </c>
      <c r="B1975" s="626" t="s">
        <v>551</v>
      </c>
      <c r="C1975" s="626">
        <v>89301212</v>
      </c>
      <c r="D1975" s="688" t="s">
        <v>4839</v>
      </c>
      <c r="E1975" s="689" t="s">
        <v>2836</v>
      </c>
      <c r="F1975" s="626" t="s">
        <v>2806</v>
      </c>
      <c r="G1975" s="626" t="s">
        <v>2854</v>
      </c>
      <c r="H1975" s="626" t="s">
        <v>550</v>
      </c>
      <c r="I1975" s="626" t="s">
        <v>2912</v>
      </c>
      <c r="J1975" s="626" t="s">
        <v>751</v>
      </c>
      <c r="K1975" s="626" t="s">
        <v>2913</v>
      </c>
      <c r="L1975" s="627">
        <v>85.72</v>
      </c>
      <c r="M1975" s="627">
        <v>257.15999999999997</v>
      </c>
      <c r="N1975" s="626">
        <v>3</v>
      </c>
      <c r="O1975" s="690">
        <v>2</v>
      </c>
      <c r="P1975" s="627">
        <v>257.15999999999997</v>
      </c>
      <c r="Q1975" s="642">
        <v>1</v>
      </c>
      <c r="R1975" s="626">
        <v>3</v>
      </c>
      <c r="S1975" s="642">
        <v>1</v>
      </c>
      <c r="T1975" s="690">
        <v>2</v>
      </c>
      <c r="U1975" s="672">
        <v>1</v>
      </c>
    </row>
    <row r="1976" spans="1:21" ht="14.4" customHeight="1" x14ac:dyDescent="0.3">
      <c r="A1976" s="625">
        <v>21</v>
      </c>
      <c r="B1976" s="626" t="s">
        <v>551</v>
      </c>
      <c r="C1976" s="626">
        <v>89301212</v>
      </c>
      <c r="D1976" s="688" t="s">
        <v>4839</v>
      </c>
      <c r="E1976" s="689" t="s">
        <v>2836</v>
      </c>
      <c r="F1976" s="626" t="s">
        <v>2806</v>
      </c>
      <c r="G1976" s="626" t="s">
        <v>2854</v>
      </c>
      <c r="H1976" s="626" t="s">
        <v>550</v>
      </c>
      <c r="I1976" s="626" t="s">
        <v>2914</v>
      </c>
      <c r="J1976" s="626" t="s">
        <v>751</v>
      </c>
      <c r="K1976" s="626" t="s">
        <v>2915</v>
      </c>
      <c r="L1976" s="627">
        <v>141.38999999999999</v>
      </c>
      <c r="M1976" s="627">
        <v>282.77999999999997</v>
      </c>
      <c r="N1976" s="626">
        <v>2</v>
      </c>
      <c r="O1976" s="690">
        <v>2</v>
      </c>
      <c r="P1976" s="627"/>
      <c r="Q1976" s="642">
        <v>0</v>
      </c>
      <c r="R1976" s="626"/>
      <c r="S1976" s="642">
        <v>0</v>
      </c>
      <c r="T1976" s="690"/>
      <c r="U1976" s="672">
        <v>0</v>
      </c>
    </row>
    <row r="1977" spans="1:21" ht="14.4" customHeight="1" x14ac:dyDescent="0.3">
      <c r="A1977" s="625">
        <v>21</v>
      </c>
      <c r="B1977" s="626" t="s">
        <v>551</v>
      </c>
      <c r="C1977" s="626">
        <v>89301212</v>
      </c>
      <c r="D1977" s="688" t="s">
        <v>4839</v>
      </c>
      <c r="E1977" s="689" t="s">
        <v>2836</v>
      </c>
      <c r="F1977" s="626" t="s">
        <v>2806</v>
      </c>
      <c r="G1977" s="626" t="s">
        <v>2854</v>
      </c>
      <c r="H1977" s="626" t="s">
        <v>550</v>
      </c>
      <c r="I1977" s="626" t="s">
        <v>2487</v>
      </c>
      <c r="J1977" s="626" t="s">
        <v>2488</v>
      </c>
      <c r="K1977" s="626" t="s">
        <v>2489</v>
      </c>
      <c r="L1977" s="627">
        <v>44.8</v>
      </c>
      <c r="M1977" s="627">
        <v>44.8</v>
      </c>
      <c r="N1977" s="626">
        <v>1</v>
      </c>
      <c r="O1977" s="690">
        <v>0.5</v>
      </c>
      <c r="P1977" s="627">
        <v>44.8</v>
      </c>
      <c r="Q1977" s="642">
        <v>1</v>
      </c>
      <c r="R1977" s="626">
        <v>1</v>
      </c>
      <c r="S1977" s="642">
        <v>1</v>
      </c>
      <c r="T1977" s="690">
        <v>0.5</v>
      </c>
      <c r="U1977" s="672">
        <v>1</v>
      </c>
    </row>
    <row r="1978" spans="1:21" ht="14.4" customHeight="1" x14ac:dyDescent="0.3">
      <c r="A1978" s="625">
        <v>21</v>
      </c>
      <c r="B1978" s="626" t="s">
        <v>551</v>
      </c>
      <c r="C1978" s="626">
        <v>89301212</v>
      </c>
      <c r="D1978" s="688" t="s">
        <v>4839</v>
      </c>
      <c r="E1978" s="689" t="s">
        <v>2836</v>
      </c>
      <c r="F1978" s="626" t="s">
        <v>2806</v>
      </c>
      <c r="G1978" s="626" t="s">
        <v>2855</v>
      </c>
      <c r="H1978" s="626" t="s">
        <v>550</v>
      </c>
      <c r="I1978" s="626" t="s">
        <v>2922</v>
      </c>
      <c r="J1978" s="626" t="s">
        <v>2923</v>
      </c>
      <c r="K1978" s="626" t="s">
        <v>2543</v>
      </c>
      <c r="L1978" s="627">
        <v>6.98</v>
      </c>
      <c r="M1978" s="627">
        <v>300.14000000000004</v>
      </c>
      <c r="N1978" s="626">
        <v>43</v>
      </c>
      <c r="O1978" s="690">
        <v>14.5</v>
      </c>
      <c r="P1978" s="627">
        <v>223.36000000000004</v>
      </c>
      <c r="Q1978" s="642">
        <v>0.7441860465116279</v>
      </c>
      <c r="R1978" s="626">
        <v>32</v>
      </c>
      <c r="S1978" s="642">
        <v>0.7441860465116279</v>
      </c>
      <c r="T1978" s="690">
        <v>8.5</v>
      </c>
      <c r="U1978" s="672">
        <v>0.58620689655172409</v>
      </c>
    </row>
    <row r="1979" spans="1:21" ht="14.4" customHeight="1" x14ac:dyDescent="0.3">
      <c r="A1979" s="625">
        <v>21</v>
      </c>
      <c r="B1979" s="626" t="s">
        <v>551</v>
      </c>
      <c r="C1979" s="626">
        <v>89301212</v>
      </c>
      <c r="D1979" s="688" t="s">
        <v>4839</v>
      </c>
      <c r="E1979" s="689" t="s">
        <v>2836</v>
      </c>
      <c r="F1979" s="626" t="s">
        <v>2806</v>
      </c>
      <c r="G1979" s="626" t="s">
        <v>2924</v>
      </c>
      <c r="H1979" s="626" t="s">
        <v>550</v>
      </c>
      <c r="I1979" s="626" t="s">
        <v>4467</v>
      </c>
      <c r="J1979" s="626" t="s">
        <v>4468</v>
      </c>
      <c r="K1979" s="626" t="s">
        <v>4319</v>
      </c>
      <c r="L1979" s="627">
        <v>0</v>
      </c>
      <c r="M1979" s="627">
        <v>0</v>
      </c>
      <c r="N1979" s="626">
        <v>1</v>
      </c>
      <c r="O1979" s="690">
        <v>0.5</v>
      </c>
      <c r="P1979" s="627">
        <v>0</v>
      </c>
      <c r="Q1979" s="642"/>
      <c r="R1979" s="626">
        <v>1</v>
      </c>
      <c r="S1979" s="642">
        <v>1</v>
      </c>
      <c r="T1979" s="690">
        <v>0.5</v>
      </c>
      <c r="U1979" s="672">
        <v>1</v>
      </c>
    </row>
    <row r="1980" spans="1:21" ht="14.4" customHeight="1" x14ac:dyDescent="0.3">
      <c r="A1980" s="625">
        <v>21</v>
      </c>
      <c r="B1980" s="626" t="s">
        <v>551</v>
      </c>
      <c r="C1980" s="626">
        <v>89301212</v>
      </c>
      <c r="D1980" s="688" t="s">
        <v>4839</v>
      </c>
      <c r="E1980" s="689" t="s">
        <v>2836</v>
      </c>
      <c r="F1980" s="626" t="s">
        <v>2806</v>
      </c>
      <c r="G1980" s="626" t="s">
        <v>4469</v>
      </c>
      <c r="H1980" s="626" t="s">
        <v>550</v>
      </c>
      <c r="I1980" s="626" t="s">
        <v>4470</v>
      </c>
      <c r="J1980" s="626" t="s">
        <v>4471</v>
      </c>
      <c r="K1980" s="626" t="s">
        <v>1938</v>
      </c>
      <c r="L1980" s="627">
        <v>0</v>
      </c>
      <c r="M1980" s="627">
        <v>0</v>
      </c>
      <c r="N1980" s="626">
        <v>1</v>
      </c>
      <c r="O1980" s="690">
        <v>1</v>
      </c>
      <c r="P1980" s="627"/>
      <c r="Q1980" s="642"/>
      <c r="R1980" s="626"/>
      <c r="S1980" s="642">
        <v>0</v>
      </c>
      <c r="T1980" s="690"/>
      <c r="U1980" s="672">
        <v>0</v>
      </c>
    </row>
    <row r="1981" spans="1:21" ht="14.4" customHeight="1" x14ac:dyDescent="0.3">
      <c r="A1981" s="625">
        <v>21</v>
      </c>
      <c r="B1981" s="626" t="s">
        <v>551</v>
      </c>
      <c r="C1981" s="626">
        <v>89301212</v>
      </c>
      <c r="D1981" s="688" t="s">
        <v>4839</v>
      </c>
      <c r="E1981" s="689" t="s">
        <v>2836</v>
      </c>
      <c r="F1981" s="626" t="s">
        <v>2806</v>
      </c>
      <c r="G1981" s="626" t="s">
        <v>2931</v>
      </c>
      <c r="H1981" s="626" t="s">
        <v>1264</v>
      </c>
      <c r="I1981" s="626" t="s">
        <v>2281</v>
      </c>
      <c r="J1981" s="626" t="s">
        <v>1452</v>
      </c>
      <c r="K1981" s="626" t="s">
        <v>1199</v>
      </c>
      <c r="L1981" s="627">
        <v>60.92</v>
      </c>
      <c r="M1981" s="627">
        <v>60.92</v>
      </c>
      <c r="N1981" s="626">
        <v>1</v>
      </c>
      <c r="O1981" s="690">
        <v>0.5</v>
      </c>
      <c r="P1981" s="627">
        <v>60.92</v>
      </c>
      <c r="Q1981" s="642">
        <v>1</v>
      </c>
      <c r="R1981" s="626">
        <v>1</v>
      </c>
      <c r="S1981" s="642">
        <v>1</v>
      </c>
      <c r="T1981" s="690">
        <v>0.5</v>
      </c>
      <c r="U1981" s="672">
        <v>1</v>
      </c>
    </row>
    <row r="1982" spans="1:21" ht="14.4" customHeight="1" x14ac:dyDescent="0.3">
      <c r="A1982" s="625">
        <v>21</v>
      </c>
      <c r="B1982" s="626" t="s">
        <v>551</v>
      </c>
      <c r="C1982" s="626">
        <v>89301212</v>
      </c>
      <c r="D1982" s="688" t="s">
        <v>4839</v>
      </c>
      <c r="E1982" s="689" t="s">
        <v>2836</v>
      </c>
      <c r="F1982" s="626" t="s">
        <v>2806</v>
      </c>
      <c r="G1982" s="626" t="s">
        <v>2877</v>
      </c>
      <c r="H1982" s="626" t="s">
        <v>550</v>
      </c>
      <c r="I1982" s="626" t="s">
        <v>3416</v>
      </c>
      <c r="J1982" s="626" t="s">
        <v>3417</v>
      </c>
      <c r="K1982" s="626" t="s">
        <v>2364</v>
      </c>
      <c r="L1982" s="627">
        <v>333.31</v>
      </c>
      <c r="M1982" s="627">
        <v>6666.2</v>
      </c>
      <c r="N1982" s="626">
        <v>20</v>
      </c>
      <c r="O1982" s="690">
        <v>16.5</v>
      </c>
      <c r="P1982" s="627">
        <v>3999.72</v>
      </c>
      <c r="Q1982" s="642">
        <v>0.6</v>
      </c>
      <c r="R1982" s="626">
        <v>12</v>
      </c>
      <c r="S1982" s="642">
        <v>0.6</v>
      </c>
      <c r="T1982" s="690">
        <v>9.5</v>
      </c>
      <c r="U1982" s="672">
        <v>0.5757575757575758</v>
      </c>
    </row>
    <row r="1983" spans="1:21" ht="14.4" customHeight="1" x14ac:dyDescent="0.3">
      <c r="A1983" s="625">
        <v>21</v>
      </c>
      <c r="B1983" s="626" t="s">
        <v>551</v>
      </c>
      <c r="C1983" s="626">
        <v>89301212</v>
      </c>
      <c r="D1983" s="688" t="s">
        <v>4839</v>
      </c>
      <c r="E1983" s="689" t="s">
        <v>2836</v>
      </c>
      <c r="F1983" s="626" t="s">
        <v>2806</v>
      </c>
      <c r="G1983" s="626" t="s">
        <v>2877</v>
      </c>
      <c r="H1983" s="626" t="s">
        <v>1264</v>
      </c>
      <c r="I1983" s="626" t="s">
        <v>2362</v>
      </c>
      <c r="J1983" s="626" t="s">
        <v>2363</v>
      </c>
      <c r="K1983" s="626" t="s">
        <v>2364</v>
      </c>
      <c r="L1983" s="627">
        <v>333.31</v>
      </c>
      <c r="M1983" s="627">
        <v>5666.27</v>
      </c>
      <c r="N1983" s="626">
        <v>17</v>
      </c>
      <c r="O1983" s="690">
        <v>16</v>
      </c>
      <c r="P1983" s="627">
        <v>3333.1</v>
      </c>
      <c r="Q1983" s="642">
        <v>0.58823529411764697</v>
      </c>
      <c r="R1983" s="626">
        <v>10</v>
      </c>
      <c r="S1983" s="642">
        <v>0.58823529411764708</v>
      </c>
      <c r="T1983" s="690">
        <v>9.5</v>
      </c>
      <c r="U1983" s="672">
        <v>0.59375</v>
      </c>
    </row>
    <row r="1984" spans="1:21" ht="14.4" customHeight="1" x14ac:dyDescent="0.3">
      <c r="A1984" s="625">
        <v>21</v>
      </c>
      <c r="B1984" s="626" t="s">
        <v>551</v>
      </c>
      <c r="C1984" s="626">
        <v>89301212</v>
      </c>
      <c r="D1984" s="688" t="s">
        <v>4839</v>
      </c>
      <c r="E1984" s="689" t="s">
        <v>2836</v>
      </c>
      <c r="F1984" s="626" t="s">
        <v>2806</v>
      </c>
      <c r="G1984" s="626" t="s">
        <v>3421</v>
      </c>
      <c r="H1984" s="626" t="s">
        <v>1264</v>
      </c>
      <c r="I1984" s="626" t="s">
        <v>3425</v>
      </c>
      <c r="J1984" s="626" t="s">
        <v>3423</v>
      </c>
      <c r="K1984" s="626" t="s">
        <v>3424</v>
      </c>
      <c r="L1984" s="627">
        <v>2279.48</v>
      </c>
      <c r="M1984" s="627">
        <v>6838.4400000000005</v>
      </c>
      <c r="N1984" s="626">
        <v>3</v>
      </c>
      <c r="O1984" s="690">
        <v>1</v>
      </c>
      <c r="P1984" s="627"/>
      <c r="Q1984" s="642">
        <v>0</v>
      </c>
      <c r="R1984" s="626"/>
      <c r="S1984" s="642">
        <v>0</v>
      </c>
      <c r="T1984" s="690"/>
      <c r="U1984" s="672">
        <v>0</v>
      </c>
    </row>
    <row r="1985" spans="1:21" ht="14.4" customHeight="1" x14ac:dyDescent="0.3">
      <c r="A1985" s="625">
        <v>21</v>
      </c>
      <c r="B1985" s="626" t="s">
        <v>551</v>
      </c>
      <c r="C1985" s="626">
        <v>89301212</v>
      </c>
      <c r="D1985" s="688" t="s">
        <v>4839</v>
      </c>
      <c r="E1985" s="689" t="s">
        <v>2836</v>
      </c>
      <c r="F1985" s="626" t="s">
        <v>2806</v>
      </c>
      <c r="G1985" s="626" t="s">
        <v>3421</v>
      </c>
      <c r="H1985" s="626" t="s">
        <v>550</v>
      </c>
      <c r="I1985" s="626" t="s">
        <v>3426</v>
      </c>
      <c r="J1985" s="626" t="s">
        <v>619</v>
      </c>
      <c r="K1985" s="626" t="s">
        <v>620</v>
      </c>
      <c r="L1985" s="627">
        <v>2127.52</v>
      </c>
      <c r="M1985" s="627">
        <v>14892.64</v>
      </c>
      <c r="N1985" s="626">
        <v>7</v>
      </c>
      <c r="O1985" s="690">
        <v>2.5</v>
      </c>
      <c r="P1985" s="627">
        <v>6382.5599999999995</v>
      </c>
      <c r="Q1985" s="642">
        <v>0.42857142857142855</v>
      </c>
      <c r="R1985" s="626">
        <v>3</v>
      </c>
      <c r="S1985" s="642">
        <v>0.42857142857142855</v>
      </c>
      <c r="T1985" s="690">
        <v>1</v>
      </c>
      <c r="U1985" s="672">
        <v>0.4</v>
      </c>
    </row>
    <row r="1986" spans="1:21" ht="14.4" customHeight="1" x14ac:dyDescent="0.3">
      <c r="A1986" s="625">
        <v>21</v>
      </c>
      <c r="B1986" s="626" t="s">
        <v>551</v>
      </c>
      <c r="C1986" s="626">
        <v>89301212</v>
      </c>
      <c r="D1986" s="688" t="s">
        <v>4839</v>
      </c>
      <c r="E1986" s="689" t="s">
        <v>2836</v>
      </c>
      <c r="F1986" s="626" t="s">
        <v>2806</v>
      </c>
      <c r="G1986" s="626" t="s">
        <v>2933</v>
      </c>
      <c r="H1986" s="626" t="s">
        <v>550</v>
      </c>
      <c r="I1986" s="626" t="s">
        <v>2934</v>
      </c>
      <c r="J1986" s="626" t="s">
        <v>2935</v>
      </c>
      <c r="K1986" s="626" t="s">
        <v>2936</v>
      </c>
      <c r="L1986" s="627">
        <v>1789.73</v>
      </c>
      <c r="M1986" s="627">
        <v>161075.69999999998</v>
      </c>
      <c r="N1986" s="626">
        <v>90</v>
      </c>
      <c r="O1986" s="690">
        <v>51</v>
      </c>
      <c r="P1986" s="627">
        <v>152127.04999999999</v>
      </c>
      <c r="Q1986" s="642">
        <v>0.94444444444444442</v>
      </c>
      <c r="R1986" s="626">
        <v>85</v>
      </c>
      <c r="S1986" s="642">
        <v>0.94444444444444442</v>
      </c>
      <c r="T1986" s="690">
        <v>47.5</v>
      </c>
      <c r="U1986" s="672">
        <v>0.93137254901960786</v>
      </c>
    </row>
    <row r="1987" spans="1:21" ht="14.4" customHeight="1" x14ac:dyDescent="0.3">
      <c r="A1987" s="625">
        <v>21</v>
      </c>
      <c r="B1987" s="626" t="s">
        <v>551</v>
      </c>
      <c r="C1987" s="626">
        <v>89301212</v>
      </c>
      <c r="D1987" s="688" t="s">
        <v>4839</v>
      </c>
      <c r="E1987" s="689" t="s">
        <v>2836</v>
      </c>
      <c r="F1987" s="626" t="s">
        <v>2806</v>
      </c>
      <c r="G1987" s="626" t="s">
        <v>3367</v>
      </c>
      <c r="H1987" s="626" t="s">
        <v>1264</v>
      </c>
      <c r="I1987" s="626" t="s">
        <v>4472</v>
      </c>
      <c r="J1987" s="626" t="s">
        <v>4473</v>
      </c>
      <c r="K1987" s="626" t="s">
        <v>678</v>
      </c>
      <c r="L1987" s="627">
        <v>262.33999999999997</v>
      </c>
      <c r="M1987" s="627">
        <v>262.33999999999997</v>
      </c>
      <c r="N1987" s="626">
        <v>1</v>
      </c>
      <c r="O1987" s="690">
        <v>1</v>
      </c>
      <c r="P1987" s="627">
        <v>262.33999999999997</v>
      </c>
      <c r="Q1987" s="642">
        <v>1</v>
      </c>
      <c r="R1987" s="626">
        <v>1</v>
      </c>
      <c r="S1987" s="642">
        <v>1</v>
      </c>
      <c r="T1987" s="690">
        <v>1</v>
      </c>
      <c r="U1987" s="672">
        <v>1</v>
      </c>
    </row>
    <row r="1988" spans="1:21" ht="14.4" customHeight="1" x14ac:dyDescent="0.3">
      <c r="A1988" s="625">
        <v>21</v>
      </c>
      <c r="B1988" s="626" t="s">
        <v>551</v>
      </c>
      <c r="C1988" s="626">
        <v>89301212</v>
      </c>
      <c r="D1988" s="688" t="s">
        <v>4839</v>
      </c>
      <c r="E1988" s="689" t="s">
        <v>2836</v>
      </c>
      <c r="F1988" s="626" t="s">
        <v>2806</v>
      </c>
      <c r="G1988" s="626" t="s">
        <v>3367</v>
      </c>
      <c r="H1988" s="626" t="s">
        <v>1264</v>
      </c>
      <c r="I1988" s="626" t="s">
        <v>2322</v>
      </c>
      <c r="J1988" s="626" t="s">
        <v>2323</v>
      </c>
      <c r="K1988" s="626" t="s">
        <v>678</v>
      </c>
      <c r="L1988" s="627">
        <v>238.81</v>
      </c>
      <c r="M1988" s="627">
        <v>477.62</v>
      </c>
      <c r="N1988" s="626">
        <v>2</v>
      </c>
      <c r="O1988" s="690">
        <v>0.5</v>
      </c>
      <c r="P1988" s="627">
        <v>477.62</v>
      </c>
      <c r="Q1988" s="642">
        <v>1</v>
      </c>
      <c r="R1988" s="626">
        <v>2</v>
      </c>
      <c r="S1988" s="642">
        <v>1</v>
      </c>
      <c r="T1988" s="690">
        <v>0.5</v>
      </c>
      <c r="U1988" s="672">
        <v>1</v>
      </c>
    </row>
    <row r="1989" spans="1:21" ht="14.4" customHeight="1" x14ac:dyDescent="0.3">
      <c r="A1989" s="625">
        <v>21</v>
      </c>
      <c r="B1989" s="626" t="s">
        <v>551</v>
      </c>
      <c r="C1989" s="626">
        <v>89301212</v>
      </c>
      <c r="D1989" s="688" t="s">
        <v>4839</v>
      </c>
      <c r="E1989" s="689" t="s">
        <v>2836</v>
      </c>
      <c r="F1989" s="626" t="s">
        <v>2806</v>
      </c>
      <c r="G1989" s="626" t="s">
        <v>3367</v>
      </c>
      <c r="H1989" s="626" t="s">
        <v>1264</v>
      </c>
      <c r="I1989" s="626" t="s">
        <v>3664</v>
      </c>
      <c r="J1989" s="626" t="s">
        <v>2323</v>
      </c>
      <c r="K1989" s="626" t="s">
        <v>3436</v>
      </c>
      <c r="L1989" s="627">
        <v>874.69</v>
      </c>
      <c r="M1989" s="627">
        <v>874.69</v>
      </c>
      <c r="N1989" s="626">
        <v>1</v>
      </c>
      <c r="O1989" s="690">
        <v>0.5</v>
      </c>
      <c r="P1989" s="627"/>
      <c r="Q1989" s="642">
        <v>0</v>
      </c>
      <c r="R1989" s="626"/>
      <c r="S1989" s="642">
        <v>0</v>
      </c>
      <c r="T1989" s="690"/>
      <c r="U1989" s="672">
        <v>0</v>
      </c>
    </row>
    <row r="1990" spans="1:21" ht="14.4" customHeight="1" x14ac:dyDescent="0.3">
      <c r="A1990" s="625">
        <v>21</v>
      </c>
      <c r="B1990" s="626" t="s">
        <v>551</v>
      </c>
      <c r="C1990" s="626">
        <v>89301212</v>
      </c>
      <c r="D1990" s="688" t="s">
        <v>4839</v>
      </c>
      <c r="E1990" s="689" t="s">
        <v>2836</v>
      </c>
      <c r="F1990" s="626" t="s">
        <v>2806</v>
      </c>
      <c r="G1990" s="626" t="s">
        <v>4474</v>
      </c>
      <c r="H1990" s="626" t="s">
        <v>550</v>
      </c>
      <c r="I1990" s="626" t="s">
        <v>4475</v>
      </c>
      <c r="J1990" s="626" t="s">
        <v>4476</v>
      </c>
      <c r="K1990" s="626" t="s">
        <v>4477</v>
      </c>
      <c r="L1990" s="627">
        <v>45.75</v>
      </c>
      <c r="M1990" s="627">
        <v>137.25</v>
      </c>
      <c r="N1990" s="626">
        <v>3</v>
      </c>
      <c r="O1990" s="690">
        <v>3</v>
      </c>
      <c r="P1990" s="627">
        <v>45.75</v>
      </c>
      <c r="Q1990" s="642">
        <v>0.33333333333333331</v>
      </c>
      <c r="R1990" s="626">
        <v>1</v>
      </c>
      <c r="S1990" s="642">
        <v>0.33333333333333331</v>
      </c>
      <c r="T1990" s="690">
        <v>1</v>
      </c>
      <c r="U1990" s="672">
        <v>0.33333333333333331</v>
      </c>
    </row>
    <row r="1991" spans="1:21" ht="14.4" customHeight="1" x14ac:dyDescent="0.3">
      <c r="A1991" s="625">
        <v>21</v>
      </c>
      <c r="B1991" s="626" t="s">
        <v>551</v>
      </c>
      <c r="C1991" s="626">
        <v>89301212</v>
      </c>
      <c r="D1991" s="688" t="s">
        <v>4839</v>
      </c>
      <c r="E1991" s="689" t="s">
        <v>2836</v>
      </c>
      <c r="F1991" s="626" t="s">
        <v>2806</v>
      </c>
      <c r="G1991" s="626" t="s">
        <v>2940</v>
      </c>
      <c r="H1991" s="626" t="s">
        <v>1264</v>
      </c>
      <c r="I1991" s="626" t="s">
        <v>2717</v>
      </c>
      <c r="J1991" s="626" t="s">
        <v>1891</v>
      </c>
      <c r="K1991" s="626" t="s">
        <v>1892</v>
      </c>
      <c r="L1991" s="627">
        <v>1140.7</v>
      </c>
      <c r="M1991" s="627">
        <v>6844.2000000000007</v>
      </c>
      <c r="N1991" s="626">
        <v>6</v>
      </c>
      <c r="O1991" s="690">
        <v>2.5</v>
      </c>
      <c r="P1991" s="627">
        <v>6844.2000000000007</v>
      </c>
      <c r="Q1991" s="642">
        <v>1</v>
      </c>
      <c r="R1991" s="626">
        <v>6</v>
      </c>
      <c r="S1991" s="642">
        <v>1</v>
      </c>
      <c r="T1991" s="690">
        <v>2.5</v>
      </c>
      <c r="U1991" s="672">
        <v>1</v>
      </c>
    </row>
    <row r="1992" spans="1:21" ht="14.4" customHeight="1" x14ac:dyDescent="0.3">
      <c r="A1992" s="625">
        <v>21</v>
      </c>
      <c r="B1992" s="626" t="s">
        <v>551</v>
      </c>
      <c r="C1992" s="626">
        <v>89301212</v>
      </c>
      <c r="D1992" s="688" t="s">
        <v>4839</v>
      </c>
      <c r="E1992" s="689" t="s">
        <v>2836</v>
      </c>
      <c r="F1992" s="626" t="s">
        <v>2806</v>
      </c>
      <c r="G1992" s="626" t="s">
        <v>3064</v>
      </c>
      <c r="H1992" s="626" t="s">
        <v>550</v>
      </c>
      <c r="I1992" s="626" t="s">
        <v>4478</v>
      </c>
      <c r="J1992" s="626" t="s">
        <v>4479</v>
      </c>
      <c r="K1992" s="626" t="s">
        <v>628</v>
      </c>
      <c r="L1992" s="627">
        <v>60.02</v>
      </c>
      <c r="M1992" s="627">
        <v>300.10000000000002</v>
      </c>
      <c r="N1992" s="626">
        <v>5</v>
      </c>
      <c r="O1992" s="690">
        <v>2.5</v>
      </c>
      <c r="P1992" s="627">
        <v>300.10000000000002</v>
      </c>
      <c r="Q1992" s="642">
        <v>1</v>
      </c>
      <c r="R1992" s="626">
        <v>5</v>
      </c>
      <c r="S1992" s="642">
        <v>1</v>
      </c>
      <c r="T1992" s="690">
        <v>2.5</v>
      </c>
      <c r="U1992" s="672">
        <v>1</v>
      </c>
    </row>
    <row r="1993" spans="1:21" ht="14.4" customHeight="1" x14ac:dyDescent="0.3">
      <c r="A1993" s="625">
        <v>21</v>
      </c>
      <c r="B1993" s="626" t="s">
        <v>551</v>
      </c>
      <c r="C1993" s="626">
        <v>89301212</v>
      </c>
      <c r="D1993" s="688" t="s">
        <v>4839</v>
      </c>
      <c r="E1993" s="689" t="s">
        <v>2836</v>
      </c>
      <c r="F1993" s="626" t="s">
        <v>2806</v>
      </c>
      <c r="G1993" s="626" t="s">
        <v>2856</v>
      </c>
      <c r="H1993" s="626" t="s">
        <v>550</v>
      </c>
      <c r="I1993" s="626" t="s">
        <v>2857</v>
      </c>
      <c r="J1993" s="626" t="s">
        <v>2858</v>
      </c>
      <c r="K1993" s="626" t="s">
        <v>2859</v>
      </c>
      <c r="L1993" s="627">
        <v>0</v>
      </c>
      <c r="M1993" s="627">
        <v>0</v>
      </c>
      <c r="N1993" s="626">
        <v>15</v>
      </c>
      <c r="O1993" s="690">
        <v>11.5</v>
      </c>
      <c r="P1993" s="627">
        <v>0</v>
      </c>
      <c r="Q1993" s="642"/>
      <c r="R1993" s="626">
        <v>8</v>
      </c>
      <c r="S1993" s="642">
        <v>0.53333333333333333</v>
      </c>
      <c r="T1993" s="690">
        <v>6.5</v>
      </c>
      <c r="U1993" s="672">
        <v>0.56521739130434778</v>
      </c>
    </row>
    <row r="1994" spans="1:21" ht="14.4" customHeight="1" x14ac:dyDescent="0.3">
      <c r="A1994" s="625">
        <v>21</v>
      </c>
      <c r="B1994" s="626" t="s">
        <v>551</v>
      </c>
      <c r="C1994" s="626">
        <v>89301212</v>
      </c>
      <c r="D1994" s="688" t="s">
        <v>4839</v>
      </c>
      <c r="E1994" s="689" t="s">
        <v>2836</v>
      </c>
      <c r="F1994" s="626" t="s">
        <v>2806</v>
      </c>
      <c r="G1994" s="626" t="s">
        <v>2856</v>
      </c>
      <c r="H1994" s="626" t="s">
        <v>550</v>
      </c>
      <c r="I1994" s="626" t="s">
        <v>3439</v>
      </c>
      <c r="J1994" s="626" t="s">
        <v>3440</v>
      </c>
      <c r="K1994" s="626" t="s">
        <v>1883</v>
      </c>
      <c r="L1994" s="627">
        <v>0</v>
      </c>
      <c r="M1994" s="627">
        <v>0</v>
      </c>
      <c r="N1994" s="626">
        <v>16</v>
      </c>
      <c r="O1994" s="690">
        <v>9.5</v>
      </c>
      <c r="P1994" s="627">
        <v>0</v>
      </c>
      <c r="Q1994" s="642"/>
      <c r="R1994" s="626">
        <v>6</v>
      </c>
      <c r="S1994" s="642">
        <v>0.375</v>
      </c>
      <c r="T1994" s="690">
        <v>3.5</v>
      </c>
      <c r="U1994" s="672">
        <v>0.36842105263157893</v>
      </c>
    </row>
    <row r="1995" spans="1:21" ht="14.4" customHeight="1" x14ac:dyDescent="0.3">
      <c r="A1995" s="625">
        <v>21</v>
      </c>
      <c r="B1995" s="626" t="s">
        <v>551</v>
      </c>
      <c r="C1995" s="626">
        <v>89301212</v>
      </c>
      <c r="D1995" s="688" t="s">
        <v>4839</v>
      </c>
      <c r="E1995" s="689" t="s">
        <v>2836</v>
      </c>
      <c r="F1995" s="626" t="s">
        <v>2806</v>
      </c>
      <c r="G1995" s="626" t="s">
        <v>3174</v>
      </c>
      <c r="H1995" s="626" t="s">
        <v>550</v>
      </c>
      <c r="I1995" s="626" t="s">
        <v>4480</v>
      </c>
      <c r="J1995" s="626" t="s">
        <v>4481</v>
      </c>
      <c r="K1995" s="626" t="s">
        <v>628</v>
      </c>
      <c r="L1995" s="627">
        <v>0</v>
      </c>
      <c r="M1995" s="627">
        <v>0</v>
      </c>
      <c r="N1995" s="626">
        <v>1</v>
      </c>
      <c r="O1995" s="690">
        <v>1</v>
      </c>
      <c r="P1995" s="627">
        <v>0</v>
      </c>
      <c r="Q1995" s="642"/>
      <c r="R1995" s="626">
        <v>1</v>
      </c>
      <c r="S1995" s="642">
        <v>1</v>
      </c>
      <c r="T1995" s="690">
        <v>1</v>
      </c>
      <c r="U1995" s="672">
        <v>1</v>
      </c>
    </row>
    <row r="1996" spans="1:21" ht="14.4" customHeight="1" x14ac:dyDescent="0.3">
      <c r="A1996" s="625">
        <v>21</v>
      </c>
      <c r="B1996" s="626" t="s">
        <v>551</v>
      </c>
      <c r="C1996" s="626">
        <v>89301212</v>
      </c>
      <c r="D1996" s="688" t="s">
        <v>4839</v>
      </c>
      <c r="E1996" s="689" t="s">
        <v>2836</v>
      </c>
      <c r="F1996" s="626" t="s">
        <v>2806</v>
      </c>
      <c r="G1996" s="626" t="s">
        <v>3174</v>
      </c>
      <c r="H1996" s="626" t="s">
        <v>1264</v>
      </c>
      <c r="I1996" s="626" t="s">
        <v>2748</v>
      </c>
      <c r="J1996" s="626" t="s">
        <v>1379</v>
      </c>
      <c r="K1996" s="626" t="s">
        <v>2749</v>
      </c>
      <c r="L1996" s="627">
        <v>275.48</v>
      </c>
      <c r="M1996" s="627">
        <v>275.48</v>
      </c>
      <c r="N1996" s="626">
        <v>1</v>
      </c>
      <c r="O1996" s="690">
        <v>0.5</v>
      </c>
      <c r="P1996" s="627">
        <v>275.48</v>
      </c>
      <c r="Q1996" s="642">
        <v>1</v>
      </c>
      <c r="R1996" s="626">
        <v>1</v>
      </c>
      <c r="S1996" s="642">
        <v>1</v>
      </c>
      <c r="T1996" s="690">
        <v>0.5</v>
      </c>
      <c r="U1996" s="672">
        <v>1</v>
      </c>
    </row>
    <row r="1997" spans="1:21" ht="14.4" customHeight="1" x14ac:dyDescent="0.3">
      <c r="A1997" s="625">
        <v>21</v>
      </c>
      <c r="B1997" s="626" t="s">
        <v>551</v>
      </c>
      <c r="C1997" s="626">
        <v>89301212</v>
      </c>
      <c r="D1997" s="688" t="s">
        <v>4839</v>
      </c>
      <c r="E1997" s="689" t="s">
        <v>2836</v>
      </c>
      <c r="F1997" s="626" t="s">
        <v>2806</v>
      </c>
      <c r="G1997" s="626" t="s">
        <v>3174</v>
      </c>
      <c r="H1997" s="626" t="s">
        <v>1264</v>
      </c>
      <c r="I1997" s="626" t="s">
        <v>2575</v>
      </c>
      <c r="J1997" s="626" t="s">
        <v>1379</v>
      </c>
      <c r="K1997" s="626" t="s">
        <v>628</v>
      </c>
      <c r="L1997" s="627">
        <v>137.74</v>
      </c>
      <c r="M1997" s="627">
        <v>2066.1000000000004</v>
      </c>
      <c r="N1997" s="626">
        <v>15</v>
      </c>
      <c r="O1997" s="690">
        <v>13.5</v>
      </c>
      <c r="P1997" s="627">
        <v>1239.6600000000001</v>
      </c>
      <c r="Q1997" s="642">
        <v>0.6</v>
      </c>
      <c r="R1997" s="626">
        <v>9</v>
      </c>
      <c r="S1997" s="642">
        <v>0.6</v>
      </c>
      <c r="T1997" s="690">
        <v>8.5</v>
      </c>
      <c r="U1997" s="672">
        <v>0.62962962962962965</v>
      </c>
    </row>
    <row r="1998" spans="1:21" ht="14.4" customHeight="1" x14ac:dyDescent="0.3">
      <c r="A1998" s="625">
        <v>21</v>
      </c>
      <c r="B1998" s="626" t="s">
        <v>551</v>
      </c>
      <c r="C1998" s="626">
        <v>89301212</v>
      </c>
      <c r="D1998" s="688" t="s">
        <v>4839</v>
      </c>
      <c r="E1998" s="689" t="s">
        <v>2836</v>
      </c>
      <c r="F1998" s="626" t="s">
        <v>2806</v>
      </c>
      <c r="G1998" s="626" t="s">
        <v>3174</v>
      </c>
      <c r="H1998" s="626" t="s">
        <v>1264</v>
      </c>
      <c r="I1998" s="626" t="s">
        <v>4332</v>
      </c>
      <c r="J1998" s="626" t="s">
        <v>1379</v>
      </c>
      <c r="K1998" s="626" t="s">
        <v>4333</v>
      </c>
      <c r="L1998" s="627">
        <v>413.22</v>
      </c>
      <c r="M1998" s="627">
        <v>413.22</v>
      </c>
      <c r="N1998" s="626">
        <v>1</v>
      </c>
      <c r="O1998" s="690">
        <v>0.5</v>
      </c>
      <c r="P1998" s="627">
        <v>413.22</v>
      </c>
      <c r="Q1998" s="642">
        <v>1</v>
      </c>
      <c r="R1998" s="626">
        <v>1</v>
      </c>
      <c r="S1998" s="642">
        <v>1</v>
      </c>
      <c r="T1998" s="690">
        <v>0.5</v>
      </c>
      <c r="U1998" s="672">
        <v>1</v>
      </c>
    </row>
    <row r="1999" spans="1:21" ht="14.4" customHeight="1" x14ac:dyDescent="0.3">
      <c r="A1999" s="625">
        <v>21</v>
      </c>
      <c r="B1999" s="626" t="s">
        <v>551</v>
      </c>
      <c r="C1999" s="626">
        <v>89301212</v>
      </c>
      <c r="D1999" s="688" t="s">
        <v>4839</v>
      </c>
      <c r="E1999" s="689" t="s">
        <v>2836</v>
      </c>
      <c r="F1999" s="626" t="s">
        <v>2806</v>
      </c>
      <c r="G1999" s="626" t="s">
        <v>4482</v>
      </c>
      <c r="H1999" s="626" t="s">
        <v>550</v>
      </c>
      <c r="I1999" s="626" t="s">
        <v>4483</v>
      </c>
      <c r="J1999" s="626" t="s">
        <v>4484</v>
      </c>
      <c r="K1999" s="626" t="s">
        <v>1679</v>
      </c>
      <c r="L1999" s="627">
        <v>158.18</v>
      </c>
      <c r="M1999" s="627">
        <v>316.36</v>
      </c>
      <c r="N1999" s="626">
        <v>2</v>
      </c>
      <c r="O1999" s="690">
        <v>0.5</v>
      </c>
      <c r="P1999" s="627">
        <v>316.36</v>
      </c>
      <c r="Q1999" s="642">
        <v>1</v>
      </c>
      <c r="R1999" s="626">
        <v>2</v>
      </c>
      <c r="S1999" s="642">
        <v>1</v>
      </c>
      <c r="T1999" s="690">
        <v>0.5</v>
      </c>
      <c r="U1999" s="672">
        <v>1</v>
      </c>
    </row>
    <row r="2000" spans="1:21" ht="14.4" customHeight="1" x14ac:dyDescent="0.3">
      <c r="A2000" s="625">
        <v>21</v>
      </c>
      <c r="B2000" s="626" t="s">
        <v>551</v>
      </c>
      <c r="C2000" s="626">
        <v>89301212</v>
      </c>
      <c r="D2000" s="688" t="s">
        <v>4839</v>
      </c>
      <c r="E2000" s="689" t="s">
        <v>2836</v>
      </c>
      <c r="F2000" s="626" t="s">
        <v>2806</v>
      </c>
      <c r="G2000" s="626" t="s">
        <v>2945</v>
      </c>
      <c r="H2000" s="626" t="s">
        <v>1264</v>
      </c>
      <c r="I2000" s="626" t="s">
        <v>2393</v>
      </c>
      <c r="J2000" s="626" t="s">
        <v>1511</v>
      </c>
      <c r="K2000" s="626" t="s">
        <v>2374</v>
      </c>
      <c r="L2000" s="627">
        <v>69.86</v>
      </c>
      <c r="M2000" s="627">
        <v>69.86</v>
      </c>
      <c r="N2000" s="626">
        <v>1</v>
      </c>
      <c r="O2000" s="690">
        <v>1</v>
      </c>
      <c r="P2000" s="627">
        <v>69.86</v>
      </c>
      <c r="Q2000" s="642">
        <v>1</v>
      </c>
      <c r="R2000" s="626">
        <v>1</v>
      </c>
      <c r="S2000" s="642">
        <v>1</v>
      </c>
      <c r="T2000" s="690">
        <v>1</v>
      </c>
      <c r="U2000" s="672">
        <v>1</v>
      </c>
    </row>
    <row r="2001" spans="1:21" ht="14.4" customHeight="1" x14ac:dyDescent="0.3">
      <c r="A2001" s="625">
        <v>21</v>
      </c>
      <c r="B2001" s="626" t="s">
        <v>551</v>
      </c>
      <c r="C2001" s="626">
        <v>89301212</v>
      </c>
      <c r="D2001" s="688" t="s">
        <v>4839</v>
      </c>
      <c r="E2001" s="689" t="s">
        <v>2836</v>
      </c>
      <c r="F2001" s="626" t="s">
        <v>2806</v>
      </c>
      <c r="G2001" s="626" t="s">
        <v>2860</v>
      </c>
      <c r="H2001" s="626" t="s">
        <v>1264</v>
      </c>
      <c r="I2001" s="626" t="s">
        <v>2552</v>
      </c>
      <c r="J2001" s="626" t="s">
        <v>1291</v>
      </c>
      <c r="K2001" s="626" t="s">
        <v>2553</v>
      </c>
      <c r="L2001" s="627">
        <v>162.13</v>
      </c>
      <c r="M2001" s="627">
        <v>648.52</v>
      </c>
      <c r="N2001" s="626">
        <v>4</v>
      </c>
      <c r="O2001" s="690">
        <v>1.5</v>
      </c>
      <c r="P2001" s="627">
        <v>648.52</v>
      </c>
      <c r="Q2001" s="642">
        <v>1</v>
      </c>
      <c r="R2001" s="626">
        <v>4</v>
      </c>
      <c r="S2001" s="642">
        <v>1</v>
      </c>
      <c r="T2001" s="690">
        <v>1.5</v>
      </c>
      <c r="U2001" s="672">
        <v>1</v>
      </c>
    </row>
    <row r="2002" spans="1:21" ht="14.4" customHeight="1" x14ac:dyDescent="0.3">
      <c r="A2002" s="625">
        <v>21</v>
      </c>
      <c r="B2002" s="626" t="s">
        <v>551</v>
      </c>
      <c r="C2002" s="626">
        <v>89301212</v>
      </c>
      <c r="D2002" s="688" t="s">
        <v>4839</v>
      </c>
      <c r="E2002" s="689" t="s">
        <v>2836</v>
      </c>
      <c r="F2002" s="626" t="s">
        <v>2806</v>
      </c>
      <c r="G2002" s="626" t="s">
        <v>2860</v>
      </c>
      <c r="H2002" s="626" t="s">
        <v>1264</v>
      </c>
      <c r="I2002" s="626" t="s">
        <v>3175</v>
      </c>
      <c r="J2002" s="626" t="s">
        <v>1293</v>
      </c>
      <c r="K2002" s="626" t="s">
        <v>3176</v>
      </c>
      <c r="L2002" s="627">
        <v>432.32</v>
      </c>
      <c r="M2002" s="627">
        <v>432.32</v>
      </c>
      <c r="N2002" s="626">
        <v>1</v>
      </c>
      <c r="O2002" s="690">
        <v>0.5</v>
      </c>
      <c r="P2002" s="627"/>
      <c r="Q2002" s="642">
        <v>0</v>
      </c>
      <c r="R2002" s="626"/>
      <c r="S2002" s="642">
        <v>0</v>
      </c>
      <c r="T2002" s="690"/>
      <c r="U2002" s="672">
        <v>0</v>
      </c>
    </row>
    <row r="2003" spans="1:21" ht="14.4" customHeight="1" x14ac:dyDescent="0.3">
      <c r="A2003" s="625">
        <v>21</v>
      </c>
      <c r="B2003" s="626" t="s">
        <v>551</v>
      </c>
      <c r="C2003" s="626">
        <v>89301212</v>
      </c>
      <c r="D2003" s="688" t="s">
        <v>4839</v>
      </c>
      <c r="E2003" s="689" t="s">
        <v>2836</v>
      </c>
      <c r="F2003" s="626" t="s">
        <v>2806</v>
      </c>
      <c r="G2003" s="626" t="s">
        <v>2860</v>
      </c>
      <c r="H2003" s="626" t="s">
        <v>550</v>
      </c>
      <c r="I2003" s="626" t="s">
        <v>4485</v>
      </c>
      <c r="J2003" s="626" t="s">
        <v>1291</v>
      </c>
      <c r="K2003" s="626" t="s">
        <v>4486</v>
      </c>
      <c r="L2003" s="627">
        <v>0</v>
      </c>
      <c r="M2003" s="627">
        <v>0</v>
      </c>
      <c r="N2003" s="626">
        <v>1</v>
      </c>
      <c r="O2003" s="690">
        <v>1</v>
      </c>
      <c r="P2003" s="627"/>
      <c r="Q2003" s="642"/>
      <c r="R2003" s="626"/>
      <c r="S2003" s="642">
        <v>0</v>
      </c>
      <c r="T2003" s="690"/>
      <c r="U2003" s="672">
        <v>0</v>
      </c>
    </row>
    <row r="2004" spans="1:21" ht="14.4" customHeight="1" x14ac:dyDescent="0.3">
      <c r="A2004" s="625">
        <v>21</v>
      </c>
      <c r="B2004" s="626" t="s">
        <v>551</v>
      </c>
      <c r="C2004" s="626">
        <v>89301212</v>
      </c>
      <c r="D2004" s="688" t="s">
        <v>4839</v>
      </c>
      <c r="E2004" s="689" t="s">
        <v>2836</v>
      </c>
      <c r="F2004" s="626" t="s">
        <v>2806</v>
      </c>
      <c r="G2004" s="626" t="s">
        <v>2949</v>
      </c>
      <c r="H2004" s="626" t="s">
        <v>550</v>
      </c>
      <c r="I2004" s="626" t="s">
        <v>4487</v>
      </c>
      <c r="J2004" s="626" t="s">
        <v>4340</v>
      </c>
      <c r="K2004" s="626" t="s">
        <v>4488</v>
      </c>
      <c r="L2004" s="627">
        <v>206.61</v>
      </c>
      <c r="M2004" s="627">
        <v>206.61</v>
      </c>
      <c r="N2004" s="626">
        <v>1</v>
      </c>
      <c r="O2004" s="690">
        <v>1</v>
      </c>
      <c r="P2004" s="627"/>
      <c r="Q2004" s="642">
        <v>0</v>
      </c>
      <c r="R2004" s="626"/>
      <c r="S2004" s="642">
        <v>0</v>
      </c>
      <c r="T2004" s="690"/>
      <c r="U2004" s="672">
        <v>0</v>
      </c>
    </row>
    <row r="2005" spans="1:21" ht="14.4" customHeight="1" x14ac:dyDescent="0.3">
      <c r="A2005" s="625">
        <v>21</v>
      </c>
      <c r="B2005" s="626" t="s">
        <v>551</v>
      </c>
      <c r="C2005" s="626">
        <v>89301212</v>
      </c>
      <c r="D2005" s="688" t="s">
        <v>4839</v>
      </c>
      <c r="E2005" s="689" t="s">
        <v>2836</v>
      </c>
      <c r="F2005" s="626" t="s">
        <v>2806</v>
      </c>
      <c r="G2005" s="626" t="s">
        <v>2949</v>
      </c>
      <c r="H2005" s="626" t="s">
        <v>550</v>
      </c>
      <c r="I2005" s="626" t="s">
        <v>4489</v>
      </c>
      <c r="J2005" s="626" t="s">
        <v>3791</v>
      </c>
      <c r="K2005" s="626" t="s">
        <v>4490</v>
      </c>
      <c r="L2005" s="627">
        <v>27.55</v>
      </c>
      <c r="M2005" s="627">
        <v>27.55</v>
      </c>
      <c r="N2005" s="626">
        <v>1</v>
      </c>
      <c r="O2005" s="690">
        <v>1</v>
      </c>
      <c r="P2005" s="627">
        <v>27.55</v>
      </c>
      <c r="Q2005" s="642">
        <v>1</v>
      </c>
      <c r="R2005" s="626">
        <v>1</v>
      </c>
      <c r="S2005" s="642">
        <v>1</v>
      </c>
      <c r="T2005" s="690">
        <v>1</v>
      </c>
      <c r="U2005" s="672">
        <v>1</v>
      </c>
    </row>
    <row r="2006" spans="1:21" ht="14.4" customHeight="1" x14ac:dyDescent="0.3">
      <c r="A2006" s="625">
        <v>21</v>
      </c>
      <c r="B2006" s="626" t="s">
        <v>551</v>
      </c>
      <c r="C2006" s="626">
        <v>89301212</v>
      </c>
      <c r="D2006" s="688" t="s">
        <v>4839</v>
      </c>
      <c r="E2006" s="689" t="s">
        <v>2836</v>
      </c>
      <c r="F2006" s="626" t="s">
        <v>2806</v>
      </c>
      <c r="G2006" s="626" t="s">
        <v>2953</v>
      </c>
      <c r="H2006" s="626" t="s">
        <v>550</v>
      </c>
      <c r="I2006" s="626" t="s">
        <v>2954</v>
      </c>
      <c r="J2006" s="626" t="s">
        <v>950</v>
      </c>
      <c r="K2006" s="626" t="s">
        <v>951</v>
      </c>
      <c r="L2006" s="627">
        <v>400.21</v>
      </c>
      <c r="M2006" s="627">
        <v>3601.8899999999994</v>
      </c>
      <c r="N2006" s="626">
        <v>9</v>
      </c>
      <c r="O2006" s="690">
        <v>3.5</v>
      </c>
      <c r="P2006" s="627">
        <v>2401.2599999999998</v>
      </c>
      <c r="Q2006" s="642">
        <v>0.66666666666666674</v>
      </c>
      <c r="R2006" s="626">
        <v>6</v>
      </c>
      <c r="S2006" s="642">
        <v>0.66666666666666663</v>
      </c>
      <c r="T2006" s="690">
        <v>2</v>
      </c>
      <c r="U2006" s="672">
        <v>0.5714285714285714</v>
      </c>
    </row>
    <row r="2007" spans="1:21" ht="14.4" customHeight="1" x14ac:dyDescent="0.3">
      <c r="A2007" s="625">
        <v>21</v>
      </c>
      <c r="B2007" s="626" t="s">
        <v>551</v>
      </c>
      <c r="C2007" s="626">
        <v>89301212</v>
      </c>
      <c r="D2007" s="688" t="s">
        <v>4839</v>
      </c>
      <c r="E2007" s="689" t="s">
        <v>2836</v>
      </c>
      <c r="F2007" s="626" t="s">
        <v>2806</v>
      </c>
      <c r="G2007" s="626" t="s">
        <v>2953</v>
      </c>
      <c r="H2007" s="626" t="s">
        <v>550</v>
      </c>
      <c r="I2007" s="626" t="s">
        <v>3164</v>
      </c>
      <c r="J2007" s="626" t="s">
        <v>950</v>
      </c>
      <c r="K2007" s="626" t="s">
        <v>1459</v>
      </c>
      <c r="L2007" s="627">
        <v>0</v>
      </c>
      <c r="M2007" s="627">
        <v>0</v>
      </c>
      <c r="N2007" s="626">
        <v>17</v>
      </c>
      <c r="O2007" s="690">
        <v>8</v>
      </c>
      <c r="P2007" s="627">
        <v>0</v>
      </c>
      <c r="Q2007" s="642"/>
      <c r="R2007" s="626">
        <v>14</v>
      </c>
      <c r="S2007" s="642">
        <v>0.82352941176470584</v>
      </c>
      <c r="T2007" s="690">
        <v>6</v>
      </c>
      <c r="U2007" s="672">
        <v>0.75</v>
      </c>
    </row>
    <row r="2008" spans="1:21" ht="14.4" customHeight="1" x14ac:dyDescent="0.3">
      <c r="A2008" s="625">
        <v>21</v>
      </c>
      <c r="B2008" s="626" t="s">
        <v>551</v>
      </c>
      <c r="C2008" s="626">
        <v>89301212</v>
      </c>
      <c r="D2008" s="688" t="s">
        <v>4839</v>
      </c>
      <c r="E2008" s="689" t="s">
        <v>2836</v>
      </c>
      <c r="F2008" s="626" t="s">
        <v>2806</v>
      </c>
      <c r="G2008" s="626" t="s">
        <v>4343</v>
      </c>
      <c r="H2008" s="626" t="s">
        <v>550</v>
      </c>
      <c r="I2008" s="626" t="s">
        <v>4344</v>
      </c>
      <c r="J2008" s="626" t="s">
        <v>4345</v>
      </c>
      <c r="K2008" s="626" t="s">
        <v>4346</v>
      </c>
      <c r="L2008" s="627">
        <v>45.75</v>
      </c>
      <c r="M2008" s="627">
        <v>91.5</v>
      </c>
      <c r="N2008" s="626">
        <v>2</v>
      </c>
      <c r="O2008" s="690">
        <v>1</v>
      </c>
      <c r="P2008" s="627">
        <v>91.5</v>
      </c>
      <c r="Q2008" s="642">
        <v>1</v>
      </c>
      <c r="R2008" s="626">
        <v>2</v>
      </c>
      <c r="S2008" s="642">
        <v>1</v>
      </c>
      <c r="T2008" s="690">
        <v>1</v>
      </c>
      <c r="U2008" s="672">
        <v>1</v>
      </c>
    </row>
    <row r="2009" spans="1:21" ht="14.4" customHeight="1" x14ac:dyDescent="0.3">
      <c r="A2009" s="625">
        <v>21</v>
      </c>
      <c r="B2009" s="626" t="s">
        <v>551</v>
      </c>
      <c r="C2009" s="626">
        <v>89301212</v>
      </c>
      <c r="D2009" s="688" t="s">
        <v>4839</v>
      </c>
      <c r="E2009" s="689" t="s">
        <v>2836</v>
      </c>
      <c r="F2009" s="626" t="s">
        <v>2806</v>
      </c>
      <c r="G2009" s="626" t="s">
        <v>4343</v>
      </c>
      <c r="H2009" s="626" t="s">
        <v>550</v>
      </c>
      <c r="I2009" s="626" t="s">
        <v>4347</v>
      </c>
      <c r="J2009" s="626" t="s">
        <v>4345</v>
      </c>
      <c r="K2009" s="626" t="s">
        <v>4348</v>
      </c>
      <c r="L2009" s="627">
        <v>45.75</v>
      </c>
      <c r="M2009" s="627">
        <v>91.5</v>
      </c>
      <c r="N2009" s="626">
        <v>2</v>
      </c>
      <c r="O2009" s="690">
        <v>1.5</v>
      </c>
      <c r="P2009" s="627">
        <v>45.75</v>
      </c>
      <c r="Q2009" s="642">
        <v>0.5</v>
      </c>
      <c r="R2009" s="626">
        <v>1</v>
      </c>
      <c r="S2009" s="642">
        <v>0.5</v>
      </c>
      <c r="T2009" s="690">
        <v>0.5</v>
      </c>
      <c r="U2009" s="672">
        <v>0.33333333333333331</v>
      </c>
    </row>
    <row r="2010" spans="1:21" ht="14.4" customHeight="1" x14ac:dyDescent="0.3">
      <c r="A2010" s="625">
        <v>21</v>
      </c>
      <c r="B2010" s="626" t="s">
        <v>551</v>
      </c>
      <c r="C2010" s="626">
        <v>89301212</v>
      </c>
      <c r="D2010" s="688" t="s">
        <v>4839</v>
      </c>
      <c r="E2010" s="689" t="s">
        <v>2836</v>
      </c>
      <c r="F2010" s="626" t="s">
        <v>2806</v>
      </c>
      <c r="G2010" s="626" t="s">
        <v>3254</v>
      </c>
      <c r="H2010" s="626" t="s">
        <v>550</v>
      </c>
      <c r="I2010" s="626" t="s">
        <v>3343</v>
      </c>
      <c r="J2010" s="626" t="s">
        <v>3344</v>
      </c>
      <c r="K2010" s="626" t="s">
        <v>3111</v>
      </c>
      <c r="L2010" s="627">
        <v>14.75</v>
      </c>
      <c r="M2010" s="627">
        <v>14.75</v>
      </c>
      <c r="N2010" s="626">
        <v>1</v>
      </c>
      <c r="O2010" s="690">
        <v>1</v>
      </c>
      <c r="P2010" s="627"/>
      <c r="Q2010" s="642">
        <v>0</v>
      </c>
      <c r="R2010" s="626"/>
      <c r="S2010" s="642">
        <v>0</v>
      </c>
      <c r="T2010" s="690"/>
      <c r="U2010" s="672">
        <v>0</v>
      </c>
    </row>
    <row r="2011" spans="1:21" ht="14.4" customHeight="1" x14ac:dyDescent="0.3">
      <c r="A2011" s="625">
        <v>21</v>
      </c>
      <c r="B2011" s="626" t="s">
        <v>551</v>
      </c>
      <c r="C2011" s="626">
        <v>89301212</v>
      </c>
      <c r="D2011" s="688" t="s">
        <v>4839</v>
      </c>
      <c r="E2011" s="689" t="s">
        <v>2836</v>
      </c>
      <c r="F2011" s="626" t="s">
        <v>2806</v>
      </c>
      <c r="G2011" s="626" t="s">
        <v>3254</v>
      </c>
      <c r="H2011" s="626" t="s">
        <v>550</v>
      </c>
      <c r="I2011" s="626" t="s">
        <v>3255</v>
      </c>
      <c r="J2011" s="626" t="s">
        <v>3256</v>
      </c>
      <c r="K2011" s="626" t="s">
        <v>3257</v>
      </c>
      <c r="L2011" s="627">
        <v>29.49</v>
      </c>
      <c r="M2011" s="627">
        <v>530.82000000000005</v>
      </c>
      <c r="N2011" s="626">
        <v>18</v>
      </c>
      <c r="O2011" s="690">
        <v>12.5</v>
      </c>
      <c r="P2011" s="627">
        <v>324.39000000000004</v>
      </c>
      <c r="Q2011" s="642">
        <v>0.61111111111111116</v>
      </c>
      <c r="R2011" s="626">
        <v>11</v>
      </c>
      <c r="S2011" s="642">
        <v>0.61111111111111116</v>
      </c>
      <c r="T2011" s="690">
        <v>6.5</v>
      </c>
      <c r="U2011" s="672">
        <v>0.52</v>
      </c>
    </row>
    <row r="2012" spans="1:21" ht="14.4" customHeight="1" x14ac:dyDescent="0.3">
      <c r="A2012" s="625">
        <v>21</v>
      </c>
      <c r="B2012" s="626" t="s">
        <v>551</v>
      </c>
      <c r="C2012" s="626">
        <v>89301212</v>
      </c>
      <c r="D2012" s="688" t="s">
        <v>4839</v>
      </c>
      <c r="E2012" s="689" t="s">
        <v>2836</v>
      </c>
      <c r="F2012" s="626" t="s">
        <v>2806</v>
      </c>
      <c r="G2012" s="626" t="s">
        <v>2878</v>
      </c>
      <c r="H2012" s="626" t="s">
        <v>550</v>
      </c>
      <c r="I2012" s="626" t="s">
        <v>3177</v>
      </c>
      <c r="J2012" s="626" t="s">
        <v>1200</v>
      </c>
      <c r="K2012" s="626" t="s">
        <v>1201</v>
      </c>
      <c r="L2012" s="627">
        <v>84.78</v>
      </c>
      <c r="M2012" s="627">
        <v>169.56</v>
      </c>
      <c r="N2012" s="626">
        <v>2</v>
      </c>
      <c r="O2012" s="690">
        <v>1</v>
      </c>
      <c r="P2012" s="627">
        <v>169.56</v>
      </c>
      <c r="Q2012" s="642">
        <v>1</v>
      </c>
      <c r="R2012" s="626">
        <v>2</v>
      </c>
      <c r="S2012" s="642">
        <v>1</v>
      </c>
      <c r="T2012" s="690">
        <v>1</v>
      </c>
      <c r="U2012" s="672">
        <v>1</v>
      </c>
    </row>
    <row r="2013" spans="1:21" ht="14.4" customHeight="1" x14ac:dyDescent="0.3">
      <c r="A2013" s="625">
        <v>21</v>
      </c>
      <c r="B2013" s="626" t="s">
        <v>551</v>
      </c>
      <c r="C2013" s="626">
        <v>89301212</v>
      </c>
      <c r="D2013" s="688" t="s">
        <v>4839</v>
      </c>
      <c r="E2013" s="689" t="s">
        <v>2836</v>
      </c>
      <c r="F2013" s="626" t="s">
        <v>2806</v>
      </c>
      <c r="G2013" s="626" t="s">
        <v>2878</v>
      </c>
      <c r="H2013" s="626" t="s">
        <v>550</v>
      </c>
      <c r="I2013" s="626" t="s">
        <v>3448</v>
      </c>
      <c r="J2013" s="626" t="s">
        <v>3449</v>
      </c>
      <c r="K2013" s="626" t="s">
        <v>3450</v>
      </c>
      <c r="L2013" s="627">
        <v>32.409999999999997</v>
      </c>
      <c r="M2013" s="627">
        <v>226.86999999999998</v>
      </c>
      <c r="N2013" s="626">
        <v>7</v>
      </c>
      <c r="O2013" s="690">
        <v>2</v>
      </c>
      <c r="P2013" s="627">
        <v>129.63999999999999</v>
      </c>
      <c r="Q2013" s="642">
        <v>0.5714285714285714</v>
      </c>
      <c r="R2013" s="626">
        <v>4</v>
      </c>
      <c r="S2013" s="642">
        <v>0.5714285714285714</v>
      </c>
      <c r="T2013" s="690">
        <v>1.5</v>
      </c>
      <c r="U2013" s="672">
        <v>0.75</v>
      </c>
    </row>
    <row r="2014" spans="1:21" ht="14.4" customHeight="1" x14ac:dyDescent="0.3">
      <c r="A2014" s="625">
        <v>21</v>
      </c>
      <c r="B2014" s="626" t="s">
        <v>551</v>
      </c>
      <c r="C2014" s="626">
        <v>89301212</v>
      </c>
      <c r="D2014" s="688" t="s">
        <v>4839</v>
      </c>
      <c r="E2014" s="689" t="s">
        <v>2836</v>
      </c>
      <c r="F2014" s="626" t="s">
        <v>2806</v>
      </c>
      <c r="G2014" s="626" t="s">
        <v>2878</v>
      </c>
      <c r="H2014" s="626" t="s">
        <v>550</v>
      </c>
      <c r="I2014" s="626" t="s">
        <v>2879</v>
      </c>
      <c r="J2014" s="626" t="s">
        <v>2880</v>
      </c>
      <c r="K2014" s="626" t="s">
        <v>2881</v>
      </c>
      <c r="L2014" s="627">
        <v>75.36</v>
      </c>
      <c r="M2014" s="627">
        <v>452.15999999999997</v>
      </c>
      <c r="N2014" s="626">
        <v>6</v>
      </c>
      <c r="O2014" s="690">
        <v>3.5</v>
      </c>
      <c r="P2014" s="627">
        <v>226.07999999999998</v>
      </c>
      <c r="Q2014" s="642">
        <v>0.5</v>
      </c>
      <c r="R2014" s="626">
        <v>3</v>
      </c>
      <c r="S2014" s="642">
        <v>0.5</v>
      </c>
      <c r="T2014" s="690">
        <v>1</v>
      </c>
      <c r="U2014" s="672">
        <v>0.2857142857142857</v>
      </c>
    </row>
    <row r="2015" spans="1:21" ht="14.4" customHeight="1" x14ac:dyDescent="0.3">
      <c r="A2015" s="625">
        <v>21</v>
      </c>
      <c r="B2015" s="626" t="s">
        <v>551</v>
      </c>
      <c r="C2015" s="626">
        <v>89301212</v>
      </c>
      <c r="D2015" s="688" t="s">
        <v>4839</v>
      </c>
      <c r="E2015" s="689" t="s">
        <v>2836</v>
      </c>
      <c r="F2015" s="626" t="s">
        <v>2806</v>
      </c>
      <c r="G2015" s="626" t="s">
        <v>2878</v>
      </c>
      <c r="H2015" s="626" t="s">
        <v>550</v>
      </c>
      <c r="I2015" s="626" t="s">
        <v>4045</v>
      </c>
      <c r="J2015" s="626" t="s">
        <v>1707</v>
      </c>
      <c r="K2015" s="626" t="s">
        <v>4046</v>
      </c>
      <c r="L2015" s="627">
        <v>75.36</v>
      </c>
      <c r="M2015" s="627">
        <v>75.36</v>
      </c>
      <c r="N2015" s="626">
        <v>1</v>
      </c>
      <c r="O2015" s="690">
        <v>0.5</v>
      </c>
      <c r="P2015" s="627">
        <v>75.36</v>
      </c>
      <c r="Q2015" s="642">
        <v>1</v>
      </c>
      <c r="R2015" s="626">
        <v>1</v>
      </c>
      <c r="S2015" s="642">
        <v>1</v>
      </c>
      <c r="T2015" s="690">
        <v>0.5</v>
      </c>
      <c r="U2015" s="672">
        <v>1</v>
      </c>
    </row>
    <row r="2016" spans="1:21" ht="14.4" customHeight="1" x14ac:dyDescent="0.3">
      <c r="A2016" s="625">
        <v>21</v>
      </c>
      <c r="B2016" s="626" t="s">
        <v>551</v>
      </c>
      <c r="C2016" s="626">
        <v>89301212</v>
      </c>
      <c r="D2016" s="688" t="s">
        <v>4839</v>
      </c>
      <c r="E2016" s="689" t="s">
        <v>2836</v>
      </c>
      <c r="F2016" s="626" t="s">
        <v>2806</v>
      </c>
      <c r="G2016" s="626" t="s">
        <v>2878</v>
      </c>
      <c r="H2016" s="626" t="s">
        <v>550</v>
      </c>
      <c r="I2016" s="626" t="s">
        <v>4357</v>
      </c>
      <c r="J2016" s="626" t="s">
        <v>1707</v>
      </c>
      <c r="K2016" s="626" t="s">
        <v>4358</v>
      </c>
      <c r="L2016" s="627">
        <v>188.41</v>
      </c>
      <c r="M2016" s="627">
        <v>376.82</v>
      </c>
      <c r="N2016" s="626">
        <v>2</v>
      </c>
      <c r="O2016" s="690">
        <v>1</v>
      </c>
      <c r="P2016" s="627">
        <v>188.41</v>
      </c>
      <c r="Q2016" s="642">
        <v>0.5</v>
      </c>
      <c r="R2016" s="626">
        <v>1</v>
      </c>
      <c r="S2016" s="642">
        <v>0.5</v>
      </c>
      <c r="T2016" s="690">
        <v>0.5</v>
      </c>
      <c r="U2016" s="672">
        <v>0.5</v>
      </c>
    </row>
    <row r="2017" spans="1:21" ht="14.4" customHeight="1" x14ac:dyDescent="0.3">
      <c r="A2017" s="625">
        <v>21</v>
      </c>
      <c r="B2017" s="626" t="s">
        <v>551</v>
      </c>
      <c r="C2017" s="626">
        <v>89301212</v>
      </c>
      <c r="D2017" s="688" t="s">
        <v>4839</v>
      </c>
      <c r="E2017" s="689" t="s">
        <v>2836</v>
      </c>
      <c r="F2017" s="626" t="s">
        <v>2806</v>
      </c>
      <c r="G2017" s="626" t="s">
        <v>3347</v>
      </c>
      <c r="H2017" s="626" t="s">
        <v>550</v>
      </c>
      <c r="I2017" s="626" t="s">
        <v>4361</v>
      </c>
      <c r="J2017" s="626" t="s">
        <v>831</v>
      </c>
      <c r="K2017" s="626" t="s">
        <v>832</v>
      </c>
      <c r="L2017" s="627">
        <v>138.61000000000001</v>
      </c>
      <c r="M2017" s="627">
        <v>277.22000000000003</v>
      </c>
      <c r="N2017" s="626">
        <v>2</v>
      </c>
      <c r="O2017" s="690">
        <v>1.5</v>
      </c>
      <c r="P2017" s="627"/>
      <c r="Q2017" s="642">
        <v>0</v>
      </c>
      <c r="R2017" s="626"/>
      <c r="S2017" s="642">
        <v>0</v>
      </c>
      <c r="T2017" s="690"/>
      <c r="U2017" s="672">
        <v>0</v>
      </c>
    </row>
    <row r="2018" spans="1:21" ht="14.4" customHeight="1" x14ac:dyDescent="0.3">
      <c r="A2018" s="625">
        <v>21</v>
      </c>
      <c r="B2018" s="626" t="s">
        <v>551</v>
      </c>
      <c r="C2018" s="626">
        <v>89301212</v>
      </c>
      <c r="D2018" s="688" t="s">
        <v>4839</v>
      </c>
      <c r="E2018" s="689" t="s">
        <v>2836</v>
      </c>
      <c r="F2018" s="626" t="s">
        <v>2806</v>
      </c>
      <c r="G2018" s="626" t="s">
        <v>3347</v>
      </c>
      <c r="H2018" s="626" t="s">
        <v>550</v>
      </c>
      <c r="I2018" s="626" t="s">
        <v>4361</v>
      </c>
      <c r="J2018" s="626" t="s">
        <v>831</v>
      </c>
      <c r="K2018" s="626" t="s">
        <v>2217</v>
      </c>
      <c r="L2018" s="627">
        <v>115.3</v>
      </c>
      <c r="M2018" s="627">
        <v>230.6</v>
      </c>
      <c r="N2018" s="626">
        <v>2</v>
      </c>
      <c r="O2018" s="690">
        <v>1.5</v>
      </c>
      <c r="P2018" s="627"/>
      <c r="Q2018" s="642">
        <v>0</v>
      </c>
      <c r="R2018" s="626"/>
      <c r="S2018" s="642">
        <v>0</v>
      </c>
      <c r="T2018" s="690"/>
      <c r="U2018" s="672">
        <v>0</v>
      </c>
    </row>
    <row r="2019" spans="1:21" ht="14.4" customHeight="1" x14ac:dyDescent="0.3">
      <c r="A2019" s="625">
        <v>21</v>
      </c>
      <c r="B2019" s="626" t="s">
        <v>551</v>
      </c>
      <c r="C2019" s="626">
        <v>89301212</v>
      </c>
      <c r="D2019" s="688" t="s">
        <v>4839</v>
      </c>
      <c r="E2019" s="689" t="s">
        <v>2836</v>
      </c>
      <c r="F2019" s="626" t="s">
        <v>2806</v>
      </c>
      <c r="G2019" s="626" t="s">
        <v>3347</v>
      </c>
      <c r="H2019" s="626" t="s">
        <v>550</v>
      </c>
      <c r="I2019" s="626" t="s">
        <v>3451</v>
      </c>
      <c r="J2019" s="626" t="s">
        <v>831</v>
      </c>
      <c r="K2019" s="626" t="s">
        <v>2217</v>
      </c>
      <c r="L2019" s="627">
        <v>115.3</v>
      </c>
      <c r="M2019" s="627">
        <v>115.3</v>
      </c>
      <c r="N2019" s="626">
        <v>1</v>
      </c>
      <c r="O2019" s="690">
        <v>0.5</v>
      </c>
      <c r="P2019" s="627"/>
      <c r="Q2019" s="642">
        <v>0</v>
      </c>
      <c r="R2019" s="626"/>
      <c r="S2019" s="642">
        <v>0</v>
      </c>
      <c r="T2019" s="690"/>
      <c r="U2019" s="672">
        <v>0</v>
      </c>
    </row>
    <row r="2020" spans="1:21" ht="14.4" customHeight="1" x14ac:dyDescent="0.3">
      <c r="A2020" s="625">
        <v>21</v>
      </c>
      <c r="B2020" s="626" t="s">
        <v>551</v>
      </c>
      <c r="C2020" s="626">
        <v>89301212</v>
      </c>
      <c r="D2020" s="688" t="s">
        <v>4839</v>
      </c>
      <c r="E2020" s="689" t="s">
        <v>2836</v>
      </c>
      <c r="F2020" s="626" t="s">
        <v>2806</v>
      </c>
      <c r="G2020" s="626" t="s">
        <v>3347</v>
      </c>
      <c r="H2020" s="626" t="s">
        <v>550</v>
      </c>
      <c r="I2020" s="626" t="s">
        <v>4491</v>
      </c>
      <c r="J2020" s="626" t="s">
        <v>831</v>
      </c>
      <c r="K2020" s="626" t="s">
        <v>2217</v>
      </c>
      <c r="L2020" s="627">
        <v>115.3</v>
      </c>
      <c r="M2020" s="627">
        <v>115.3</v>
      </c>
      <c r="N2020" s="626">
        <v>1</v>
      </c>
      <c r="O2020" s="690">
        <v>1</v>
      </c>
      <c r="P2020" s="627"/>
      <c r="Q2020" s="642">
        <v>0</v>
      </c>
      <c r="R2020" s="626"/>
      <c r="S2020" s="642">
        <v>0</v>
      </c>
      <c r="T2020" s="690"/>
      <c r="U2020" s="672">
        <v>0</v>
      </c>
    </row>
    <row r="2021" spans="1:21" ht="14.4" customHeight="1" x14ac:dyDescent="0.3">
      <c r="A2021" s="625">
        <v>21</v>
      </c>
      <c r="B2021" s="626" t="s">
        <v>551</v>
      </c>
      <c r="C2021" s="626">
        <v>89301212</v>
      </c>
      <c r="D2021" s="688" t="s">
        <v>4839</v>
      </c>
      <c r="E2021" s="689" t="s">
        <v>2836</v>
      </c>
      <c r="F2021" s="626" t="s">
        <v>2806</v>
      </c>
      <c r="G2021" s="626" t="s">
        <v>3347</v>
      </c>
      <c r="H2021" s="626" t="s">
        <v>550</v>
      </c>
      <c r="I2021" s="626" t="s">
        <v>3348</v>
      </c>
      <c r="J2021" s="626" t="s">
        <v>831</v>
      </c>
      <c r="K2021" s="626" t="s">
        <v>680</v>
      </c>
      <c r="L2021" s="627">
        <v>69.31</v>
      </c>
      <c r="M2021" s="627">
        <v>69.31</v>
      </c>
      <c r="N2021" s="626">
        <v>1</v>
      </c>
      <c r="O2021" s="690">
        <v>0.5</v>
      </c>
      <c r="P2021" s="627"/>
      <c r="Q2021" s="642">
        <v>0</v>
      </c>
      <c r="R2021" s="626"/>
      <c r="S2021" s="642">
        <v>0</v>
      </c>
      <c r="T2021" s="690"/>
      <c r="U2021" s="672">
        <v>0</v>
      </c>
    </row>
    <row r="2022" spans="1:21" ht="14.4" customHeight="1" x14ac:dyDescent="0.3">
      <c r="A2022" s="625">
        <v>21</v>
      </c>
      <c r="B2022" s="626" t="s">
        <v>551</v>
      </c>
      <c r="C2022" s="626">
        <v>89301212</v>
      </c>
      <c r="D2022" s="688" t="s">
        <v>4839</v>
      </c>
      <c r="E2022" s="689" t="s">
        <v>2836</v>
      </c>
      <c r="F2022" s="626" t="s">
        <v>2806</v>
      </c>
      <c r="G2022" s="626" t="s">
        <v>2965</v>
      </c>
      <c r="H2022" s="626" t="s">
        <v>550</v>
      </c>
      <c r="I2022" s="626" t="s">
        <v>2966</v>
      </c>
      <c r="J2022" s="626" t="s">
        <v>2967</v>
      </c>
      <c r="K2022" s="626" t="s">
        <v>2968</v>
      </c>
      <c r="L2022" s="627">
        <v>53.67</v>
      </c>
      <c r="M2022" s="627">
        <v>268.35000000000002</v>
      </c>
      <c r="N2022" s="626">
        <v>5</v>
      </c>
      <c r="O2022" s="690">
        <v>1.5</v>
      </c>
      <c r="P2022" s="627">
        <v>268.35000000000002</v>
      </c>
      <c r="Q2022" s="642">
        <v>1</v>
      </c>
      <c r="R2022" s="626">
        <v>5</v>
      </c>
      <c r="S2022" s="642">
        <v>1</v>
      </c>
      <c r="T2022" s="690">
        <v>1.5</v>
      </c>
      <c r="U2022" s="672">
        <v>1</v>
      </c>
    </row>
    <row r="2023" spans="1:21" ht="14.4" customHeight="1" x14ac:dyDescent="0.3">
      <c r="A2023" s="625">
        <v>21</v>
      </c>
      <c r="B2023" s="626" t="s">
        <v>551</v>
      </c>
      <c r="C2023" s="626">
        <v>89301212</v>
      </c>
      <c r="D2023" s="688" t="s">
        <v>4839</v>
      </c>
      <c r="E2023" s="689" t="s">
        <v>2836</v>
      </c>
      <c r="F2023" s="626" t="s">
        <v>2806</v>
      </c>
      <c r="G2023" s="626" t="s">
        <v>2965</v>
      </c>
      <c r="H2023" s="626" t="s">
        <v>550</v>
      </c>
      <c r="I2023" s="626" t="s">
        <v>4492</v>
      </c>
      <c r="J2023" s="626" t="s">
        <v>1038</v>
      </c>
      <c r="K2023" s="626" t="s">
        <v>1889</v>
      </c>
      <c r="L2023" s="627">
        <v>165.67</v>
      </c>
      <c r="M2023" s="627">
        <v>165.67</v>
      </c>
      <c r="N2023" s="626">
        <v>1</v>
      </c>
      <c r="O2023" s="690">
        <v>0.5</v>
      </c>
      <c r="P2023" s="627">
        <v>165.67</v>
      </c>
      <c r="Q2023" s="642">
        <v>1</v>
      </c>
      <c r="R2023" s="626">
        <v>1</v>
      </c>
      <c r="S2023" s="642">
        <v>1</v>
      </c>
      <c r="T2023" s="690">
        <v>0.5</v>
      </c>
      <c r="U2023" s="672">
        <v>1</v>
      </c>
    </row>
    <row r="2024" spans="1:21" ht="14.4" customHeight="1" x14ac:dyDescent="0.3">
      <c r="A2024" s="625">
        <v>21</v>
      </c>
      <c r="B2024" s="626" t="s">
        <v>551</v>
      </c>
      <c r="C2024" s="626">
        <v>89301212</v>
      </c>
      <c r="D2024" s="688" t="s">
        <v>4839</v>
      </c>
      <c r="E2024" s="689" t="s">
        <v>2836</v>
      </c>
      <c r="F2024" s="626" t="s">
        <v>2806</v>
      </c>
      <c r="G2024" s="626" t="s">
        <v>3452</v>
      </c>
      <c r="H2024" s="626" t="s">
        <v>1264</v>
      </c>
      <c r="I2024" s="626" t="s">
        <v>4246</v>
      </c>
      <c r="J2024" s="626" t="s">
        <v>4247</v>
      </c>
      <c r="K2024" s="626" t="s">
        <v>4248</v>
      </c>
      <c r="L2024" s="627">
        <v>41.55</v>
      </c>
      <c r="M2024" s="627">
        <v>83.1</v>
      </c>
      <c r="N2024" s="626">
        <v>2</v>
      </c>
      <c r="O2024" s="690">
        <v>1</v>
      </c>
      <c r="P2024" s="627">
        <v>83.1</v>
      </c>
      <c r="Q2024" s="642">
        <v>1</v>
      </c>
      <c r="R2024" s="626">
        <v>2</v>
      </c>
      <c r="S2024" s="642">
        <v>1</v>
      </c>
      <c r="T2024" s="690">
        <v>1</v>
      </c>
      <c r="U2024" s="672">
        <v>1</v>
      </c>
    </row>
    <row r="2025" spans="1:21" ht="14.4" customHeight="1" x14ac:dyDescent="0.3">
      <c r="A2025" s="625">
        <v>21</v>
      </c>
      <c r="B2025" s="626" t="s">
        <v>551</v>
      </c>
      <c r="C2025" s="626">
        <v>89301212</v>
      </c>
      <c r="D2025" s="688" t="s">
        <v>4839</v>
      </c>
      <c r="E2025" s="689" t="s">
        <v>2836</v>
      </c>
      <c r="F2025" s="626" t="s">
        <v>2806</v>
      </c>
      <c r="G2025" s="626" t="s">
        <v>4493</v>
      </c>
      <c r="H2025" s="626" t="s">
        <v>550</v>
      </c>
      <c r="I2025" s="626" t="s">
        <v>4494</v>
      </c>
      <c r="J2025" s="626" t="s">
        <v>1072</v>
      </c>
      <c r="K2025" s="626" t="s">
        <v>1213</v>
      </c>
      <c r="L2025" s="627">
        <v>0</v>
      </c>
      <c r="M2025" s="627">
        <v>0</v>
      </c>
      <c r="N2025" s="626">
        <v>1</v>
      </c>
      <c r="O2025" s="690">
        <v>0.5</v>
      </c>
      <c r="P2025" s="627"/>
      <c r="Q2025" s="642"/>
      <c r="R2025" s="626"/>
      <c r="S2025" s="642">
        <v>0</v>
      </c>
      <c r="T2025" s="690"/>
      <c r="U2025" s="672">
        <v>0</v>
      </c>
    </row>
    <row r="2026" spans="1:21" ht="14.4" customHeight="1" x14ac:dyDescent="0.3">
      <c r="A2026" s="625">
        <v>21</v>
      </c>
      <c r="B2026" s="626" t="s">
        <v>551</v>
      </c>
      <c r="C2026" s="626">
        <v>89301212</v>
      </c>
      <c r="D2026" s="688" t="s">
        <v>4839</v>
      </c>
      <c r="E2026" s="689" t="s">
        <v>2836</v>
      </c>
      <c r="F2026" s="626" t="s">
        <v>2806</v>
      </c>
      <c r="G2026" s="626" t="s">
        <v>4495</v>
      </c>
      <c r="H2026" s="626" t="s">
        <v>550</v>
      </c>
      <c r="I2026" s="626" t="s">
        <v>4496</v>
      </c>
      <c r="J2026" s="626" t="s">
        <v>1809</v>
      </c>
      <c r="K2026" s="626" t="s">
        <v>2977</v>
      </c>
      <c r="L2026" s="627">
        <v>43.23</v>
      </c>
      <c r="M2026" s="627">
        <v>172.92</v>
      </c>
      <c r="N2026" s="626">
        <v>4</v>
      </c>
      <c r="O2026" s="690">
        <v>1.5</v>
      </c>
      <c r="P2026" s="627">
        <v>172.92</v>
      </c>
      <c r="Q2026" s="642">
        <v>1</v>
      </c>
      <c r="R2026" s="626">
        <v>4</v>
      </c>
      <c r="S2026" s="642">
        <v>1</v>
      </c>
      <c r="T2026" s="690">
        <v>1.5</v>
      </c>
      <c r="U2026" s="672">
        <v>1</v>
      </c>
    </row>
    <row r="2027" spans="1:21" ht="14.4" customHeight="1" x14ac:dyDescent="0.3">
      <c r="A2027" s="625">
        <v>21</v>
      </c>
      <c r="B2027" s="626" t="s">
        <v>551</v>
      </c>
      <c r="C2027" s="626">
        <v>89301212</v>
      </c>
      <c r="D2027" s="688" t="s">
        <v>4839</v>
      </c>
      <c r="E2027" s="689" t="s">
        <v>2836</v>
      </c>
      <c r="F2027" s="626" t="s">
        <v>2806</v>
      </c>
      <c r="G2027" s="626" t="s">
        <v>3069</v>
      </c>
      <c r="H2027" s="626" t="s">
        <v>550</v>
      </c>
      <c r="I2027" s="626" t="s">
        <v>3070</v>
      </c>
      <c r="J2027" s="626" t="s">
        <v>3071</v>
      </c>
      <c r="K2027" s="626" t="s">
        <v>3072</v>
      </c>
      <c r="L2027" s="627">
        <v>128.9</v>
      </c>
      <c r="M2027" s="627">
        <v>386.70000000000005</v>
      </c>
      <c r="N2027" s="626">
        <v>3</v>
      </c>
      <c r="O2027" s="690">
        <v>1.5</v>
      </c>
      <c r="P2027" s="627">
        <v>257.8</v>
      </c>
      <c r="Q2027" s="642">
        <v>0.66666666666666663</v>
      </c>
      <c r="R2027" s="626">
        <v>2</v>
      </c>
      <c r="S2027" s="642">
        <v>0.66666666666666663</v>
      </c>
      <c r="T2027" s="690">
        <v>0.5</v>
      </c>
      <c r="U2027" s="672">
        <v>0.33333333333333331</v>
      </c>
    </row>
    <row r="2028" spans="1:21" ht="14.4" customHeight="1" x14ac:dyDescent="0.3">
      <c r="A2028" s="625">
        <v>21</v>
      </c>
      <c r="B2028" s="626" t="s">
        <v>551</v>
      </c>
      <c r="C2028" s="626">
        <v>89301212</v>
      </c>
      <c r="D2028" s="688" t="s">
        <v>4839</v>
      </c>
      <c r="E2028" s="689" t="s">
        <v>2836</v>
      </c>
      <c r="F2028" s="626" t="s">
        <v>2806</v>
      </c>
      <c r="G2028" s="626" t="s">
        <v>3258</v>
      </c>
      <c r="H2028" s="626" t="s">
        <v>550</v>
      </c>
      <c r="I2028" s="626" t="s">
        <v>3259</v>
      </c>
      <c r="J2028" s="626" t="s">
        <v>1701</v>
      </c>
      <c r="K2028" s="626" t="s">
        <v>3260</v>
      </c>
      <c r="L2028" s="627">
        <v>120.46</v>
      </c>
      <c r="M2028" s="627">
        <v>481.84</v>
      </c>
      <c r="N2028" s="626">
        <v>4</v>
      </c>
      <c r="O2028" s="690">
        <v>2</v>
      </c>
      <c r="P2028" s="627">
        <v>481.84</v>
      </c>
      <c r="Q2028" s="642">
        <v>1</v>
      </c>
      <c r="R2028" s="626">
        <v>4</v>
      </c>
      <c r="S2028" s="642">
        <v>1</v>
      </c>
      <c r="T2028" s="690">
        <v>2</v>
      </c>
      <c r="U2028" s="672">
        <v>1</v>
      </c>
    </row>
    <row r="2029" spans="1:21" ht="14.4" customHeight="1" x14ac:dyDescent="0.3">
      <c r="A2029" s="625">
        <v>21</v>
      </c>
      <c r="B2029" s="626" t="s">
        <v>551</v>
      </c>
      <c r="C2029" s="626">
        <v>89301212</v>
      </c>
      <c r="D2029" s="688" t="s">
        <v>4839</v>
      </c>
      <c r="E2029" s="689" t="s">
        <v>2836</v>
      </c>
      <c r="F2029" s="626" t="s">
        <v>2806</v>
      </c>
      <c r="G2029" s="626" t="s">
        <v>3373</v>
      </c>
      <c r="H2029" s="626" t="s">
        <v>1264</v>
      </c>
      <c r="I2029" s="626" t="s">
        <v>4497</v>
      </c>
      <c r="J2029" s="626" t="s">
        <v>4498</v>
      </c>
      <c r="K2029" s="626" t="s">
        <v>4499</v>
      </c>
      <c r="L2029" s="627">
        <v>164.95</v>
      </c>
      <c r="M2029" s="627">
        <v>164.95</v>
      </c>
      <c r="N2029" s="626">
        <v>1</v>
      </c>
      <c r="O2029" s="690">
        <v>1</v>
      </c>
      <c r="P2029" s="627">
        <v>164.95</v>
      </c>
      <c r="Q2029" s="642">
        <v>1</v>
      </c>
      <c r="R2029" s="626">
        <v>1</v>
      </c>
      <c r="S2029" s="642">
        <v>1</v>
      </c>
      <c r="T2029" s="690">
        <v>1</v>
      </c>
      <c r="U2029" s="672">
        <v>1</v>
      </c>
    </row>
    <row r="2030" spans="1:21" ht="14.4" customHeight="1" x14ac:dyDescent="0.3">
      <c r="A2030" s="625">
        <v>21</v>
      </c>
      <c r="B2030" s="626" t="s">
        <v>551</v>
      </c>
      <c r="C2030" s="626">
        <v>89301212</v>
      </c>
      <c r="D2030" s="688" t="s">
        <v>4839</v>
      </c>
      <c r="E2030" s="689" t="s">
        <v>2836</v>
      </c>
      <c r="F2030" s="626" t="s">
        <v>2806</v>
      </c>
      <c r="G2030" s="626" t="s">
        <v>4500</v>
      </c>
      <c r="H2030" s="626" t="s">
        <v>550</v>
      </c>
      <c r="I2030" s="626" t="s">
        <v>4501</v>
      </c>
      <c r="J2030" s="626" t="s">
        <v>4502</v>
      </c>
      <c r="K2030" s="626" t="s">
        <v>620</v>
      </c>
      <c r="L2030" s="627">
        <v>96.91</v>
      </c>
      <c r="M2030" s="627">
        <v>193.82</v>
      </c>
      <c r="N2030" s="626">
        <v>2</v>
      </c>
      <c r="O2030" s="690">
        <v>1</v>
      </c>
      <c r="P2030" s="627">
        <v>193.82</v>
      </c>
      <c r="Q2030" s="642">
        <v>1</v>
      </c>
      <c r="R2030" s="626">
        <v>2</v>
      </c>
      <c r="S2030" s="642">
        <v>1</v>
      </c>
      <c r="T2030" s="690">
        <v>1</v>
      </c>
      <c r="U2030" s="672">
        <v>1</v>
      </c>
    </row>
    <row r="2031" spans="1:21" ht="14.4" customHeight="1" x14ac:dyDescent="0.3">
      <c r="A2031" s="625">
        <v>21</v>
      </c>
      <c r="B2031" s="626" t="s">
        <v>551</v>
      </c>
      <c r="C2031" s="626">
        <v>89301212</v>
      </c>
      <c r="D2031" s="688" t="s">
        <v>4839</v>
      </c>
      <c r="E2031" s="689" t="s">
        <v>2836</v>
      </c>
      <c r="F2031" s="626" t="s">
        <v>2806</v>
      </c>
      <c r="G2031" s="626" t="s">
        <v>4500</v>
      </c>
      <c r="H2031" s="626" t="s">
        <v>550</v>
      </c>
      <c r="I2031" s="626" t="s">
        <v>4503</v>
      </c>
      <c r="J2031" s="626" t="s">
        <v>4502</v>
      </c>
      <c r="K2031" s="626" t="s">
        <v>4504</v>
      </c>
      <c r="L2031" s="627">
        <v>342.02</v>
      </c>
      <c r="M2031" s="627">
        <v>342.02</v>
      </c>
      <c r="N2031" s="626">
        <v>1</v>
      </c>
      <c r="O2031" s="690">
        <v>0.5</v>
      </c>
      <c r="P2031" s="627">
        <v>342.02</v>
      </c>
      <c r="Q2031" s="642">
        <v>1</v>
      </c>
      <c r="R2031" s="626">
        <v>1</v>
      </c>
      <c r="S2031" s="642">
        <v>1</v>
      </c>
      <c r="T2031" s="690">
        <v>0.5</v>
      </c>
      <c r="U2031" s="672">
        <v>1</v>
      </c>
    </row>
    <row r="2032" spans="1:21" ht="14.4" customHeight="1" x14ac:dyDescent="0.3">
      <c r="A2032" s="625">
        <v>21</v>
      </c>
      <c r="B2032" s="626" t="s">
        <v>551</v>
      </c>
      <c r="C2032" s="626">
        <v>89301212</v>
      </c>
      <c r="D2032" s="688" t="s">
        <v>4839</v>
      </c>
      <c r="E2032" s="689" t="s">
        <v>2836</v>
      </c>
      <c r="F2032" s="626" t="s">
        <v>2806</v>
      </c>
      <c r="G2032" s="626" t="s">
        <v>3178</v>
      </c>
      <c r="H2032" s="626" t="s">
        <v>1264</v>
      </c>
      <c r="I2032" s="626" t="s">
        <v>3812</v>
      </c>
      <c r="J2032" s="626" t="s">
        <v>3180</v>
      </c>
      <c r="K2032" s="626" t="s">
        <v>3813</v>
      </c>
      <c r="L2032" s="627">
        <v>6838.44</v>
      </c>
      <c r="M2032" s="627">
        <v>20515.32</v>
      </c>
      <c r="N2032" s="626">
        <v>3</v>
      </c>
      <c r="O2032" s="690">
        <v>3</v>
      </c>
      <c r="P2032" s="627"/>
      <c r="Q2032" s="642">
        <v>0</v>
      </c>
      <c r="R2032" s="626"/>
      <c r="S2032" s="642">
        <v>0</v>
      </c>
      <c r="T2032" s="690"/>
      <c r="U2032" s="672">
        <v>0</v>
      </c>
    </row>
    <row r="2033" spans="1:21" ht="14.4" customHeight="1" x14ac:dyDescent="0.3">
      <c r="A2033" s="625">
        <v>21</v>
      </c>
      <c r="B2033" s="626" t="s">
        <v>551</v>
      </c>
      <c r="C2033" s="626">
        <v>89301212</v>
      </c>
      <c r="D2033" s="688" t="s">
        <v>4839</v>
      </c>
      <c r="E2033" s="689" t="s">
        <v>2836</v>
      </c>
      <c r="F2033" s="626" t="s">
        <v>2806</v>
      </c>
      <c r="G2033" s="626" t="s">
        <v>2882</v>
      </c>
      <c r="H2033" s="626" t="s">
        <v>550</v>
      </c>
      <c r="I2033" s="626" t="s">
        <v>2494</v>
      </c>
      <c r="J2033" s="626" t="s">
        <v>2495</v>
      </c>
      <c r="K2033" s="626" t="s">
        <v>2496</v>
      </c>
      <c r="L2033" s="627">
        <v>2787.72</v>
      </c>
      <c r="M2033" s="627">
        <v>16726.32</v>
      </c>
      <c r="N2033" s="626">
        <v>6</v>
      </c>
      <c r="O2033" s="690">
        <v>1</v>
      </c>
      <c r="P2033" s="627">
        <v>8363.16</v>
      </c>
      <c r="Q2033" s="642">
        <v>0.5</v>
      </c>
      <c r="R2033" s="626">
        <v>3</v>
      </c>
      <c r="S2033" s="642">
        <v>0.5</v>
      </c>
      <c r="T2033" s="690">
        <v>0.5</v>
      </c>
      <c r="U2033" s="672">
        <v>0.5</v>
      </c>
    </row>
    <row r="2034" spans="1:21" ht="14.4" customHeight="1" x14ac:dyDescent="0.3">
      <c r="A2034" s="625">
        <v>21</v>
      </c>
      <c r="B2034" s="626" t="s">
        <v>551</v>
      </c>
      <c r="C2034" s="626">
        <v>89301212</v>
      </c>
      <c r="D2034" s="688" t="s">
        <v>4839</v>
      </c>
      <c r="E2034" s="689" t="s">
        <v>2836</v>
      </c>
      <c r="F2034" s="626" t="s">
        <v>2806</v>
      </c>
      <c r="G2034" s="626" t="s">
        <v>2882</v>
      </c>
      <c r="H2034" s="626" t="s">
        <v>550</v>
      </c>
      <c r="I2034" s="626" t="s">
        <v>2500</v>
      </c>
      <c r="J2034" s="626" t="s">
        <v>2501</v>
      </c>
      <c r="K2034" s="626" t="s">
        <v>2502</v>
      </c>
      <c r="L2034" s="627">
        <v>880.88</v>
      </c>
      <c r="M2034" s="627">
        <v>2642.64</v>
      </c>
      <c r="N2034" s="626">
        <v>3</v>
      </c>
      <c r="O2034" s="690">
        <v>1</v>
      </c>
      <c r="P2034" s="627">
        <v>2642.64</v>
      </c>
      <c r="Q2034" s="642">
        <v>1</v>
      </c>
      <c r="R2034" s="626">
        <v>3</v>
      </c>
      <c r="S2034" s="642">
        <v>1</v>
      </c>
      <c r="T2034" s="690">
        <v>1</v>
      </c>
      <c r="U2034" s="672">
        <v>1</v>
      </c>
    </row>
    <row r="2035" spans="1:21" ht="14.4" customHeight="1" x14ac:dyDescent="0.3">
      <c r="A2035" s="625">
        <v>21</v>
      </c>
      <c r="B2035" s="626" t="s">
        <v>551</v>
      </c>
      <c r="C2035" s="626">
        <v>89301212</v>
      </c>
      <c r="D2035" s="688" t="s">
        <v>4839</v>
      </c>
      <c r="E2035" s="689" t="s">
        <v>2836</v>
      </c>
      <c r="F2035" s="626" t="s">
        <v>2806</v>
      </c>
      <c r="G2035" s="626" t="s">
        <v>2882</v>
      </c>
      <c r="H2035" s="626" t="s">
        <v>550</v>
      </c>
      <c r="I2035" s="626" t="s">
        <v>2503</v>
      </c>
      <c r="J2035" s="626" t="s">
        <v>2504</v>
      </c>
      <c r="K2035" s="626" t="s">
        <v>2505</v>
      </c>
      <c r="L2035" s="627">
        <v>1629.03</v>
      </c>
      <c r="M2035" s="627">
        <v>30951.570000000003</v>
      </c>
      <c r="N2035" s="626">
        <v>19</v>
      </c>
      <c r="O2035" s="690">
        <v>4.5</v>
      </c>
      <c r="P2035" s="627">
        <v>26064.480000000003</v>
      </c>
      <c r="Q2035" s="642">
        <v>0.8421052631578948</v>
      </c>
      <c r="R2035" s="626">
        <v>16</v>
      </c>
      <c r="S2035" s="642">
        <v>0.84210526315789469</v>
      </c>
      <c r="T2035" s="690">
        <v>4</v>
      </c>
      <c r="U2035" s="672">
        <v>0.88888888888888884</v>
      </c>
    </row>
    <row r="2036" spans="1:21" ht="14.4" customHeight="1" x14ac:dyDescent="0.3">
      <c r="A2036" s="625">
        <v>21</v>
      </c>
      <c r="B2036" s="626" t="s">
        <v>551</v>
      </c>
      <c r="C2036" s="626">
        <v>89301212</v>
      </c>
      <c r="D2036" s="688" t="s">
        <v>4839</v>
      </c>
      <c r="E2036" s="689" t="s">
        <v>2836</v>
      </c>
      <c r="F2036" s="626" t="s">
        <v>2806</v>
      </c>
      <c r="G2036" s="626" t="s">
        <v>2974</v>
      </c>
      <c r="H2036" s="626" t="s">
        <v>550</v>
      </c>
      <c r="I2036" s="626" t="s">
        <v>2980</v>
      </c>
      <c r="J2036" s="626" t="s">
        <v>2981</v>
      </c>
      <c r="K2036" s="626" t="s">
        <v>2977</v>
      </c>
      <c r="L2036" s="627">
        <v>0</v>
      </c>
      <c r="M2036" s="627">
        <v>0</v>
      </c>
      <c r="N2036" s="626">
        <v>4</v>
      </c>
      <c r="O2036" s="690">
        <v>2.5</v>
      </c>
      <c r="P2036" s="627">
        <v>0</v>
      </c>
      <c r="Q2036" s="642"/>
      <c r="R2036" s="626">
        <v>3</v>
      </c>
      <c r="S2036" s="642">
        <v>0.75</v>
      </c>
      <c r="T2036" s="690">
        <v>2</v>
      </c>
      <c r="U2036" s="672">
        <v>0.8</v>
      </c>
    </row>
    <row r="2037" spans="1:21" ht="14.4" customHeight="1" x14ac:dyDescent="0.3">
      <c r="A2037" s="625">
        <v>21</v>
      </c>
      <c r="B2037" s="626" t="s">
        <v>551</v>
      </c>
      <c r="C2037" s="626">
        <v>89301212</v>
      </c>
      <c r="D2037" s="688" t="s">
        <v>4839</v>
      </c>
      <c r="E2037" s="689" t="s">
        <v>2836</v>
      </c>
      <c r="F2037" s="626" t="s">
        <v>2806</v>
      </c>
      <c r="G2037" s="626" t="s">
        <v>2974</v>
      </c>
      <c r="H2037" s="626" t="s">
        <v>550</v>
      </c>
      <c r="I2037" s="626" t="s">
        <v>3080</v>
      </c>
      <c r="J2037" s="626" t="s">
        <v>2981</v>
      </c>
      <c r="K2037" s="626" t="s">
        <v>2979</v>
      </c>
      <c r="L2037" s="627">
        <v>58.23</v>
      </c>
      <c r="M2037" s="627">
        <v>989.91000000000008</v>
      </c>
      <c r="N2037" s="626">
        <v>17</v>
      </c>
      <c r="O2037" s="690">
        <v>11</v>
      </c>
      <c r="P2037" s="627">
        <v>582.30000000000007</v>
      </c>
      <c r="Q2037" s="642">
        <v>0.58823529411764708</v>
      </c>
      <c r="R2037" s="626">
        <v>10</v>
      </c>
      <c r="S2037" s="642">
        <v>0.58823529411764708</v>
      </c>
      <c r="T2037" s="690">
        <v>6</v>
      </c>
      <c r="U2037" s="672">
        <v>0.54545454545454541</v>
      </c>
    </row>
    <row r="2038" spans="1:21" ht="14.4" customHeight="1" x14ac:dyDescent="0.3">
      <c r="A2038" s="625">
        <v>21</v>
      </c>
      <c r="B2038" s="626" t="s">
        <v>551</v>
      </c>
      <c r="C2038" s="626">
        <v>89301212</v>
      </c>
      <c r="D2038" s="688" t="s">
        <v>4839</v>
      </c>
      <c r="E2038" s="689" t="s">
        <v>2836</v>
      </c>
      <c r="F2038" s="626" t="s">
        <v>2806</v>
      </c>
      <c r="G2038" s="626" t="s">
        <v>2982</v>
      </c>
      <c r="H2038" s="626" t="s">
        <v>550</v>
      </c>
      <c r="I2038" s="626" t="s">
        <v>4505</v>
      </c>
      <c r="J2038" s="626" t="s">
        <v>713</v>
      </c>
      <c r="K2038" s="626" t="s">
        <v>4506</v>
      </c>
      <c r="L2038" s="627">
        <v>41.26</v>
      </c>
      <c r="M2038" s="627">
        <v>82.52</v>
      </c>
      <c r="N2038" s="626">
        <v>2</v>
      </c>
      <c r="O2038" s="690">
        <v>1</v>
      </c>
      <c r="P2038" s="627"/>
      <c r="Q2038" s="642">
        <v>0</v>
      </c>
      <c r="R2038" s="626"/>
      <c r="S2038" s="642">
        <v>0</v>
      </c>
      <c r="T2038" s="690"/>
      <c r="U2038" s="672">
        <v>0</v>
      </c>
    </row>
    <row r="2039" spans="1:21" ht="14.4" customHeight="1" x14ac:dyDescent="0.3">
      <c r="A2039" s="625">
        <v>21</v>
      </c>
      <c r="B2039" s="626" t="s">
        <v>551</v>
      </c>
      <c r="C2039" s="626">
        <v>89301212</v>
      </c>
      <c r="D2039" s="688" t="s">
        <v>4839</v>
      </c>
      <c r="E2039" s="689" t="s">
        <v>2836</v>
      </c>
      <c r="F2039" s="626" t="s">
        <v>2806</v>
      </c>
      <c r="G2039" s="626" t="s">
        <v>3182</v>
      </c>
      <c r="H2039" s="626" t="s">
        <v>1264</v>
      </c>
      <c r="I2039" s="626" t="s">
        <v>2531</v>
      </c>
      <c r="J2039" s="626" t="s">
        <v>1867</v>
      </c>
      <c r="K2039" s="626" t="s">
        <v>2532</v>
      </c>
      <c r="L2039" s="627">
        <v>443.52</v>
      </c>
      <c r="M2039" s="627">
        <v>443.52</v>
      </c>
      <c r="N2039" s="626">
        <v>1</v>
      </c>
      <c r="O2039" s="690">
        <v>1</v>
      </c>
      <c r="P2039" s="627">
        <v>443.52</v>
      </c>
      <c r="Q2039" s="642">
        <v>1</v>
      </c>
      <c r="R2039" s="626">
        <v>1</v>
      </c>
      <c r="S2039" s="642">
        <v>1</v>
      </c>
      <c r="T2039" s="690">
        <v>1</v>
      </c>
      <c r="U2039" s="672">
        <v>1</v>
      </c>
    </row>
    <row r="2040" spans="1:21" ht="14.4" customHeight="1" x14ac:dyDescent="0.3">
      <c r="A2040" s="625">
        <v>21</v>
      </c>
      <c r="B2040" s="626" t="s">
        <v>551</v>
      </c>
      <c r="C2040" s="626">
        <v>89301212</v>
      </c>
      <c r="D2040" s="688" t="s">
        <v>4839</v>
      </c>
      <c r="E2040" s="689" t="s">
        <v>2836</v>
      </c>
      <c r="F2040" s="626" t="s">
        <v>2806</v>
      </c>
      <c r="G2040" s="626" t="s">
        <v>3182</v>
      </c>
      <c r="H2040" s="626" t="s">
        <v>1264</v>
      </c>
      <c r="I2040" s="626" t="s">
        <v>2725</v>
      </c>
      <c r="J2040" s="626" t="s">
        <v>1867</v>
      </c>
      <c r="K2040" s="626" t="s">
        <v>1868</v>
      </c>
      <c r="L2040" s="627">
        <v>887.05</v>
      </c>
      <c r="M2040" s="627">
        <v>2661.1499999999996</v>
      </c>
      <c r="N2040" s="626">
        <v>3</v>
      </c>
      <c r="O2040" s="690">
        <v>3</v>
      </c>
      <c r="P2040" s="627"/>
      <c r="Q2040" s="642">
        <v>0</v>
      </c>
      <c r="R2040" s="626"/>
      <c r="S2040" s="642">
        <v>0</v>
      </c>
      <c r="T2040" s="690"/>
      <c r="U2040" s="672">
        <v>0</v>
      </c>
    </row>
    <row r="2041" spans="1:21" ht="14.4" customHeight="1" x14ac:dyDescent="0.3">
      <c r="A2041" s="625">
        <v>21</v>
      </c>
      <c r="B2041" s="626" t="s">
        <v>551</v>
      </c>
      <c r="C2041" s="626">
        <v>89301212</v>
      </c>
      <c r="D2041" s="688" t="s">
        <v>4839</v>
      </c>
      <c r="E2041" s="689" t="s">
        <v>2836</v>
      </c>
      <c r="F2041" s="626" t="s">
        <v>2806</v>
      </c>
      <c r="G2041" s="626" t="s">
        <v>4507</v>
      </c>
      <c r="H2041" s="626" t="s">
        <v>550</v>
      </c>
      <c r="I2041" s="626" t="s">
        <v>4508</v>
      </c>
      <c r="J2041" s="626" t="s">
        <v>4509</v>
      </c>
      <c r="K2041" s="626" t="s">
        <v>4510</v>
      </c>
      <c r="L2041" s="627">
        <v>0</v>
      </c>
      <c r="M2041" s="627">
        <v>0</v>
      </c>
      <c r="N2041" s="626">
        <v>1</v>
      </c>
      <c r="O2041" s="690">
        <v>1</v>
      </c>
      <c r="P2041" s="627"/>
      <c r="Q2041" s="642"/>
      <c r="R2041" s="626"/>
      <c r="S2041" s="642">
        <v>0</v>
      </c>
      <c r="T2041" s="690"/>
      <c r="U2041" s="672">
        <v>0</v>
      </c>
    </row>
    <row r="2042" spans="1:21" ht="14.4" customHeight="1" x14ac:dyDescent="0.3">
      <c r="A2042" s="625">
        <v>21</v>
      </c>
      <c r="B2042" s="626" t="s">
        <v>551</v>
      </c>
      <c r="C2042" s="626">
        <v>89301212</v>
      </c>
      <c r="D2042" s="688" t="s">
        <v>4839</v>
      </c>
      <c r="E2042" s="689" t="s">
        <v>2836</v>
      </c>
      <c r="F2042" s="626" t="s">
        <v>2806</v>
      </c>
      <c r="G2042" s="626" t="s">
        <v>3141</v>
      </c>
      <c r="H2042" s="626" t="s">
        <v>550</v>
      </c>
      <c r="I2042" s="626" t="s">
        <v>3142</v>
      </c>
      <c r="J2042" s="626" t="s">
        <v>1016</v>
      </c>
      <c r="K2042" s="626" t="s">
        <v>3143</v>
      </c>
      <c r="L2042" s="627">
        <v>153.37</v>
      </c>
      <c r="M2042" s="627">
        <v>920.22</v>
      </c>
      <c r="N2042" s="626">
        <v>6</v>
      </c>
      <c r="O2042" s="690">
        <v>2.5</v>
      </c>
      <c r="P2042" s="627"/>
      <c r="Q2042" s="642">
        <v>0</v>
      </c>
      <c r="R2042" s="626"/>
      <c r="S2042" s="642">
        <v>0</v>
      </c>
      <c r="T2042" s="690"/>
      <c r="U2042" s="672">
        <v>0</v>
      </c>
    </row>
    <row r="2043" spans="1:21" ht="14.4" customHeight="1" x14ac:dyDescent="0.3">
      <c r="A2043" s="625">
        <v>21</v>
      </c>
      <c r="B2043" s="626" t="s">
        <v>551</v>
      </c>
      <c r="C2043" s="626">
        <v>89301212</v>
      </c>
      <c r="D2043" s="688" t="s">
        <v>4839</v>
      </c>
      <c r="E2043" s="689" t="s">
        <v>2836</v>
      </c>
      <c r="F2043" s="626" t="s">
        <v>2806</v>
      </c>
      <c r="G2043" s="626" t="s">
        <v>2988</v>
      </c>
      <c r="H2043" s="626" t="s">
        <v>550</v>
      </c>
      <c r="I2043" s="626" t="s">
        <v>3144</v>
      </c>
      <c r="J2043" s="626" t="s">
        <v>1193</v>
      </c>
      <c r="K2043" s="626" t="s">
        <v>1194</v>
      </c>
      <c r="L2043" s="627">
        <v>20.239999999999998</v>
      </c>
      <c r="M2043" s="627">
        <v>161.91999999999999</v>
      </c>
      <c r="N2043" s="626">
        <v>8</v>
      </c>
      <c r="O2043" s="690">
        <v>7</v>
      </c>
      <c r="P2043" s="627">
        <v>101.19999999999999</v>
      </c>
      <c r="Q2043" s="642">
        <v>0.625</v>
      </c>
      <c r="R2043" s="626">
        <v>5</v>
      </c>
      <c r="S2043" s="642">
        <v>0.625</v>
      </c>
      <c r="T2043" s="690">
        <v>4</v>
      </c>
      <c r="U2043" s="672">
        <v>0.5714285714285714</v>
      </c>
    </row>
    <row r="2044" spans="1:21" ht="14.4" customHeight="1" x14ac:dyDescent="0.3">
      <c r="A2044" s="625">
        <v>21</v>
      </c>
      <c r="B2044" s="626" t="s">
        <v>551</v>
      </c>
      <c r="C2044" s="626">
        <v>89301212</v>
      </c>
      <c r="D2044" s="688" t="s">
        <v>4839</v>
      </c>
      <c r="E2044" s="689" t="s">
        <v>2836</v>
      </c>
      <c r="F2044" s="626" t="s">
        <v>2806</v>
      </c>
      <c r="G2044" s="626" t="s">
        <v>4511</v>
      </c>
      <c r="H2044" s="626" t="s">
        <v>550</v>
      </c>
      <c r="I2044" s="626" t="s">
        <v>4512</v>
      </c>
      <c r="J2044" s="626" t="s">
        <v>4513</v>
      </c>
      <c r="K2044" s="626" t="s">
        <v>4514</v>
      </c>
      <c r="L2044" s="627">
        <v>0</v>
      </c>
      <c r="M2044" s="627">
        <v>0</v>
      </c>
      <c r="N2044" s="626">
        <v>1</v>
      </c>
      <c r="O2044" s="690">
        <v>1</v>
      </c>
      <c r="P2044" s="627"/>
      <c r="Q2044" s="642"/>
      <c r="R2044" s="626"/>
      <c r="S2044" s="642">
        <v>0</v>
      </c>
      <c r="T2044" s="690"/>
      <c r="U2044" s="672">
        <v>0</v>
      </c>
    </row>
    <row r="2045" spans="1:21" ht="14.4" customHeight="1" x14ac:dyDescent="0.3">
      <c r="A2045" s="625">
        <v>21</v>
      </c>
      <c r="B2045" s="626" t="s">
        <v>551</v>
      </c>
      <c r="C2045" s="626">
        <v>89301212</v>
      </c>
      <c r="D2045" s="688" t="s">
        <v>4839</v>
      </c>
      <c r="E2045" s="689" t="s">
        <v>2836</v>
      </c>
      <c r="F2045" s="626" t="s">
        <v>2806</v>
      </c>
      <c r="G2045" s="626" t="s">
        <v>3085</v>
      </c>
      <c r="H2045" s="626" t="s">
        <v>550</v>
      </c>
      <c r="I2045" s="626" t="s">
        <v>3086</v>
      </c>
      <c r="J2045" s="626" t="s">
        <v>3087</v>
      </c>
      <c r="K2045" s="626" t="s">
        <v>3088</v>
      </c>
      <c r="L2045" s="627">
        <v>25.89</v>
      </c>
      <c r="M2045" s="627">
        <v>51.78</v>
      </c>
      <c r="N2045" s="626">
        <v>2</v>
      </c>
      <c r="O2045" s="690">
        <v>0.5</v>
      </c>
      <c r="P2045" s="627"/>
      <c r="Q2045" s="642">
        <v>0</v>
      </c>
      <c r="R2045" s="626"/>
      <c r="S2045" s="642">
        <v>0</v>
      </c>
      <c r="T2045" s="690"/>
      <c r="U2045" s="672">
        <v>0</v>
      </c>
    </row>
    <row r="2046" spans="1:21" ht="14.4" customHeight="1" x14ac:dyDescent="0.3">
      <c r="A2046" s="625">
        <v>21</v>
      </c>
      <c r="B2046" s="626" t="s">
        <v>551</v>
      </c>
      <c r="C2046" s="626">
        <v>89301212</v>
      </c>
      <c r="D2046" s="688" t="s">
        <v>4839</v>
      </c>
      <c r="E2046" s="689" t="s">
        <v>2836</v>
      </c>
      <c r="F2046" s="626" t="s">
        <v>2806</v>
      </c>
      <c r="G2046" s="626" t="s">
        <v>3085</v>
      </c>
      <c r="H2046" s="626" t="s">
        <v>550</v>
      </c>
      <c r="I2046" s="626" t="s">
        <v>4515</v>
      </c>
      <c r="J2046" s="626" t="s">
        <v>4516</v>
      </c>
      <c r="K2046" s="626" t="s">
        <v>4517</v>
      </c>
      <c r="L2046" s="627">
        <v>70.819999999999993</v>
      </c>
      <c r="M2046" s="627">
        <v>70.819999999999993</v>
      </c>
      <c r="N2046" s="626">
        <v>1</v>
      </c>
      <c r="O2046" s="690">
        <v>0.5</v>
      </c>
      <c r="P2046" s="627"/>
      <c r="Q2046" s="642">
        <v>0</v>
      </c>
      <c r="R2046" s="626"/>
      <c r="S2046" s="642">
        <v>0</v>
      </c>
      <c r="T2046" s="690"/>
      <c r="U2046" s="672">
        <v>0</v>
      </c>
    </row>
    <row r="2047" spans="1:21" ht="14.4" customHeight="1" x14ac:dyDescent="0.3">
      <c r="A2047" s="625">
        <v>21</v>
      </c>
      <c r="B2047" s="626" t="s">
        <v>551</v>
      </c>
      <c r="C2047" s="626">
        <v>89301212</v>
      </c>
      <c r="D2047" s="688" t="s">
        <v>4839</v>
      </c>
      <c r="E2047" s="689" t="s">
        <v>2836</v>
      </c>
      <c r="F2047" s="626" t="s">
        <v>2806</v>
      </c>
      <c r="G2047" s="626" t="s">
        <v>3085</v>
      </c>
      <c r="H2047" s="626" t="s">
        <v>550</v>
      </c>
      <c r="I2047" s="626" t="s">
        <v>4518</v>
      </c>
      <c r="J2047" s="626" t="s">
        <v>3466</v>
      </c>
      <c r="K2047" s="626" t="s">
        <v>1780</v>
      </c>
      <c r="L2047" s="627">
        <v>0</v>
      </c>
      <c r="M2047" s="627">
        <v>0</v>
      </c>
      <c r="N2047" s="626">
        <v>3</v>
      </c>
      <c r="O2047" s="690">
        <v>1.5</v>
      </c>
      <c r="P2047" s="627">
        <v>0</v>
      </c>
      <c r="Q2047" s="642"/>
      <c r="R2047" s="626">
        <v>3</v>
      </c>
      <c r="S2047" s="642">
        <v>1</v>
      </c>
      <c r="T2047" s="690">
        <v>1.5</v>
      </c>
      <c r="U2047" s="672">
        <v>1</v>
      </c>
    </row>
    <row r="2048" spans="1:21" ht="14.4" customHeight="1" x14ac:dyDescent="0.3">
      <c r="A2048" s="625">
        <v>21</v>
      </c>
      <c r="B2048" s="626" t="s">
        <v>551</v>
      </c>
      <c r="C2048" s="626">
        <v>89301212</v>
      </c>
      <c r="D2048" s="688" t="s">
        <v>4839</v>
      </c>
      <c r="E2048" s="689" t="s">
        <v>2836</v>
      </c>
      <c r="F2048" s="626" t="s">
        <v>2806</v>
      </c>
      <c r="G2048" s="626" t="s">
        <v>3089</v>
      </c>
      <c r="H2048" s="626" t="s">
        <v>550</v>
      </c>
      <c r="I2048" s="626" t="s">
        <v>3090</v>
      </c>
      <c r="J2048" s="626" t="s">
        <v>1096</v>
      </c>
      <c r="K2048" s="626" t="s">
        <v>3091</v>
      </c>
      <c r="L2048" s="627">
        <v>63.67</v>
      </c>
      <c r="M2048" s="627">
        <v>127.34</v>
      </c>
      <c r="N2048" s="626">
        <v>2</v>
      </c>
      <c r="O2048" s="690">
        <v>0.5</v>
      </c>
      <c r="P2048" s="627"/>
      <c r="Q2048" s="642">
        <v>0</v>
      </c>
      <c r="R2048" s="626"/>
      <c r="S2048" s="642">
        <v>0</v>
      </c>
      <c r="T2048" s="690"/>
      <c r="U2048" s="672">
        <v>0</v>
      </c>
    </row>
    <row r="2049" spans="1:21" ht="14.4" customHeight="1" x14ac:dyDescent="0.3">
      <c r="A2049" s="625">
        <v>21</v>
      </c>
      <c r="B2049" s="626" t="s">
        <v>551</v>
      </c>
      <c r="C2049" s="626">
        <v>89301212</v>
      </c>
      <c r="D2049" s="688" t="s">
        <v>4839</v>
      </c>
      <c r="E2049" s="689" t="s">
        <v>2836</v>
      </c>
      <c r="F2049" s="626" t="s">
        <v>2806</v>
      </c>
      <c r="G2049" s="626" t="s">
        <v>3870</v>
      </c>
      <c r="H2049" s="626" t="s">
        <v>550</v>
      </c>
      <c r="I2049" s="626" t="s">
        <v>3871</v>
      </c>
      <c r="J2049" s="626" t="s">
        <v>1479</v>
      </c>
      <c r="K2049" s="626" t="s">
        <v>3872</v>
      </c>
      <c r="L2049" s="627">
        <v>31.64</v>
      </c>
      <c r="M2049" s="627">
        <v>126.56</v>
      </c>
      <c r="N2049" s="626">
        <v>4</v>
      </c>
      <c r="O2049" s="690">
        <v>2</v>
      </c>
      <c r="P2049" s="627">
        <v>126.56</v>
      </c>
      <c r="Q2049" s="642">
        <v>1</v>
      </c>
      <c r="R2049" s="626">
        <v>4</v>
      </c>
      <c r="S2049" s="642">
        <v>1</v>
      </c>
      <c r="T2049" s="690">
        <v>2</v>
      </c>
      <c r="U2049" s="672">
        <v>1</v>
      </c>
    </row>
    <row r="2050" spans="1:21" ht="14.4" customHeight="1" x14ac:dyDescent="0.3">
      <c r="A2050" s="625">
        <v>21</v>
      </c>
      <c r="B2050" s="626" t="s">
        <v>551</v>
      </c>
      <c r="C2050" s="626">
        <v>89301212</v>
      </c>
      <c r="D2050" s="688" t="s">
        <v>4839</v>
      </c>
      <c r="E2050" s="689" t="s">
        <v>2836</v>
      </c>
      <c r="F2050" s="626" t="s">
        <v>2806</v>
      </c>
      <c r="G2050" s="626" t="s">
        <v>3186</v>
      </c>
      <c r="H2050" s="626" t="s">
        <v>550</v>
      </c>
      <c r="I2050" s="626" t="s">
        <v>3187</v>
      </c>
      <c r="J2050" s="626" t="s">
        <v>763</v>
      </c>
      <c r="K2050" s="626" t="s">
        <v>3188</v>
      </c>
      <c r="L2050" s="627">
        <v>26.17</v>
      </c>
      <c r="M2050" s="627">
        <v>78.510000000000005</v>
      </c>
      <c r="N2050" s="626">
        <v>3</v>
      </c>
      <c r="O2050" s="690">
        <v>2</v>
      </c>
      <c r="P2050" s="627"/>
      <c r="Q2050" s="642">
        <v>0</v>
      </c>
      <c r="R2050" s="626"/>
      <c r="S2050" s="642">
        <v>0</v>
      </c>
      <c r="T2050" s="690"/>
      <c r="U2050" s="672">
        <v>0</v>
      </c>
    </row>
    <row r="2051" spans="1:21" ht="14.4" customHeight="1" x14ac:dyDescent="0.3">
      <c r="A2051" s="625">
        <v>21</v>
      </c>
      <c r="B2051" s="626" t="s">
        <v>551</v>
      </c>
      <c r="C2051" s="626">
        <v>89301212</v>
      </c>
      <c r="D2051" s="688" t="s">
        <v>4839</v>
      </c>
      <c r="E2051" s="689" t="s">
        <v>2836</v>
      </c>
      <c r="F2051" s="626" t="s">
        <v>2806</v>
      </c>
      <c r="G2051" s="626" t="s">
        <v>2883</v>
      </c>
      <c r="H2051" s="626" t="s">
        <v>550</v>
      </c>
      <c r="I2051" s="626" t="s">
        <v>2884</v>
      </c>
      <c r="J2051" s="626" t="s">
        <v>1182</v>
      </c>
      <c r="K2051" s="626" t="s">
        <v>678</v>
      </c>
      <c r="L2051" s="627">
        <v>0</v>
      </c>
      <c r="M2051" s="627">
        <v>0</v>
      </c>
      <c r="N2051" s="626">
        <v>12</v>
      </c>
      <c r="O2051" s="690">
        <v>6</v>
      </c>
      <c r="P2051" s="627">
        <v>0</v>
      </c>
      <c r="Q2051" s="642"/>
      <c r="R2051" s="626">
        <v>9</v>
      </c>
      <c r="S2051" s="642">
        <v>0.75</v>
      </c>
      <c r="T2051" s="690">
        <v>4</v>
      </c>
      <c r="U2051" s="672">
        <v>0.66666666666666663</v>
      </c>
    </row>
    <row r="2052" spans="1:21" ht="14.4" customHeight="1" x14ac:dyDescent="0.3">
      <c r="A2052" s="625">
        <v>21</v>
      </c>
      <c r="B2052" s="626" t="s">
        <v>551</v>
      </c>
      <c r="C2052" s="626">
        <v>89301212</v>
      </c>
      <c r="D2052" s="688" t="s">
        <v>4839</v>
      </c>
      <c r="E2052" s="689" t="s">
        <v>2836</v>
      </c>
      <c r="F2052" s="626" t="s">
        <v>2806</v>
      </c>
      <c r="G2052" s="626" t="s">
        <v>3480</v>
      </c>
      <c r="H2052" s="626" t="s">
        <v>550</v>
      </c>
      <c r="I2052" s="626" t="s">
        <v>4519</v>
      </c>
      <c r="J2052" s="626" t="s">
        <v>4520</v>
      </c>
      <c r="K2052" s="626" t="s">
        <v>4521</v>
      </c>
      <c r="L2052" s="627">
        <v>0</v>
      </c>
      <c r="M2052" s="627">
        <v>0</v>
      </c>
      <c r="N2052" s="626">
        <v>2</v>
      </c>
      <c r="O2052" s="690">
        <v>1</v>
      </c>
      <c r="P2052" s="627">
        <v>0</v>
      </c>
      <c r="Q2052" s="642"/>
      <c r="R2052" s="626">
        <v>2</v>
      </c>
      <c r="S2052" s="642">
        <v>1</v>
      </c>
      <c r="T2052" s="690">
        <v>1</v>
      </c>
      <c r="U2052" s="672">
        <v>1</v>
      </c>
    </row>
    <row r="2053" spans="1:21" ht="14.4" customHeight="1" x14ac:dyDescent="0.3">
      <c r="A2053" s="625">
        <v>21</v>
      </c>
      <c r="B2053" s="626" t="s">
        <v>551</v>
      </c>
      <c r="C2053" s="626">
        <v>89301212</v>
      </c>
      <c r="D2053" s="688" t="s">
        <v>4839</v>
      </c>
      <c r="E2053" s="689" t="s">
        <v>2836</v>
      </c>
      <c r="F2053" s="626" t="s">
        <v>2806</v>
      </c>
      <c r="G2053" s="626" t="s">
        <v>4522</v>
      </c>
      <c r="H2053" s="626" t="s">
        <v>550</v>
      </c>
      <c r="I2053" s="626" t="s">
        <v>4523</v>
      </c>
      <c r="J2053" s="626" t="s">
        <v>1008</v>
      </c>
      <c r="K2053" s="626" t="s">
        <v>4524</v>
      </c>
      <c r="L2053" s="627">
        <v>0</v>
      </c>
      <c r="M2053" s="627">
        <v>0</v>
      </c>
      <c r="N2053" s="626">
        <v>5</v>
      </c>
      <c r="O2053" s="690">
        <v>4</v>
      </c>
      <c r="P2053" s="627">
        <v>0</v>
      </c>
      <c r="Q2053" s="642"/>
      <c r="R2053" s="626">
        <v>3</v>
      </c>
      <c r="S2053" s="642">
        <v>0.6</v>
      </c>
      <c r="T2053" s="690">
        <v>2</v>
      </c>
      <c r="U2053" s="672">
        <v>0.5</v>
      </c>
    </row>
    <row r="2054" spans="1:21" ht="14.4" customHeight="1" x14ac:dyDescent="0.3">
      <c r="A2054" s="625">
        <v>21</v>
      </c>
      <c r="B2054" s="626" t="s">
        <v>551</v>
      </c>
      <c r="C2054" s="626">
        <v>89301212</v>
      </c>
      <c r="D2054" s="688" t="s">
        <v>4839</v>
      </c>
      <c r="E2054" s="689" t="s">
        <v>2836</v>
      </c>
      <c r="F2054" s="626" t="s">
        <v>2806</v>
      </c>
      <c r="G2054" s="626" t="s">
        <v>4525</v>
      </c>
      <c r="H2054" s="626" t="s">
        <v>550</v>
      </c>
      <c r="I2054" s="626" t="s">
        <v>4526</v>
      </c>
      <c r="J2054" s="626" t="s">
        <v>4527</v>
      </c>
      <c r="K2054" s="626" t="s">
        <v>4528</v>
      </c>
      <c r="L2054" s="627">
        <v>209.33</v>
      </c>
      <c r="M2054" s="627">
        <v>3139.95</v>
      </c>
      <c r="N2054" s="626">
        <v>15</v>
      </c>
      <c r="O2054" s="690">
        <v>3</v>
      </c>
      <c r="P2054" s="627">
        <v>1465.31</v>
      </c>
      <c r="Q2054" s="642">
        <v>0.46666666666666667</v>
      </c>
      <c r="R2054" s="626">
        <v>7</v>
      </c>
      <c r="S2054" s="642">
        <v>0.46666666666666667</v>
      </c>
      <c r="T2054" s="690">
        <v>1.5</v>
      </c>
      <c r="U2054" s="672">
        <v>0.5</v>
      </c>
    </row>
    <row r="2055" spans="1:21" ht="14.4" customHeight="1" x14ac:dyDescent="0.3">
      <c r="A2055" s="625">
        <v>21</v>
      </c>
      <c r="B2055" s="626" t="s">
        <v>551</v>
      </c>
      <c r="C2055" s="626">
        <v>89301212</v>
      </c>
      <c r="D2055" s="688" t="s">
        <v>4839</v>
      </c>
      <c r="E2055" s="689" t="s">
        <v>2836</v>
      </c>
      <c r="F2055" s="626" t="s">
        <v>2806</v>
      </c>
      <c r="G2055" s="626" t="s">
        <v>3317</v>
      </c>
      <c r="H2055" s="626" t="s">
        <v>550</v>
      </c>
      <c r="I2055" s="626" t="s">
        <v>4529</v>
      </c>
      <c r="J2055" s="626" t="s">
        <v>3319</v>
      </c>
      <c r="K2055" s="626" t="s">
        <v>4458</v>
      </c>
      <c r="L2055" s="627">
        <v>0</v>
      </c>
      <c r="M2055" s="627">
        <v>0</v>
      </c>
      <c r="N2055" s="626">
        <v>1</v>
      </c>
      <c r="O2055" s="690">
        <v>1</v>
      </c>
      <c r="P2055" s="627">
        <v>0</v>
      </c>
      <c r="Q2055" s="642"/>
      <c r="R2055" s="626">
        <v>1</v>
      </c>
      <c r="S2055" s="642">
        <v>1</v>
      </c>
      <c r="T2055" s="690">
        <v>1</v>
      </c>
      <c r="U2055" s="672">
        <v>1</v>
      </c>
    </row>
    <row r="2056" spans="1:21" ht="14.4" customHeight="1" x14ac:dyDescent="0.3">
      <c r="A2056" s="625">
        <v>21</v>
      </c>
      <c r="B2056" s="626" t="s">
        <v>551</v>
      </c>
      <c r="C2056" s="626">
        <v>89301212</v>
      </c>
      <c r="D2056" s="688" t="s">
        <v>4839</v>
      </c>
      <c r="E2056" s="689" t="s">
        <v>2836</v>
      </c>
      <c r="F2056" s="626" t="s">
        <v>2806</v>
      </c>
      <c r="G2056" s="626" t="s">
        <v>3317</v>
      </c>
      <c r="H2056" s="626" t="s">
        <v>550</v>
      </c>
      <c r="I2056" s="626" t="s">
        <v>3881</v>
      </c>
      <c r="J2056" s="626" t="s">
        <v>3319</v>
      </c>
      <c r="K2056" s="626" t="s">
        <v>3882</v>
      </c>
      <c r="L2056" s="627">
        <v>0</v>
      </c>
      <c r="M2056" s="627">
        <v>0</v>
      </c>
      <c r="N2056" s="626">
        <v>1</v>
      </c>
      <c r="O2056" s="690">
        <v>0.5</v>
      </c>
      <c r="P2056" s="627">
        <v>0</v>
      </c>
      <c r="Q2056" s="642"/>
      <c r="R2056" s="626">
        <v>1</v>
      </c>
      <c r="S2056" s="642">
        <v>1</v>
      </c>
      <c r="T2056" s="690">
        <v>0.5</v>
      </c>
      <c r="U2056" s="672">
        <v>1</v>
      </c>
    </row>
    <row r="2057" spans="1:21" ht="14.4" customHeight="1" x14ac:dyDescent="0.3">
      <c r="A2057" s="625">
        <v>21</v>
      </c>
      <c r="B2057" s="626" t="s">
        <v>551</v>
      </c>
      <c r="C2057" s="626">
        <v>89301212</v>
      </c>
      <c r="D2057" s="688" t="s">
        <v>4839</v>
      </c>
      <c r="E2057" s="689" t="s">
        <v>2836</v>
      </c>
      <c r="F2057" s="626" t="s">
        <v>2806</v>
      </c>
      <c r="G2057" s="626" t="s">
        <v>3385</v>
      </c>
      <c r="H2057" s="626" t="s">
        <v>550</v>
      </c>
      <c r="I2057" s="626" t="s">
        <v>3386</v>
      </c>
      <c r="J2057" s="626" t="s">
        <v>3387</v>
      </c>
      <c r="K2057" s="626" t="s">
        <v>1821</v>
      </c>
      <c r="L2057" s="627">
        <v>10256.77</v>
      </c>
      <c r="M2057" s="627">
        <v>133338.01000000004</v>
      </c>
      <c r="N2057" s="626">
        <v>13</v>
      </c>
      <c r="O2057" s="690">
        <v>12</v>
      </c>
      <c r="P2057" s="627">
        <v>123081.24000000003</v>
      </c>
      <c r="Q2057" s="642">
        <v>0.92307692307692302</v>
      </c>
      <c r="R2057" s="626">
        <v>12</v>
      </c>
      <c r="S2057" s="642">
        <v>0.92307692307692313</v>
      </c>
      <c r="T2057" s="690">
        <v>11.5</v>
      </c>
      <c r="U2057" s="672">
        <v>0.95833333333333337</v>
      </c>
    </row>
    <row r="2058" spans="1:21" ht="14.4" customHeight="1" x14ac:dyDescent="0.3">
      <c r="A2058" s="625">
        <v>21</v>
      </c>
      <c r="B2058" s="626" t="s">
        <v>551</v>
      </c>
      <c r="C2058" s="626">
        <v>89301212</v>
      </c>
      <c r="D2058" s="688" t="s">
        <v>4839</v>
      </c>
      <c r="E2058" s="689" t="s">
        <v>2836</v>
      </c>
      <c r="F2058" s="626" t="s">
        <v>2806</v>
      </c>
      <c r="G2058" s="626" t="s">
        <v>2992</v>
      </c>
      <c r="H2058" s="626" t="s">
        <v>1264</v>
      </c>
      <c r="I2058" s="626" t="s">
        <v>4261</v>
      </c>
      <c r="J2058" s="626" t="s">
        <v>4262</v>
      </c>
      <c r="K2058" s="626" t="s">
        <v>4263</v>
      </c>
      <c r="L2058" s="627">
        <v>399.92</v>
      </c>
      <c r="M2058" s="627">
        <v>399.92</v>
      </c>
      <c r="N2058" s="626">
        <v>1</v>
      </c>
      <c r="O2058" s="690">
        <v>1</v>
      </c>
      <c r="P2058" s="627"/>
      <c r="Q2058" s="642">
        <v>0</v>
      </c>
      <c r="R2058" s="626"/>
      <c r="S2058" s="642">
        <v>0</v>
      </c>
      <c r="T2058" s="690"/>
      <c r="U2058" s="672">
        <v>0</v>
      </c>
    </row>
    <row r="2059" spans="1:21" ht="14.4" customHeight="1" x14ac:dyDescent="0.3">
      <c r="A2059" s="625">
        <v>21</v>
      </c>
      <c r="B2059" s="626" t="s">
        <v>551</v>
      </c>
      <c r="C2059" s="626">
        <v>89301212</v>
      </c>
      <c r="D2059" s="688" t="s">
        <v>4839</v>
      </c>
      <c r="E2059" s="689" t="s">
        <v>2836</v>
      </c>
      <c r="F2059" s="626" t="s">
        <v>2806</v>
      </c>
      <c r="G2059" s="626" t="s">
        <v>2992</v>
      </c>
      <c r="H2059" s="626" t="s">
        <v>1264</v>
      </c>
      <c r="I2059" s="626" t="s">
        <v>2383</v>
      </c>
      <c r="J2059" s="626" t="s">
        <v>1512</v>
      </c>
      <c r="K2059" s="626" t="s">
        <v>2384</v>
      </c>
      <c r="L2059" s="627">
        <v>399.92</v>
      </c>
      <c r="M2059" s="627">
        <v>5198.96</v>
      </c>
      <c r="N2059" s="626">
        <v>13</v>
      </c>
      <c r="O2059" s="690">
        <v>10.5</v>
      </c>
      <c r="P2059" s="627">
        <v>3199.36</v>
      </c>
      <c r="Q2059" s="642">
        <v>0.61538461538461542</v>
      </c>
      <c r="R2059" s="626">
        <v>8</v>
      </c>
      <c r="S2059" s="642">
        <v>0.61538461538461542</v>
      </c>
      <c r="T2059" s="690">
        <v>5.5</v>
      </c>
      <c r="U2059" s="672">
        <v>0.52380952380952384</v>
      </c>
    </row>
    <row r="2060" spans="1:21" ht="14.4" customHeight="1" x14ac:dyDescent="0.3">
      <c r="A2060" s="625">
        <v>21</v>
      </c>
      <c r="B2060" s="626" t="s">
        <v>551</v>
      </c>
      <c r="C2060" s="626">
        <v>89301212</v>
      </c>
      <c r="D2060" s="688" t="s">
        <v>4839</v>
      </c>
      <c r="E2060" s="689" t="s">
        <v>2836</v>
      </c>
      <c r="F2060" s="626" t="s">
        <v>2806</v>
      </c>
      <c r="G2060" s="626" t="s">
        <v>3483</v>
      </c>
      <c r="H2060" s="626" t="s">
        <v>550</v>
      </c>
      <c r="I2060" s="626" t="s">
        <v>3484</v>
      </c>
      <c r="J2060" s="626" t="s">
        <v>846</v>
      </c>
      <c r="K2060" s="626" t="s">
        <v>3485</v>
      </c>
      <c r="L2060" s="627">
        <v>191.56</v>
      </c>
      <c r="M2060" s="627">
        <v>383.12</v>
      </c>
      <c r="N2060" s="626">
        <v>2</v>
      </c>
      <c r="O2060" s="690">
        <v>1</v>
      </c>
      <c r="P2060" s="627"/>
      <c r="Q2060" s="642">
        <v>0</v>
      </c>
      <c r="R2060" s="626"/>
      <c r="S2060" s="642">
        <v>0</v>
      </c>
      <c r="T2060" s="690"/>
      <c r="U2060" s="672">
        <v>0</v>
      </c>
    </row>
    <row r="2061" spans="1:21" ht="14.4" customHeight="1" x14ac:dyDescent="0.3">
      <c r="A2061" s="625">
        <v>21</v>
      </c>
      <c r="B2061" s="626" t="s">
        <v>551</v>
      </c>
      <c r="C2061" s="626">
        <v>89301212</v>
      </c>
      <c r="D2061" s="688" t="s">
        <v>4839</v>
      </c>
      <c r="E2061" s="689" t="s">
        <v>2836</v>
      </c>
      <c r="F2061" s="626" t="s">
        <v>2806</v>
      </c>
      <c r="G2061" s="626" t="s">
        <v>3392</v>
      </c>
      <c r="H2061" s="626" t="s">
        <v>550</v>
      </c>
      <c r="I2061" s="626" t="s">
        <v>3393</v>
      </c>
      <c r="J2061" s="626" t="s">
        <v>3394</v>
      </c>
      <c r="K2061" s="626" t="s">
        <v>3395</v>
      </c>
      <c r="L2061" s="627">
        <v>55.71</v>
      </c>
      <c r="M2061" s="627">
        <v>55.71</v>
      </c>
      <c r="N2061" s="626">
        <v>1</v>
      </c>
      <c r="O2061" s="690">
        <v>1</v>
      </c>
      <c r="P2061" s="627">
        <v>55.71</v>
      </c>
      <c r="Q2061" s="642">
        <v>1</v>
      </c>
      <c r="R2061" s="626">
        <v>1</v>
      </c>
      <c r="S2061" s="642">
        <v>1</v>
      </c>
      <c r="T2061" s="690">
        <v>1</v>
      </c>
      <c r="U2061" s="672">
        <v>1</v>
      </c>
    </row>
    <row r="2062" spans="1:21" ht="14.4" customHeight="1" x14ac:dyDescent="0.3">
      <c r="A2062" s="625">
        <v>21</v>
      </c>
      <c r="B2062" s="626" t="s">
        <v>551</v>
      </c>
      <c r="C2062" s="626">
        <v>89301212</v>
      </c>
      <c r="D2062" s="688" t="s">
        <v>4839</v>
      </c>
      <c r="E2062" s="689" t="s">
        <v>2836</v>
      </c>
      <c r="F2062" s="626" t="s">
        <v>2806</v>
      </c>
      <c r="G2062" s="626" t="s">
        <v>2889</v>
      </c>
      <c r="H2062" s="626" t="s">
        <v>550</v>
      </c>
      <c r="I2062" s="626" t="s">
        <v>2890</v>
      </c>
      <c r="J2062" s="626" t="s">
        <v>2891</v>
      </c>
      <c r="K2062" s="626" t="s">
        <v>2892</v>
      </c>
      <c r="L2062" s="627">
        <v>54.04</v>
      </c>
      <c r="M2062" s="627">
        <v>108.08</v>
      </c>
      <c r="N2062" s="626">
        <v>2</v>
      </c>
      <c r="O2062" s="690">
        <v>1</v>
      </c>
      <c r="P2062" s="627">
        <v>108.08</v>
      </c>
      <c r="Q2062" s="642">
        <v>1</v>
      </c>
      <c r="R2062" s="626">
        <v>2</v>
      </c>
      <c r="S2062" s="642">
        <v>1</v>
      </c>
      <c r="T2062" s="690">
        <v>1</v>
      </c>
      <c r="U2062" s="672">
        <v>1</v>
      </c>
    </row>
    <row r="2063" spans="1:21" ht="14.4" customHeight="1" x14ac:dyDescent="0.3">
      <c r="A2063" s="625">
        <v>21</v>
      </c>
      <c r="B2063" s="626" t="s">
        <v>551</v>
      </c>
      <c r="C2063" s="626">
        <v>89301212</v>
      </c>
      <c r="D2063" s="688" t="s">
        <v>4839</v>
      </c>
      <c r="E2063" s="689" t="s">
        <v>2836</v>
      </c>
      <c r="F2063" s="626" t="s">
        <v>2806</v>
      </c>
      <c r="G2063" s="626" t="s">
        <v>2889</v>
      </c>
      <c r="H2063" s="626" t="s">
        <v>550</v>
      </c>
      <c r="I2063" s="626" t="s">
        <v>3092</v>
      </c>
      <c r="J2063" s="626" t="s">
        <v>2994</v>
      </c>
      <c r="K2063" s="626" t="s">
        <v>2995</v>
      </c>
      <c r="L2063" s="627">
        <v>72.05</v>
      </c>
      <c r="M2063" s="627">
        <v>2017.4</v>
      </c>
      <c r="N2063" s="626">
        <v>28</v>
      </c>
      <c r="O2063" s="690">
        <v>12</v>
      </c>
      <c r="P2063" s="627">
        <v>720.5</v>
      </c>
      <c r="Q2063" s="642">
        <v>0.35714285714285715</v>
      </c>
      <c r="R2063" s="626">
        <v>10</v>
      </c>
      <c r="S2063" s="642">
        <v>0.35714285714285715</v>
      </c>
      <c r="T2063" s="690">
        <v>3.5</v>
      </c>
      <c r="U2063" s="672">
        <v>0.29166666666666669</v>
      </c>
    </row>
    <row r="2064" spans="1:21" ht="14.4" customHeight="1" x14ac:dyDescent="0.3">
      <c r="A2064" s="625">
        <v>21</v>
      </c>
      <c r="B2064" s="626" t="s">
        <v>551</v>
      </c>
      <c r="C2064" s="626">
        <v>89301212</v>
      </c>
      <c r="D2064" s="688" t="s">
        <v>4839</v>
      </c>
      <c r="E2064" s="689" t="s">
        <v>2836</v>
      </c>
      <c r="F2064" s="626" t="s">
        <v>2806</v>
      </c>
      <c r="G2064" s="626" t="s">
        <v>3486</v>
      </c>
      <c r="H2064" s="626" t="s">
        <v>550</v>
      </c>
      <c r="I2064" s="626" t="s">
        <v>3487</v>
      </c>
      <c r="J2064" s="626" t="s">
        <v>1481</v>
      </c>
      <c r="K2064" s="626" t="s">
        <v>3488</v>
      </c>
      <c r="L2064" s="627">
        <v>38.65</v>
      </c>
      <c r="M2064" s="627">
        <v>77.3</v>
      </c>
      <c r="N2064" s="626">
        <v>2</v>
      </c>
      <c r="O2064" s="690">
        <v>1.5</v>
      </c>
      <c r="P2064" s="627">
        <v>38.65</v>
      </c>
      <c r="Q2064" s="642">
        <v>0.5</v>
      </c>
      <c r="R2064" s="626">
        <v>1</v>
      </c>
      <c r="S2064" s="642">
        <v>0.5</v>
      </c>
      <c r="T2064" s="690">
        <v>0.5</v>
      </c>
      <c r="U2064" s="672">
        <v>0.33333333333333331</v>
      </c>
    </row>
    <row r="2065" spans="1:21" ht="14.4" customHeight="1" x14ac:dyDescent="0.3">
      <c r="A2065" s="625">
        <v>21</v>
      </c>
      <c r="B2065" s="626" t="s">
        <v>551</v>
      </c>
      <c r="C2065" s="626">
        <v>89301212</v>
      </c>
      <c r="D2065" s="688" t="s">
        <v>4839</v>
      </c>
      <c r="E2065" s="689" t="s">
        <v>2836</v>
      </c>
      <c r="F2065" s="626" t="s">
        <v>2806</v>
      </c>
      <c r="G2065" s="626" t="s">
        <v>2996</v>
      </c>
      <c r="H2065" s="626" t="s">
        <v>550</v>
      </c>
      <c r="I2065" s="626" t="s">
        <v>2997</v>
      </c>
      <c r="J2065" s="626" t="s">
        <v>1212</v>
      </c>
      <c r="K2065" s="626" t="s">
        <v>626</v>
      </c>
      <c r="L2065" s="627">
        <v>30.65</v>
      </c>
      <c r="M2065" s="627">
        <v>61.3</v>
      </c>
      <c r="N2065" s="626">
        <v>2</v>
      </c>
      <c r="O2065" s="690">
        <v>1.5</v>
      </c>
      <c r="P2065" s="627">
        <v>30.65</v>
      </c>
      <c r="Q2065" s="642">
        <v>0.5</v>
      </c>
      <c r="R2065" s="626">
        <v>1</v>
      </c>
      <c r="S2065" s="642">
        <v>0.5</v>
      </c>
      <c r="T2065" s="690">
        <v>1</v>
      </c>
      <c r="U2065" s="672">
        <v>0.66666666666666663</v>
      </c>
    </row>
    <row r="2066" spans="1:21" ht="14.4" customHeight="1" x14ac:dyDescent="0.3">
      <c r="A2066" s="625">
        <v>21</v>
      </c>
      <c r="B2066" s="626" t="s">
        <v>551</v>
      </c>
      <c r="C2066" s="626">
        <v>89301212</v>
      </c>
      <c r="D2066" s="688" t="s">
        <v>4839</v>
      </c>
      <c r="E2066" s="689" t="s">
        <v>2836</v>
      </c>
      <c r="F2066" s="626" t="s">
        <v>2806</v>
      </c>
      <c r="G2066" s="626" t="s">
        <v>2996</v>
      </c>
      <c r="H2066" s="626" t="s">
        <v>550</v>
      </c>
      <c r="I2066" s="626" t="s">
        <v>4530</v>
      </c>
      <c r="J2066" s="626" t="s">
        <v>1212</v>
      </c>
      <c r="K2066" s="626" t="s">
        <v>626</v>
      </c>
      <c r="L2066" s="627">
        <v>30.65</v>
      </c>
      <c r="M2066" s="627">
        <v>30.65</v>
      </c>
      <c r="N2066" s="626">
        <v>1</v>
      </c>
      <c r="O2066" s="690">
        <v>1</v>
      </c>
      <c r="P2066" s="627">
        <v>30.65</v>
      </c>
      <c r="Q2066" s="642">
        <v>1</v>
      </c>
      <c r="R2066" s="626">
        <v>1</v>
      </c>
      <c r="S2066" s="642">
        <v>1</v>
      </c>
      <c r="T2066" s="690">
        <v>1</v>
      </c>
      <c r="U2066" s="672">
        <v>1</v>
      </c>
    </row>
    <row r="2067" spans="1:21" ht="14.4" customHeight="1" x14ac:dyDescent="0.3">
      <c r="A2067" s="625">
        <v>21</v>
      </c>
      <c r="B2067" s="626" t="s">
        <v>551</v>
      </c>
      <c r="C2067" s="626">
        <v>89301212</v>
      </c>
      <c r="D2067" s="688" t="s">
        <v>4839</v>
      </c>
      <c r="E2067" s="689" t="s">
        <v>2836</v>
      </c>
      <c r="F2067" s="626" t="s">
        <v>2806</v>
      </c>
      <c r="G2067" s="626" t="s">
        <v>2996</v>
      </c>
      <c r="H2067" s="626" t="s">
        <v>550</v>
      </c>
      <c r="I2067" s="626" t="s">
        <v>4531</v>
      </c>
      <c r="J2067" s="626" t="s">
        <v>4532</v>
      </c>
      <c r="K2067" s="626" t="s">
        <v>4533</v>
      </c>
      <c r="L2067" s="627">
        <v>30.65</v>
      </c>
      <c r="M2067" s="627">
        <v>30.65</v>
      </c>
      <c r="N2067" s="626">
        <v>1</v>
      </c>
      <c r="O2067" s="690">
        <v>1</v>
      </c>
      <c r="P2067" s="627"/>
      <c r="Q2067" s="642">
        <v>0</v>
      </c>
      <c r="R2067" s="626"/>
      <c r="S2067" s="642">
        <v>0</v>
      </c>
      <c r="T2067" s="690"/>
      <c r="U2067" s="672">
        <v>0</v>
      </c>
    </row>
    <row r="2068" spans="1:21" ht="14.4" customHeight="1" x14ac:dyDescent="0.3">
      <c r="A2068" s="625">
        <v>21</v>
      </c>
      <c r="B2068" s="626" t="s">
        <v>551</v>
      </c>
      <c r="C2068" s="626">
        <v>89301212</v>
      </c>
      <c r="D2068" s="688" t="s">
        <v>4839</v>
      </c>
      <c r="E2068" s="689" t="s">
        <v>2836</v>
      </c>
      <c r="F2068" s="626" t="s">
        <v>2806</v>
      </c>
      <c r="G2068" s="626" t="s">
        <v>2996</v>
      </c>
      <c r="H2068" s="626" t="s">
        <v>550</v>
      </c>
      <c r="I2068" s="626" t="s">
        <v>2998</v>
      </c>
      <c r="J2068" s="626" t="s">
        <v>2999</v>
      </c>
      <c r="K2068" s="626" t="s">
        <v>3000</v>
      </c>
      <c r="L2068" s="627">
        <v>12.26</v>
      </c>
      <c r="M2068" s="627">
        <v>36.78</v>
      </c>
      <c r="N2068" s="626">
        <v>3</v>
      </c>
      <c r="O2068" s="690">
        <v>0.5</v>
      </c>
      <c r="P2068" s="627"/>
      <c r="Q2068" s="642">
        <v>0</v>
      </c>
      <c r="R2068" s="626"/>
      <c r="S2068" s="642">
        <v>0</v>
      </c>
      <c r="T2068" s="690"/>
      <c r="U2068" s="672">
        <v>0</v>
      </c>
    </row>
    <row r="2069" spans="1:21" ht="14.4" customHeight="1" x14ac:dyDescent="0.3">
      <c r="A2069" s="625">
        <v>21</v>
      </c>
      <c r="B2069" s="626" t="s">
        <v>551</v>
      </c>
      <c r="C2069" s="626">
        <v>89301212</v>
      </c>
      <c r="D2069" s="688" t="s">
        <v>4839</v>
      </c>
      <c r="E2069" s="689" t="s">
        <v>2836</v>
      </c>
      <c r="F2069" s="626" t="s">
        <v>2806</v>
      </c>
      <c r="G2069" s="626" t="s">
        <v>3897</v>
      </c>
      <c r="H2069" s="626" t="s">
        <v>550</v>
      </c>
      <c r="I2069" s="626" t="s">
        <v>3898</v>
      </c>
      <c r="J2069" s="626" t="s">
        <v>3899</v>
      </c>
      <c r="K2069" s="626" t="s">
        <v>1532</v>
      </c>
      <c r="L2069" s="627">
        <v>8264.7900000000009</v>
      </c>
      <c r="M2069" s="627">
        <v>66118.320000000007</v>
      </c>
      <c r="N2069" s="626">
        <v>8</v>
      </c>
      <c r="O2069" s="690">
        <v>4</v>
      </c>
      <c r="P2069" s="627">
        <v>66118.320000000007</v>
      </c>
      <c r="Q2069" s="642">
        <v>1</v>
      </c>
      <c r="R2069" s="626">
        <v>8</v>
      </c>
      <c r="S2069" s="642">
        <v>1</v>
      </c>
      <c r="T2069" s="690">
        <v>4</v>
      </c>
      <c r="U2069" s="672">
        <v>1</v>
      </c>
    </row>
    <row r="2070" spans="1:21" ht="14.4" customHeight="1" x14ac:dyDescent="0.3">
      <c r="A2070" s="625">
        <v>21</v>
      </c>
      <c r="B2070" s="626" t="s">
        <v>551</v>
      </c>
      <c r="C2070" s="626">
        <v>89301212</v>
      </c>
      <c r="D2070" s="688" t="s">
        <v>4839</v>
      </c>
      <c r="E2070" s="689" t="s">
        <v>2836</v>
      </c>
      <c r="F2070" s="626" t="s">
        <v>2806</v>
      </c>
      <c r="G2070" s="626" t="s">
        <v>3192</v>
      </c>
      <c r="H2070" s="626" t="s">
        <v>550</v>
      </c>
      <c r="I2070" s="626" t="s">
        <v>3904</v>
      </c>
      <c r="J2070" s="626" t="s">
        <v>3905</v>
      </c>
      <c r="K2070" s="626" t="s">
        <v>3906</v>
      </c>
      <c r="L2070" s="627">
        <v>6196.71</v>
      </c>
      <c r="M2070" s="627">
        <v>12393.42</v>
      </c>
      <c r="N2070" s="626">
        <v>2</v>
      </c>
      <c r="O2070" s="690">
        <v>1.5</v>
      </c>
      <c r="P2070" s="627"/>
      <c r="Q2070" s="642">
        <v>0</v>
      </c>
      <c r="R2070" s="626"/>
      <c r="S2070" s="642">
        <v>0</v>
      </c>
      <c r="T2070" s="690"/>
      <c r="U2070" s="672">
        <v>0</v>
      </c>
    </row>
    <row r="2071" spans="1:21" ht="14.4" customHeight="1" x14ac:dyDescent="0.3">
      <c r="A2071" s="625">
        <v>21</v>
      </c>
      <c r="B2071" s="626" t="s">
        <v>551</v>
      </c>
      <c r="C2071" s="626">
        <v>89301212</v>
      </c>
      <c r="D2071" s="688" t="s">
        <v>4839</v>
      </c>
      <c r="E2071" s="689" t="s">
        <v>2836</v>
      </c>
      <c r="F2071" s="626" t="s">
        <v>2806</v>
      </c>
      <c r="G2071" s="626" t="s">
        <v>3497</v>
      </c>
      <c r="H2071" s="626" t="s">
        <v>550</v>
      </c>
      <c r="I2071" s="626" t="s">
        <v>3498</v>
      </c>
      <c r="J2071" s="626" t="s">
        <v>3499</v>
      </c>
      <c r="K2071" s="626" t="s">
        <v>3500</v>
      </c>
      <c r="L2071" s="627">
        <v>37.68</v>
      </c>
      <c r="M2071" s="627">
        <v>75.36</v>
      </c>
      <c r="N2071" s="626">
        <v>2</v>
      </c>
      <c r="O2071" s="690">
        <v>1</v>
      </c>
      <c r="P2071" s="627">
        <v>75.36</v>
      </c>
      <c r="Q2071" s="642">
        <v>1</v>
      </c>
      <c r="R2071" s="626">
        <v>2</v>
      </c>
      <c r="S2071" s="642">
        <v>1</v>
      </c>
      <c r="T2071" s="690">
        <v>1</v>
      </c>
      <c r="U2071" s="672">
        <v>1</v>
      </c>
    </row>
    <row r="2072" spans="1:21" ht="14.4" customHeight="1" x14ac:dyDescent="0.3">
      <c r="A2072" s="625">
        <v>21</v>
      </c>
      <c r="B2072" s="626" t="s">
        <v>551</v>
      </c>
      <c r="C2072" s="626">
        <v>89301212</v>
      </c>
      <c r="D2072" s="688" t="s">
        <v>4839</v>
      </c>
      <c r="E2072" s="689" t="s">
        <v>2836</v>
      </c>
      <c r="F2072" s="626" t="s">
        <v>2806</v>
      </c>
      <c r="G2072" s="626" t="s">
        <v>3001</v>
      </c>
      <c r="H2072" s="626" t="s">
        <v>550</v>
      </c>
      <c r="I2072" s="626" t="s">
        <v>3002</v>
      </c>
      <c r="J2072" s="626" t="s">
        <v>829</v>
      </c>
      <c r="K2072" s="626" t="s">
        <v>3003</v>
      </c>
      <c r="L2072" s="627">
        <v>709.97</v>
      </c>
      <c r="M2072" s="627">
        <v>709.97</v>
      </c>
      <c r="N2072" s="626">
        <v>1</v>
      </c>
      <c r="O2072" s="690">
        <v>0.5</v>
      </c>
      <c r="P2072" s="627"/>
      <c r="Q2072" s="642">
        <v>0</v>
      </c>
      <c r="R2072" s="626"/>
      <c r="S2072" s="642">
        <v>0</v>
      </c>
      <c r="T2072" s="690"/>
      <c r="U2072" s="672">
        <v>0</v>
      </c>
    </row>
    <row r="2073" spans="1:21" ht="14.4" customHeight="1" x14ac:dyDescent="0.3">
      <c r="A2073" s="625">
        <v>21</v>
      </c>
      <c r="B2073" s="626" t="s">
        <v>551</v>
      </c>
      <c r="C2073" s="626">
        <v>89301212</v>
      </c>
      <c r="D2073" s="688" t="s">
        <v>4839</v>
      </c>
      <c r="E2073" s="689" t="s">
        <v>2836</v>
      </c>
      <c r="F2073" s="626" t="s">
        <v>2806</v>
      </c>
      <c r="G2073" s="626" t="s">
        <v>3093</v>
      </c>
      <c r="H2073" s="626" t="s">
        <v>1264</v>
      </c>
      <c r="I2073" s="626" t="s">
        <v>2607</v>
      </c>
      <c r="J2073" s="626" t="s">
        <v>1328</v>
      </c>
      <c r="K2073" s="626" t="s">
        <v>1845</v>
      </c>
      <c r="L2073" s="627">
        <v>0</v>
      </c>
      <c r="M2073" s="627">
        <v>0</v>
      </c>
      <c r="N2073" s="626">
        <v>3</v>
      </c>
      <c r="O2073" s="690">
        <v>2.5</v>
      </c>
      <c r="P2073" s="627">
        <v>0</v>
      </c>
      <c r="Q2073" s="642"/>
      <c r="R2073" s="626">
        <v>2</v>
      </c>
      <c r="S2073" s="642">
        <v>0.66666666666666663</v>
      </c>
      <c r="T2073" s="690">
        <v>1.5</v>
      </c>
      <c r="U2073" s="672">
        <v>0.6</v>
      </c>
    </row>
    <row r="2074" spans="1:21" ht="14.4" customHeight="1" x14ac:dyDescent="0.3">
      <c r="A2074" s="625">
        <v>21</v>
      </c>
      <c r="B2074" s="626" t="s">
        <v>551</v>
      </c>
      <c r="C2074" s="626">
        <v>89301212</v>
      </c>
      <c r="D2074" s="688" t="s">
        <v>4839</v>
      </c>
      <c r="E2074" s="689" t="s">
        <v>2836</v>
      </c>
      <c r="F2074" s="626" t="s">
        <v>2806</v>
      </c>
      <c r="G2074" s="626" t="s">
        <v>3200</v>
      </c>
      <c r="H2074" s="626" t="s">
        <v>550</v>
      </c>
      <c r="I2074" s="626" t="s">
        <v>4534</v>
      </c>
      <c r="J2074" s="626" t="s">
        <v>4535</v>
      </c>
      <c r="K2074" s="626" t="s">
        <v>4536</v>
      </c>
      <c r="L2074" s="627">
        <v>0</v>
      </c>
      <c r="M2074" s="627">
        <v>0</v>
      </c>
      <c r="N2074" s="626">
        <v>1</v>
      </c>
      <c r="O2074" s="690">
        <v>1</v>
      </c>
      <c r="P2074" s="627">
        <v>0</v>
      </c>
      <c r="Q2074" s="642"/>
      <c r="R2074" s="626">
        <v>1</v>
      </c>
      <c r="S2074" s="642">
        <v>1</v>
      </c>
      <c r="T2074" s="690">
        <v>1</v>
      </c>
      <c r="U2074" s="672">
        <v>1</v>
      </c>
    </row>
    <row r="2075" spans="1:21" ht="14.4" customHeight="1" x14ac:dyDescent="0.3">
      <c r="A2075" s="625">
        <v>21</v>
      </c>
      <c r="B2075" s="626" t="s">
        <v>551</v>
      </c>
      <c r="C2075" s="626">
        <v>89301212</v>
      </c>
      <c r="D2075" s="688" t="s">
        <v>4839</v>
      </c>
      <c r="E2075" s="689" t="s">
        <v>2836</v>
      </c>
      <c r="F2075" s="626" t="s">
        <v>2806</v>
      </c>
      <c r="G2075" s="626" t="s">
        <v>3200</v>
      </c>
      <c r="H2075" s="626" t="s">
        <v>1264</v>
      </c>
      <c r="I2075" s="626" t="s">
        <v>2189</v>
      </c>
      <c r="J2075" s="626" t="s">
        <v>2190</v>
      </c>
      <c r="K2075" s="626" t="s">
        <v>2191</v>
      </c>
      <c r="L2075" s="627">
        <v>190.48</v>
      </c>
      <c r="M2075" s="627">
        <v>380.96</v>
      </c>
      <c r="N2075" s="626">
        <v>2</v>
      </c>
      <c r="O2075" s="690">
        <v>1</v>
      </c>
      <c r="P2075" s="627">
        <v>380.96</v>
      </c>
      <c r="Q2075" s="642">
        <v>1</v>
      </c>
      <c r="R2075" s="626">
        <v>2</v>
      </c>
      <c r="S2075" s="642">
        <v>1</v>
      </c>
      <c r="T2075" s="690">
        <v>1</v>
      </c>
      <c r="U2075" s="672">
        <v>1</v>
      </c>
    </row>
    <row r="2076" spans="1:21" ht="14.4" customHeight="1" x14ac:dyDescent="0.3">
      <c r="A2076" s="625">
        <v>21</v>
      </c>
      <c r="B2076" s="626" t="s">
        <v>551</v>
      </c>
      <c r="C2076" s="626">
        <v>89301212</v>
      </c>
      <c r="D2076" s="688" t="s">
        <v>4839</v>
      </c>
      <c r="E2076" s="689" t="s">
        <v>2836</v>
      </c>
      <c r="F2076" s="626" t="s">
        <v>2806</v>
      </c>
      <c r="G2076" s="626" t="s">
        <v>3200</v>
      </c>
      <c r="H2076" s="626" t="s">
        <v>1264</v>
      </c>
      <c r="I2076" s="626" t="s">
        <v>2192</v>
      </c>
      <c r="J2076" s="626" t="s">
        <v>2190</v>
      </c>
      <c r="K2076" s="626" t="s">
        <v>2193</v>
      </c>
      <c r="L2076" s="627">
        <v>380.96</v>
      </c>
      <c r="M2076" s="627">
        <v>380.96</v>
      </c>
      <c r="N2076" s="626">
        <v>1</v>
      </c>
      <c r="O2076" s="690">
        <v>0.5</v>
      </c>
      <c r="P2076" s="627">
        <v>380.96</v>
      </c>
      <c r="Q2076" s="642">
        <v>1</v>
      </c>
      <c r="R2076" s="626">
        <v>1</v>
      </c>
      <c r="S2076" s="642">
        <v>1</v>
      </c>
      <c r="T2076" s="690">
        <v>0.5</v>
      </c>
      <c r="U2076" s="672">
        <v>1</v>
      </c>
    </row>
    <row r="2077" spans="1:21" ht="14.4" customHeight="1" x14ac:dyDescent="0.3">
      <c r="A2077" s="625">
        <v>21</v>
      </c>
      <c r="B2077" s="626" t="s">
        <v>551</v>
      </c>
      <c r="C2077" s="626">
        <v>89301212</v>
      </c>
      <c r="D2077" s="688" t="s">
        <v>4839</v>
      </c>
      <c r="E2077" s="689" t="s">
        <v>2836</v>
      </c>
      <c r="F2077" s="626" t="s">
        <v>2806</v>
      </c>
      <c r="G2077" s="626" t="s">
        <v>2862</v>
      </c>
      <c r="H2077" s="626" t="s">
        <v>550</v>
      </c>
      <c r="I2077" s="626" t="s">
        <v>4400</v>
      </c>
      <c r="J2077" s="626" t="s">
        <v>1216</v>
      </c>
      <c r="K2077" s="626" t="s">
        <v>4401</v>
      </c>
      <c r="L2077" s="627">
        <v>0</v>
      </c>
      <c r="M2077" s="627">
        <v>0</v>
      </c>
      <c r="N2077" s="626">
        <v>25</v>
      </c>
      <c r="O2077" s="690">
        <v>13.5</v>
      </c>
      <c r="P2077" s="627">
        <v>0</v>
      </c>
      <c r="Q2077" s="642"/>
      <c r="R2077" s="626">
        <v>15</v>
      </c>
      <c r="S2077" s="642">
        <v>0.6</v>
      </c>
      <c r="T2077" s="690">
        <v>7.5</v>
      </c>
      <c r="U2077" s="672">
        <v>0.55555555555555558</v>
      </c>
    </row>
    <row r="2078" spans="1:21" ht="14.4" customHeight="1" x14ac:dyDescent="0.3">
      <c r="A2078" s="625">
        <v>21</v>
      </c>
      <c r="B2078" s="626" t="s">
        <v>551</v>
      </c>
      <c r="C2078" s="626">
        <v>89301212</v>
      </c>
      <c r="D2078" s="688" t="s">
        <v>4839</v>
      </c>
      <c r="E2078" s="689" t="s">
        <v>2836</v>
      </c>
      <c r="F2078" s="626" t="s">
        <v>2806</v>
      </c>
      <c r="G2078" s="626" t="s">
        <v>3270</v>
      </c>
      <c r="H2078" s="626" t="s">
        <v>1264</v>
      </c>
      <c r="I2078" s="626" t="s">
        <v>3273</v>
      </c>
      <c r="J2078" s="626" t="s">
        <v>3274</v>
      </c>
      <c r="K2078" s="626" t="s">
        <v>3275</v>
      </c>
      <c r="L2078" s="627">
        <v>2279.48</v>
      </c>
      <c r="M2078" s="627">
        <v>357878.36000000004</v>
      </c>
      <c r="N2078" s="626">
        <v>157</v>
      </c>
      <c r="O2078" s="690">
        <v>57</v>
      </c>
      <c r="P2078" s="627">
        <v>321406.68000000005</v>
      </c>
      <c r="Q2078" s="642">
        <v>0.89808917197452232</v>
      </c>
      <c r="R2078" s="626">
        <v>141</v>
      </c>
      <c r="S2078" s="642">
        <v>0.89808917197452232</v>
      </c>
      <c r="T2078" s="690">
        <v>51</v>
      </c>
      <c r="U2078" s="672">
        <v>0.89473684210526316</v>
      </c>
    </row>
    <row r="2079" spans="1:21" ht="14.4" customHeight="1" x14ac:dyDescent="0.3">
      <c r="A2079" s="625">
        <v>21</v>
      </c>
      <c r="B2079" s="626" t="s">
        <v>551</v>
      </c>
      <c r="C2079" s="626">
        <v>89301212</v>
      </c>
      <c r="D2079" s="688" t="s">
        <v>4839</v>
      </c>
      <c r="E2079" s="689" t="s">
        <v>2836</v>
      </c>
      <c r="F2079" s="626" t="s">
        <v>2806</v>
      </c>
      <c r="G2079" s="626" t="s">
        <v>4537</v>
      </c>
      <c r="H2079" s="626" t="s">
        <v>550</v>
      </c>
      <c r="I2079" s="626" t="s">
        <v>4538</v>
      </c>
      <c r="J2079" s="626" t="s">
        <v>1575</v>
      </c>
      <c r="K2079" s="626" t="s">
        <v>4539</v>
      </c>
      <c r="L2079" s="627">
        <v>66.13</v>
      </c>
      <c r="M2079" s="627">
        <v>66.13</v>
      </c>
      <c r="N2079" s="626">
        <v>1</v>
      </c>
      <c r="O2079" s="690">
        <v>0.5</v>
      </c>
      <c r="P2079" s="627">
        <v>66.13</v>
      </c>
      <c r="Q2079" s="642">
        <v>1</v>
      </c>
      <c r="R2079" s="626">
        <v>1</v>
      </c>
      <c r="S2079" s="642">
        <v>1</v>
      </c>
      <c r="T2079" s="690">
        <v>0.5</v>
      </c>
      <c r="U2079" s="672">
        <v>1</v>
      </c>
    </row>
    <row r="2080" spans="1:21" ht="14.4" customHeight="1" x14ac:dyDescent="0.3">
      <c r="A2080" s="625">
        <v>21</v>
      </c>
      <c r="B2080" s="626" t="s">
        <v>551</v>
      </c>
      <c r="C2080" s="626">
        <v>89301212</v>
      </c>
      <c r="D2080" s="688" t="s">
        <v>4839</v>
      </c>
      <c r="E2080" s="689" t="s">
        <v>2836</v>
      </c>
      <c r="F2080" s="626" t="s">
        <v>2806</v>
      </c>
      <c r="G2080" s="626" t="s">
        <v>4540</v>
      </c>
      <c r="H2080" s="626" t="s">
        <v>550</v>
      </c>
      <c r="I2080" s="626" t="s">
        <v>4541</v>
      </c>
      <c r="J2080" s="626" t="s">
        <v>4542</v>
      </c>
      <c r="K2080" s="626" t="s">
        <v>4543</v>
      </c>
      <c r="L2080" s="627">
        <v>0</v>
      </c>
      <c r="M2080" s="627">
        <v>0</v>
      </c>
      <c r="N2080" s="626">
        <v>1</v>
      </c>
      <c r="O2080" s="690">
        <v>1</v>
      </c>
      <c r="P2080" s="627"/>
      <c r="Q2080" s="642"/>
      <c r="R2080" s="626"/>
      <c r="S2080" s="642">
        <v>0</v>
      </c>
      <c r="T2080" s="690"/>
      <c r="U2080" s="672">
        <v>0</v>
      </c>
    </row>
    <row r="2081" spans="1:21" ht="14.4" customHeight="1" x14ac:dyDescent="0.3">
      <c r="A2081" s="625">
        <v>21</v>
      </c>
      <c r="B2081" s="626" t="s">
        <v>551</v>
      </c>
      <c r="C2081" s="626">
        <v>89301212</v>
      </c>
      <c r="D2081" s="688" t="s">
        <v>4839</v>
      </c>
      <c r="E2081" s="689" t="s">
        <v>2836</v>
      </c>
      <c r="F2081" s="626" t="s">
        <v>2806</v>
      </c>
      <c r="G2081" s="626" t="s">
        <v>4544</v>
      </c>
      <c r="H2081" s="626" t="s">
        <v>550</v>
      </c>
      <c r="I2081" s="626" t="s">
        <v>4545</v>
      </c>
      <c r="J2081" s="626" t="s">
        <v>4546</v>
      </c>
      <c r="K2081" s="626" t="s">
        <v>4547</v>
      </c>
      <c r="L2081" s="627">
        <v>0</v>
      </c>
      <c r="M2081" s="627">
        <v>0</v>
      </c>
      <c r="N2081" s="626">
        <v>1</v>
      </c>
      <c r="O2081" s="690">
        <v>1</v>
      </c>
      <c r="P2081" s="627">
        <v>0</v>
      </c>
      <c r="Q2081" s="642"/>
      <c r="R2081" s="626">
        <v>1</v>
      </c>
      <c r="S2081" s="642">
        <v>1</v>
      </c>
      <c r="T2081" s="690">
        <v>1</v>
      </c>
      <c r="U2081" s="672">
        <v>1</v>
      </c>
    </row>
    <row r="2082" spans="1:21" ht="14.4" customHeight="1" x14ac:dyDescent="0.3">
      <c r="A2082" s="625">
        <v>21</v>
      </c>
      <c r="B2082" s="626" t="s">
        <v>551</v>
      </c>
      <c r="C2082" s="626">
        <v>89301212</v>
      </c>
      <c r="D2082" s="688" t="s">
        <v>4839</v>
      </c>
      <c r="E2082" s="689" t="s">
        <v>2836</v>
      </c>
      <c r="F2082" s="626" t="s">
        <v>2806</v>
      </c>
      <c r="G2082" s="626" t="s">
        <v>3098</v>
      </c>
      <c r="H2082" s="626" t="s">
        <v>1264</v>
      </c>
      <c r="I2082" s="626" t="s">
        <v>2347</v>
      </c>
      <c r="J2082" s="626" t="s">
        <v>1333</v>
      </c>
      <c r="K2082" s="626" t="s">
        <v>2348</v>
      </c>
      <c r="L2082" s="627">
        <v>50.57</v>
      </c>
      <c r="M2082" s="627">
        <v>101.14</v>
      </c>
      <c r="N2082" s="626">
        <v>2</v>
      </c>
      <c r="O2082" s="690">
        <v>1.5</v>
      </c>
      <c r="P2082" s="627"/>
      <c r="Q2082" s="642">
        <v>0</v>
      </c>
      <c r="R2082" s="626"/>
      <c r="S2082" s="642">
        <v>0</v>
      </c>
      <c r="T2082" s="690"/>
      <c r="U2082" s="672">
        <v>0</v>
      </c>
    </row>
    <row r="2083" spans="1:21" ht="14.4" customHeight="1" x14ac:dyDescent="0.3">
      <c r="A2083" s="625">
        <v>21</v>
      </c>
      <c r="B2083" s="626" t="s">
        <v>551</v>
      </c>
      <c r="C2083" s="626">
        <v>89301212</v>
      </c>
      <c r="D2083" s="688" t="s">
        <v>4839</v>
      </c>
      <c r="E2083" s="689" t="s">
        <v>2836</v>
      </c>
      <c r="F2083" s="626" t="s">
        <v>2806</v>
      </c>
      <c r="G2083" s="626" t="s">
        <v>3098</v>
      </c>
      <c r="H2083" s="626" t="s">
        <v>550</v>
      </c>
      <c r="I2083" s="626" t="s">
        <v>4548</v>
      </c>
      <c r="J2083" s="626" t="s">
        <v>1334</v>
      </c>
      <c r="K2083" s="626" t="s">
        <v>4549</v>
      </c>
      <c r="L2083" s="627">
        <v>0</v>
      </c>
      <c r="M2083" s="627">
        <v>0</v>
      </c>
      <c r="N2083" s="626">
        <v>2</v>
      </c>
      <c r="O2083" s="690">
        <v>1</v>
      </c>
      <c r="P2083" s="627">
        <v>0</v>
      </c>
      <c r="Q2083" s="642"/>
      <c r="R2083" s="626">
        <v>1</v>
      </c>
      <c r="S2083" s="642">
        <v>0.5</v>
      </c>
      <c r="T2083" s="690">
        <v>0.5</v>
      </c>
      <c r="U2083" s="672">
        <v>0.5</v>
      </c>
    </row>
    <row r="2084" spans="1:21" ht="14.4" customHeight="1" x14ac:dyDescent="0.3">
      <c r="A2084" s="625">
        <v>21</v>
      </c>
      <c r="B2084" s="626" t="s">
        <v>551</v>
      </c>
      <c r="C2084" s="626">
        <v>89301212</v>
      </c>
      <c r="D2084" s="688" t="s">
        <v>4839</v>
      </c>
      <c r="E2084" s="689" t="s">
        <v>2836</v>
      </c>
      <c r="F2084" s="626" t="s">
        <v>2806</v>
      </c>
      <c r="G2084" s="626" t="s">
        <v>3098</v>
      </c>
      <c r="H2084" s="626" t="s">
        <v>1264</v>
      </c>
      <c r="I2084" s="626" t="s">
        <v>2349</v>
      </c>
      <c r="J2084" s="626" t="s">
        <v>1334</v>
      </c>
      <c r="K2084" s="626" t="s">
        <v>2350</v>
      </c>
      <c r="L2084" s="627">
        <v>86.76</v>
      </c>
      <c r="M2084" s="627">
        <v>86.76</v>
      </c>
      <c r="N2084" s="626">
        <v>1</v>
      </c>
      <c r="O2084" s="690">
        <v>1</v>
      </c>
      <c r="P2084" s="627">
        <v>86.76</v>
      </c>
      <c r="Q2084" s="642">
        <v>1</v>
      </c>
      <c r="R2084" s="626">
        <v>1</v>
      </c>
      <c r="S2084" s="642">
        <v>1</v>
      </c>
      <c r="T2084" s="690">
        <v>1</v>
      </c>
      <c r="U2084" s="672">
        <v>1</v>
      </c>
    </row>
    <row r="2085" spans="1:21" ht="14.4" customHeight="1" x14ac:dyDescent="0.3">
      <c r="A2085" s="625">
        <v>21</v>
      </c>
      <c r="B2085" s="626" t="s">
        <v>551</v>
      </c>
      <c r="C2085" s="626">
        <v>89301212</v>
      </c>
      <c r="D2085" s="688" t="s">
        <v>4839</v>
      </c>
      <c r="E2085" s="689" t="s">
        <v>2836</v>
      </c>
      <c r="F2085" s="626" t="s">
        <v>2806</v>
      </c>
      <c r="G2085" s="626" t="s">
        <v>4550</v>
      </c>
      <c r="H2085" s="626" t="s">
        <v>1264</v>
      </c>
      <c r="I2085" s="626" t="s">
        <v>4551</v>
      </c>
      <c r="J2085" s="626" t="s">
        <v>4552</v>
      </c>
      <c r="K2085" s="626" t="s">
        <v>2285</v>
      </c>
      <c r="L2085" s="627">
        <v>94.41</v>
      </c>
      <c r="M2085" s="627">
        <v>94.41</v>
      </c>
      <c r="N2085" s="626">
        <v>1</v>
      </c>
      <c r="O2085" s="690">
        <v>0.5</v>
      </c>
      <c r="P2085" s="627">
        <v>94.41</v>
      </c>
      <c r="Q2085" s="642">
        <v>1</v>
      </c>
      <c r="R2085" s="626">
        <v>1</v>
      </c>
      <c r="S2085" s="642">
        <v>1</v>
      </c>
      <c r="T2085" s="690">
        <v>0.5</v>
      </c>
      <c r="U2085" s="672">
        <v>1</v>
      </c>
    </row>
    <row r="2086" spans="1:21" ht="14.4" customHeight="1" x14ac:dyDescent="0.3">
      <c r="A2086" s="625">
        <v>21</v>
      </c>
      <c r="B2086" s="626" t="s">
        <v>551</v>
      </c>
      <c r="C2086" s="626">
        <v>89301212</v>
      </c>
      <c r="D2086" s="688" t="s">
        <v>4839</v>
      </c>
      <c r="E2086" s="689" t="s">
        <v>2836</v>
      </c>
      <c r="F2086" s="626" t="s">
        <v>2806</v>
      </c>
      <c r="G2086" s="626" t="s">
        <v>2893</v>
      </c>
      <c r="H2086" s="626" t="s">
        <v>550</v>
      </c>
      <c r="I2086" s="626" t="s">
        <v>2894</v>
      </c>
      <c r="J2086" s="626" t="s">
        <v>799</v>
      </c>
      <c r="K2086" s="626" t="s">
        <v>800</v>
      </c>
      <c r="L2086" s="627">
        <v>0</v>
      </c>
      <c r="M2086" s="627">
        <v>0</v>
      </c>
      <c r="N2086" s="626">
        <v>1</v>
      </c>
      <c r="O2086" s="690">
        <v>0.5</v>
      </c>
      <c r="P2086" s="627">
        <v>0</v>
      </c>
      <c r="Q2086" s="642"/>
      <c r="R2086" s="626">
        <v>1</v>
      </c>
      <c r="S2086" s="642">
        <v>1</v>
      </c>
      <c r="T2086" s="690">
        <v>0.5</v>
      </c>
      <c r="U2086" s="672">
        <v>1</v>
      </c>
    </row>
    <row r="2087" spans="1:21" ht="14.4" customHeight="1" x14ac:dyDescent="0.3">
      <c r="A2087" s="625">
        <v>21</v>
      </c>
      <c r="B2087" s="626" t="s">
        <v>551</v>
      </c>
      <c r="C2087" s="626">
        <v>89301212</v>
      </c>
      <c r="D2087" s="688" t="s">
        <v>4839</v>
      </c>
      <c r="E2087" s="689" t="s">
        <v>2836</v>
      </c>
      <c r="F2087" s="626" t="s">
        <v>2806</v>
      </c>
      <c r="G2087" s="626" t="s">
        <v>3512</v>
      </c>
      <c r="H2087" s="626" t="s">
        <v>1264</v>
      </c>
      <c r="I2087" s="626" t="s">
        <v>3917</v>
      </c>
      <c r="J2087" s="626" t="s">
        <v>1423</v>
      </c>
      <c r="K2087" s="626" t="s">
        <v>1424</v>
      </c>
      <c r="L2087" s="627">
        <v>107.81</v>
      </c>
      <c r="M2087" s="627">
        <v>107.81</v>
      </c>
      <c r="N2087" s="626">
        <v>1</v>
      </c>
      <c r="O2087" s="690">
        <v>0.5</v>
      </c>
      <c r="P2087" s="627">
        <v>107.81</v>
      </c>
      <c r="Q2087" s="642">
        <v>1</v>
      </c>
      <c r="R2087" s="626">
        <v>1</v>
      </c>
      <c r="S2087" s="642">
        <v>1</v>
      </c>
      <c r="T2087" s="690">
        <v>0.5</v>
      </c>
      <c r="U2087" s="672">
        <v>1</v>
      </c>
    </row>
    <row r="2088" spans="1:21" ht="14.4" customHeight="1" x14ac:dyDescent="0.3">
      <c r="A2088" s="625">
        <v>21</v>
      </c>
      <c r="B2088" s="626" t="s">
        <v>551</v>
      </c>
      <c r="C2088" s="626">
        <v>89301212</v>
      </c>
      <c r="D2088" s="688" t="s">
        <v>4839</v>
      </c>
      <c r="E2088" s="689" t="s">
        <v>2836</v>
      </c>
      <c r="F2088" s="626" t="s">
        <v>2806</v>
      </c>
      <c r="G2088" s="626" t="s">
        <v>3699</v>
      </c>
      <c r="H2088" s="626" t="s">
        <v>1264</v>
      </c>
      <c r="I2088" s="626" t="s">
        <v>2317</v>
      </c>
      <c r="J2088" s="626" t="s">
        <v>1281</v>
      </c>
      <c r="K2088" s="626" t="s">
        <v>680</v>
      </c>
      <c r="L2088" s="627">
        <v>83.54</v>
      </c>
      <c r="M2088" s="627">
        <v>83.54</v>
      </c>
      <c r="N2088" s="626">
        <v>1</v>
      </c>
      <c r="O2088" s="690">
        <v>0.5</v>
      </c>
      <c r="P2088" s="627"/>
      <c r="Q2088" s="642">
        <v>0</v>
      </c>
      <c r="R2088" s="626"/>
      <c r="S2088" s="642">
        <v>0</v>
      </c>
      <c r="T2088" s="690"/>
      <c r="U2088" s="672">
        <v>0</v>
      </c>
    </row>
    <row r="2089" spans="1:21" ht="14.4" customHeight="1" x14ac:dyDescent="0.3">
      <c r="A2089" s="625">
        <v>21</v>
      </c>
      <c r="B2089" s="626" t="s">
        <v>551</v>
      </c>
      <c r="C2089" s="626">
        <v>89301212</v>
      </c>
      <c r="D2089" s="688" t="s">
        <v>4839</v>
      </c>
      <c r="E2089" s="689" t="s">
        <v>2836</v>
      </c>
      <c r="F2089" s="626" t="s">
        <v>2806</v>
      </c>
      <c r="G2089" s="626" t="s">
        <v>3699</v>
      </c>
      <c r="H2089" s="626" t="s">
        <v>1264</v>
      </c>
      <c r="I2089" s="626" t="s">
        <v>3700</v>
      </c>
      <c r="J2089" s="626" t="s">
        <v>1281</v>
      </c>
      <c r="K2089" s="626" t="s">
        <v>1553</v>
      </c>
      <c r="L2089" s="627">
        <v>250.62</v>
      </c>
      <c r="M2089" s="627">
        <v>250.62</v>
      </c>
      <c r="N2089" s="626">
        <v>1</v>
      </c>
      <c r="O2089" s="690">
        <v>0.5</v>
      </c>
      <c r="P2089" s="627"/>
      <c r="Q2089" s="642">
        <v>0</v>
      </c>
      <c r="R2089" s="626"/>
      <c r="S2089" s="642">
        <v>0</v>
      </c>
      <c r="T2089" s="690"/>
      <c r="U2089" s="672">
        <v>0</v>
      </c>
    </row>
    <row r="2090" spans="1:21" ht="14.4" customHeight="1" x14ac:dyDescent="0.3">
      <c r="A2090" s="625">
        <v>21</v>
      </c>
      <c r="B2090" s="626" t="s">
        <v>551</v>
      </c>
      <c r="C2090" s="626">
        <v>89301212</v>
      </c>
      <c r="D2090" s="688" t="s">
        <v>4839</v>
      </c>
      <c r="E2090" s="689" t="s">
        <v>2836</v>
      </c>
      <c r="F2090" s="626" t="s">
        <v>2806</v>
      </c>
      <c r="G2090" s="626" t="s">
        <v>3515</v>
      </c>
      <c r="H2090" s="626" t="s">
        <v>550</v>
      </c>
      <c r="I2090" s="626" t="s">
        <v>3516</v>
      </c>
      <c r="J2090" s="626" t="s">
        <v>996</v>
      </c>
      <c r="K2090" s="626" t="s">
        <v>3517</v>
      </c>
      <c r="L2090" s="627">
        <v>242.93</v>
      </c>
      <c r="M2090" s="627">
        <v>728.79</v>
      </c>
      <c r="N2090" s="626">
        <v>3</v>
      </c>
      <c r="O2090" s="690">
        <v>3</v>
      </c>
      <c r="P2090" s="627">
        <v>485.86</v>
      </c>
      <c r="Q2090" s="642">
        <v>0.66666666666666674</v>
      </c>
      <c r="R2090" s="626">
        <v>2</v>
      </c>
      <c r="S2090" s="642">
        <v>0.66666666666666663</v>
      </c>
      <c r="T2090" s="690">
        <v>2</v>
      </c>
      <c r="U2090" s="672">
        <v>0.66666666666666663</v>
      </c>
    </row>
    <row r="2091" spans="1:21" ht="14.4" customHeight="1" x14ac:dyDescent="0.3">
      <c r="A2091" s="625">
        <v>21</v>
      </c>
      <c r="B2091" s="626" t="s">
        <v>551</v>
      </c>
      <c r="C2091" s="626">
        <v>89301212</v>
      </c>
      <c r="D2091" s="688" t="s">
        <v>4839</v>
      </c>
      <c r="E2091" s="689" t="s">
        <v>2836</v>
      </c>
      <c r="F2091" s="626" t="s">
        <v>2806</v>
      </c>
      <c r="G2091" s="626" t="s">
        <v>3515</v>
      </c>
      <c r="H2091" s="626" t="s">
        <v>550</v>
      </c>
      <c r="I2091" s="626" t="s">
        <v>3516</v>
      </c>
      <c r="J2091" s="626" t="s">
        <v>996</v>
      </c>
      <c r="K2091" s="626" t="s">
        <v>3518</v>
      </c>
      <c r="L2091" s="627">
        <v>242.93</v>
      </c>
      <c r="M2091" s="627">
        <v>3401.02</v>
      </c>
      <c r="N2091" s="626">
        <v>14</v>
      </c>
      <c r="O2091" s="690">
        <v>14</v>
      </c>
      <c r="P2091" s="627">
        <v>2672.23</v>
      </c>
      <c r="Q2091" s="642">
        <v>0.7857142857142857</v>
      </c>
      <c r="R2091" s="626">
        <v>11</v>
      </c>
      <c r="S2091" s="642">
        <v>0.7857142857142857</v>
      </c>
      <c r="T2091" s="690">
        <v>11</v>
      </c>
      <c r="U2091" s="672">
        <v>0.7857142857142857</v>
      </c>
    </row>
    <row r="2092" spans="1:21" ht="14.4" customHeight="1" x14ac:dyDescent="0.3">
      <c r="A2092" s="625">
        <v>21</v>
      </c>
      <c r="B2092" s="626" t="s">
        <v>551</v>
      </c>
      <c r="C2092" s="626">
        <v>89301212</v>
      </c>
      <c r="D2092" s="688" t="s">
        <v>4839</v>
      </c>
      <c r="E2092" s="689" t="s">
        <v>2836</v>
      </c>
      <c r="F2092" s="626" t="s">
        <v>2806</v>
      </c>
      <c r="G2092" s="626" t="s">
        <v>3515</v>
      </c>
      <c r="H2092" s="626" t="s">
        <v>550</v>
      </c>
      <c r="I2092" s="626" t="s">
        <v>4553</v>
      </c>
      <c r="J2092" s="626" t="s">
        <v>996</v>
      </c>
      <c r="K2092" s="626" t="s">
        <v>4554</v>
      </c>
      <c r="L2092" s="627">
        <v>0</v>
      </c>
      <c r="M2092" s="627">
        <v>0</v>
      </c>
      <c r="N2092" s="626">
        <v>1</v>
      </c>
      <c r="O2092" s="690">
        <v>1</v>
      </c>
      <c r="P2092" s="627"/>
      <c r="Q2092" s="642"/>
      <c r="R2092" s="626"/>
      <c r="S2092" s="642">
        <v>0</v>
      </c>
      <c r="T2092" s="690"/>
      <c r="U2092" s="672">
        <v>0</v>
      </c>
    </row>
    <row r="2093" spans="1:21" ht="14.4" customHeight="1" x14ac:dyDescent="0.3">
      <c r="A2093" s="625">
        <v>21</v>
      </c>
      <c r="B2093" s="626" t="s">
        <v>551</v>
      </c>
      <c r="C2093" s="626">
        <v>89301212</v>
      </c>
      <c r="D2093" s="688" t="s">
        <v>4839</v>
      </c>
      <c r="E2093" s="689" t="s">
        <v>2836</v>
      </c>
      <c r="F2093" s="626" t="s">
        <v>2806</v>
      </c>
      <c r="G2093" s="626" t="s">
        <v>3203</v>
      </c>
      <c r="H2093" s="626" t="s">
        <v>550</v>
      </c>
      <c r="I2093" s="626" t="s">
        <v>3204</v>
      </c>
      <c r="J2093" s="626" t="s">
        <v>3205</v>
      </c>
      <c r="K2093" s="626" t="s">
        <v>2626</v>
      </c>
      <c r="L2093" s="627">
        <v>64.13</v>
      </c>
      <c r="M2093" s="627">
        <v>64.13</v>
      </c>
      <c r="N2093" s="626">
        <v>1</v>
      </c>
      <c r="O2093" s="690">
        <v>0.5</v>
      </c>
      <c r="P2093" s="627">
        <v>64.13</v>
      </c>
      <c r="Q2093" s="642">
        <v>1</v>
      </c>
      <c r="R2093" s="626">
        <v>1</v>
      </c>
      <c r="S2093" s="642">
        <v>1</v>
      </c>
      <c r="T2093" s="690">
        <v>0.5</v>
      </c>
      <c r="U2093" s="672">
        <v>1</v>
      </c>
    </row>
    <row r="2094" spans="1:21" ht="14.4" customHeight="1" x14ac:dyDescent="0.3">
      <c r="A2094" s="625">
        <v>21</v>
      </c>
      <c r="B2094" s="626" t="s">
        <v>551</v>
      </c>
      <c r="C2094" s="626">
        <v>89301212</v>
      </c>
      <c r="D2094" s="688" t="s">
        <v>4839</v>
      </c>
      <c r="E2094" s="689" t="s">
        <v>2836</v>
      </c>
      <c r="F2094" s="626" t="s">
        <v>2806</v>
      </c>
      <c r="G2094" s="626" t="s">
        <v>3103</v>
      </c>
      <c r="H2094" s="626" t="s">
        <v>550</v>
      </c>
      <c r="I2094" s="626" t="s">
        <v>3104</v>
      </c>
      <c r="J2094" s="626" t="s">
        <v>1189</v>
      </c>
      <c r="K2094" s="626" t="s">
        <v>1190</v>
      </c>
      <c r="L2094" s="627">
        <v>1172.22</v>
      </c>
      <c r="M2094" s="627">
        <v>15238.86</v>
      </c>
      <c r="N2094" s="626">
        <v>13</v>
      </c>
      <c r="O2094" s="690">
        <v>10</v>
      </c>
      <c r="P2094" s="627">
        <v>12894.42</v>
      </c>
      <c r="Q2094" s="642">
        <v>0.84615384615384615</v>
      </c>
      <c r="R2094" s="626">
        <v>11</v>
      </c>
      <c r="S2094" s="642">
        <v>0.84615384615384615</v>
      </c>
      <c r="T2094" s="690">
        <v>8.5</v>
      </c>
      <c r="U2094" s="672">
        <v>0.85</v>
      </c>
    </row>
    <row r="2095" spans="1:21" ht="14.4" customHeight="1" x14ac:dyDescent="0.3">
      <c r="A2095" s="625">
        <v>21</v>
      </c>
      <c r="B2095" s="626" t="s">
        <v>551</v>
      </c>
      <c r="C2095" s="626">
        <v>89301212</v>
      </c>
      <c r="D2095" s="688" t="s">
        <v>4839</v>
      </c>
      <c r="E2095" s="689" t="s">
        <v>2836</v>
      </c>
      <c r="F2095" s="626" t="s">
        <v>2806</v>
      </c>
      <c r="G2095" s="626" t="s">
        <v>3103</v>
      </c>
      <c r="H2095" s="626" t="s">
        <v>550</v>
      </c>
      <c r="I2095" s="626" t="s">
        <v>3918</v>
      </c>
      <c r="J2095" s="626" t="s">
        <v>3520</v>
      </c>
      <c r="K2095" s="626" t="s">
        <v>3919</v>
      </c>
      <c r="L2095" s="627">
        <v>2344.4299999999998</v>
      </c>
      <c r="M2095" s="627">
        <v>32822.019999999997</v>
      </c>
      <c r="N2095" s="626">
        <v>14</v>
      </c>
      <c r="O2095" s="690">
        <v>13.5</v>
      </c>
      <c r="P2095" s="627">
        <v>25788.73</v>
      </c>
      <c r="Q2095" s="642">
        <v>0.78571428571428581</v>
      </c>
      <c r="R2095" s="626">
        <v>11</v>
      </c>
      <c r="S2095" s="642">
        <v>0.7857142857142857</v>
      </c>
      <c r="T2095" s="690">
        <v>10.5</v>
      </c>
      <c r="U2095" s="672">
        <v>0.77777777777777779</v>
      </c>
    </row>
    <row r="2096" spans="1:21" ht="14.4" customHeight="1" x14ac:dyDescent="0.3">
      <c r="A2096" s="625">
        <v>21</v>
      </c>
      <c r="B2096" s="626" t="s">
        <v>551</v>
      </c>
      <c r="C2096" s="626">
        <v>89301212</v>
      </c>
      <c r="D2096" s="688" t="s">
        <v>4839</v>
      </c>
      <c r="E2096" s="689" t="s">
        <v>2836</v>
      </c>
      <c r="F2096" s="626" t="s">
        <v>2806</v>
      </c>
      <c r="G2096" s="626" t="s">
        <v>4407</v>
      </c>
      <c r="H2096" s="626" t="s">
        <v>1264</v>
      </c>
      <c r="I2096" s="626" t="s">
        <v>4555</v>
      </c>
      <c r="J2096" s="626" t="s">
        <v>4556</v>
      </c>
      <c r="K2096" s="626" t="s">
        <v>4409</v>
      </c>
      <c r="L2096" s="627">
        <v>193.26</v>
      </c>
      <c r="M2096" s="627">
        <v>193.26</v>
      </c>
      <c r="N2096" s="626">
        <v>1</v>
      </c>
      <c r="O2096" s="690">
        <v>1</v>
      </c>
      <c r="P2096" s="627"/>
      <c r="Q2096" s="642">
        <v>0</v>
      </c>
      <c r="R2096" s="626"/>
      <c r="S2096" s="642">
        <v>0</v>
      </c>
      <c r="T2096" s="690"/>
      <c r="U2096" s="672">
        <v>0</v>
      </c>
    </row>
    <row r="2097" spans="1:21" ht="14.4" customHeight="1" x14ac:dyDescent="0.3">
      <c r="A2097" s="625">
        <v>21</v>
      </c>
      <c r="B2097" s="626" t="s">
        <v>551</v>
      </c>
      <c r="C2097" s="626">
        <v>89301212</v>
      </c>
      <c r="D2097" s="688" t="s">
        <v>4839</v>
      </c>
      <c r="E2097" s="689" t="s">
        <v>2836</v>
      </c>
      <c r="F2097" s="626" t="s">
        <v>2806</v>
      </c>
      <c r="G2097" s="626" t="s">
        <v>3006</v>
      </c>
      <c r="H2097" s="626" t="s">
        <v>1264</v>
      </c>
      <c r="I2097" s="626" t="s">
        <v>2216</v>
      </c>
      <c r="J2097" s="626" t="s">
        <v>1348</v>
      </c>
      <c r="K2097" s="626" t="s">
        <v>2217</v>
      </c>
      <c r="L2097" s="627">
        <v>86.41</v>
      </c>
      <c r="M2097" s="627">
        <v>259.23</v>
      </c>
      <c r="N2097" s="626">
        <v>3</v>
      </c>
      <c r="O2097" s="690">
        <v>2</v>
      </c>
      <c r="P2097" s="627">
        <v>259.23</v>
      </c>
      <c r="Q2097" s="642">
        <v>1</v>
      </c>
      <c r="R2097" s="626">
        <v>3</v>
      </c>
      <c r="S2097" s="642">
        <v>1</v>
      </c>
      <c r="T2097" s="690">
        <v>2</v>
      </c>
      <c r="U2097" s="672">
        <v>1</v>
      </c>
    </row>
    <row r="2098" spans="1:21" ht="14.4" customHeight="1" x14ac:dyDescent="0.3">
      <c r="A2098" s="625">
        <v>21</v>
      </c>
      <c r="B2098" s="626" t="s">
        <v>551</v>
      </c>
      <c r="C2098" s="626">
        <v>89301212</v>
      </c>
      <c r="D2098" s="688" t="s">
        <v>4839</v>
      </c>
      <c r="E2098" s="689" t="s">
        <v>2836</v>
      </c>
      <c r="F2098" s="626" t="s">
        <v>2806</v>
      </c>
      <c r="G2098" s="626" t="s">
        <v>4557</v>
      </c>
      <c r="H2098" s="626" t="s">
        <v>550</v>
      </c>
      <c r="I2098" s="626" t="s">
        <v>4558</v>
      </c>
      <c r="J2098" s="626" t="s">
        <v>4559</v>
      </c>
      <c r="K2098" s="626" t="s">
        <v>4560</v>
      </c>
      <c r="L2098" s="627">
        <v>0</v>
      </c>
      <c r="M2098" s="627">
        <v>0</v>
      </c>
      <c r="N2098" s="626">
        <v>1</v>
      </c>
      <c r="O2098" s="690">
        <v>1</v>
      </c>
      <c r="P2098" s="627">
        <v>0</v>
      </c>
      <c r="Q2098" s="642"/>
      <c r="R2098" s="626">
        <v>1</v>
      </c>
      <c r="S2098" s="642">
        <v>1</v>
      </c>
      <c r="T2098" s="690">
        <v>1</v>
      </c>
      <c r="U2098" s="672">
        <v>1</v>
      </c>
    </row>
    <row r="2099" spans="1:21" ht="14.4" customHeight="1" x14ac:dyDescent="0.3">
      <c r="A2099" s="625">
        <v>21</v>
      </c>
      <c r="B2099" s="626" t="s">
        <v>551</v>
      </c>
      <c r="C2099" s="626">
        <v>89301212</v>
      </c>
      <c r="D2099" s="688" t="s">
        <v>4839</v>
      </c>
      <c r="E2099" s="689" t="s">
        <v>2836</v>
      </c>
      <c r="F2099" s="626" t="s">
        <v>2806</v>
      </c>
      <c r="G2099" s="626" t="s">
        <v>3007</v>
      </c>
      <c r="H2099" s="626" t="s">
        <v>550</v>
      </c>
      <c r="I2099" s="626" t="s">
        <v>4561</v>
      </c>
      <c r="J2099" s="626" t="s">
        <v>1121</v>
      </c>
      <c r="K2099" s="626" t="s">
        <v>1131</v>
      </c>
      <c r="L2099" s="627">
        <v>70.02</v>
      </c>
      <c r="M2099" s="627">
        <v>210.06</v>
      </c>
      <c r="N2099" s="626">
        <v>3</v>
      </c>
      <c r="O2099" s="690">
        <v>1.5</v>
      </c>
      <c r="P2099" s="627">
        <v>210.06</v>
      </c>
      <c r="Q2099" s="642">
        <v>1</v>
      </c>
      <c r="R2099" s="626">
        <v>3</v>
      </c>
      <c r="S2099" s="642">
        <v>1</v>
      </c>
      <c r="T2099" s="690">
        <v>1.5</v>
      </c>
      <c r="U2099" s="672">
        <v>1</v>
      </c>
    </row>
    <row r="2100" spans="1:21" ht="14.4" customHeight="1" x14ac:dyDescent="0.3">
      <c r="A2100" s="625">
        <v>21</v>
      </c>
      <c r="B2100" s="626" t="s">
        <v>551</v>
      </c>
      <c r="C2100" s="626">
        <v>89301212</v>
      </c>
      <c r="D2100" s="688" t="s">
        <v>4839</v>
      </c>
      <c r="E2100" s="689" t="s">
        <v>2836</v>
      </c>
      <c r="F2100" s="626" t="s">
        <v>2806</v>
      </c>
      <c r="G2100" s="626" t="s">
        <v>3007</v>
      </c>
      <c r="H2100" s="626" t="s">
        <v>550</v>
      </c>
      <c r="I2100" s="626" t="s">
        <v>3008</v>
      </c>
      <c r="J2100" s="626" t="s">
        <v>3009</v>
      </c>
      <c r="K2100" s="626" t="s">
        <v>3010</v>
      </c>
      <c r="L2100" s="627">
        <v>56.01</v>
      </c>
      <c r="M2100" s="627">
        <v>560.1</v>
      </c>
      <c r="N2100" s="626">
        <v>10</v>
      </c>
      <c r="O2100" s="690">
        <v>5</v>
      </c>
      <c r="P2100" s="627">
        <v>392.07</v>
      </c>
      <c r="Q2100" s="642">
        <v>0.7</v>
      </c>
      <c r="R2100" s="626">
        <v>7</v>
      </c>
      <c r="S2100" s="642">
        <v>0.7</v>
      </c>
      <c r="T2100" s="690">
        <v>3.5</v>
      </c>
      <c r="U2100" s="672">
        <v>0.7</v>
      </c>
    </row>
    <row r="2101" spans="1:21" ht="14.4" customHeight="1" x14ac:dyDescent="0.3">
      <c r="A2101" s="625">
        <v>21</v>
      </c>
      <c r="B2101" s="626" t="s">
        <v>551</v>
      </c>
      <c r="C2101" s="626">
        <v>89301212</v>
      </c>
      <c r="D2101" s="688" t="s">
        <v>4839</v>
      </c>
      <c r="E2101" s="689" t="s">
        <v>2836</v>
      </c>
      <c r="F2101" s="626" t="s">
        <v>2806</v>
      </c>
      <c r="G2101" s="626" t="s">
        <v>3007</v>
      </c>
      <c r="H2101" s="626" t="s">
        <v>550</v>
      </c>
      <c r="I2101" s="626" t="s">
        <v>4562</v>
      </c>
      <c r="J2101" s="626" t="s">
        <v>1121</v>
      </c>
      <c r="K2101" s="626" t="s">
        <v>1131</v>
      </c>
      <c r="L2101" s="627">
        <v>70.02</v>
      </c>
      <c r="M2101" s="627">
        <v>350.1</v>
      </c>
      <c r="N2101" s="626">
        <v>5</v>
      </c>
      <c r="O2101" s="690">
        <v>1</v>
      </c>
      <c r="P2101" s="627">
        <v>350.1</v>
      </c>
      <c r="Q2101" s="642">
        <v>1</v>
      </c>
      <c r="R2101" s="626">
        <v>5</v>
      </c>
      <c r="S2101" s="642">
        <v>1</v>
      </c>
      <c r="T2101" s="690">
        <v>1</v>
      </c>
      <c r="U2101" s="672">
        <v>1</v>
      </c>
    </row>
    <row r="2102" spans="1:21" ht="14.4" customHeight="1" x14ac:dyDescent="0.3">
      <c r="A2102" s="625">
        <v>21</v>
      </c>
      <c r="B2102" s="626" t="s">
        <v>551</v>
      </c>
      <c r="C2102" s="626">
        <v>89301212</v>
      </c>
      <c r="D2102" s="688" t="s">
        <v>4839</v>
      </c>
      <c r="E2102" s="689" t="s">
        <v>2836</v>
      </c>
      <c r="F2102" s="626" t="s">
        <v>2806</v>
      </c>
      <c r="G2102" s="626" t="s">
        <v>2864</v>
      </c>
      <c r="H2102" s="626" t="s">
        <v>550</v>
      </c>
      <c r="I2102" s="626" t="s">
        <v>4563</v>
      </c>
      <c r="J2102" s="626" t="s">
        <v>684</v>
      </c>
      <c r="K2102" s="626" t="s">
        <v>685</v>
      </c>
      <c r="L2102" s="627">
        <v>49.92</v>
      </c>
      <c r="M2102" s="627">
        <v>49.92</v>
      </c>
      <c r="N2102" s="626">
        <v>1</v>
      </c>
      <c r="O2102" s="690">
        <v>0.5</v>
      </c>
      <c r="P2102" s="627"/>
      <c r="Q2102" s="642">
        <v>0</v>
      </c>
      <c r="R2102" s="626"/>
      <c r="S2102" s="642">
        <v>0</v>
      </c>
      <c r="T2102" s="690"/>
      <c r="U2102" s="672">
        <v>0</v>
      </c>
    </row>
    <row r="2103" spans="1:21" ht="14.4" customHeight="1" x14ac:dyDescent="0.3">
      <c r="A2103" s="625">
        <v>21</v>
      </c>
      <c r="B2103" s="626" t="s">
        <v>551</v>
      </c>
      <c r="C2103" s="626">
        <v>89301212</v>
      </c>
      <c r="D2103" s="688" t="s">
        <v>4839</v>
      </c>
      <c r="E2103" s="689" t="s">
        <v>2836</v>
      </c>
      <c r="F2103" s="626" t="s">
        <v>2806</v>
      </c>
      <c r="G2103" s="626" t="s">
        <v>2864</v>
      </c>
      <c r="H2103" s="626" t="s">
        <v>550</v>
      </c>
      <c r="I2103" s="626" t="s">
        <v>2259</v>
      </c>
      <c r="J2103" s="626" t="s">
        <v>684</v>
      </c>
      <c r="K2103" s="626" t="s">
        <v>685</v>
      </c>
      <c r="L2103" s="627">
        <v>49.92</v>
      </c>
      <c r="M2103" s="627">
        <v>149.76</v>
      </c>
      <c r="N2103" s="626">
        <v>3</v>
      </c>
      <c r="O2103" s="690">
        <v>1</v>
      </c>
      <c r="P2103" s="627">
        <v>149.76</v>
      </c>
      <c r="Q2103" s="642">
        <v>1</v>
      </c>
      <c r="R2103" s="626">
        <v>3</v>
      </c>
      <c r="S2103" s="642">
        <v>1</v>
      </c>
      <c r="T2103" s="690">
        <v>1</v>
      </c>
      <c r="U2103" s="672">
        <v>1</v>
      </c>
    </row>
    <row r="2104" spans="1:21" ht="14.4" customHeight="1" x14ac:dyDescent="0.3">
      <c r="A2104" s="625">
        <v>21</v>
      </c>
      <c r="B2104" s="626" t="s">
        <v>551</v>
      </c>
      <c r="C2104" s="626">
        <v>89301212</v>
      </c>
      <c r="D2104" s="688" t="s">
        <v>4839</v>
      </c>
      <c r="E2104" s="689" t="s">
        <v>2836</v>
      </c>
      <c r="F2104" s="626" t="s">
        <v>2806</v>
      </c>
      <c r="G2104" s="626" t="s">
        <v>2864</v>
      </c>
      <c r="H2104" s="626" t="s">
        <v>1264</v>
      </c>
      <c r="I2104" s="626" t="s">
        <v>4564</v>
      </c>
      <c r="J2104" s="626" t="s">
        <v>4565</v>
      </c>
      <c r="K2104" s="626" t="s">
        <v>4566</v>
      </c>
      <c r="L2104" s="627">
        <v>100.04</v>
      </c>
      <c r="M2104" s="627">
        <v>100.04</v>
      </c>
      <c r="N2104" s="626">
        <v>1</v>
      </c>
      <c r="O2104" s="690">
        <v>0.5</v>
      </c>
      <c r="P2104" s="627">
        <v>100.04</v>
      </c>
      <c r="Q2104" s="642">
        <v>1</v>
      </c>
      <c r="R2104" s="626">
        <v>1</v>
      </c>
      <c r="S2104" s="642">
        <v>1</v>
      </c>
      <c r="T2104" s="690">
        <v>0.5</v>
      </c>
      <c r="U2104" s="672">
        <v>1</v>
      </c>
    </row>
    <row r="2105" spans="1:21" ht="14.4" customHeight="1" x14ac:dyDescent="0.3">
      <c r="A2105" s="625">
        <v>21</v>
      </c>
      <c r="B2105" s="626" t="s">
        <v>551</v>
      </c>
      <c r="C2105" s="626">
        <v>89301212</v>
      </c>
      <c r="D2105" s="688" t="s">
        <v>4839</v>
      </c>
      <c r="E2105" s="689" t="s">
        <v>2836</v>
      </c>
      <c r="F2105" s="626" t="s">
        <v>2806</v>
      </c>
      <c r="G2105" s="626" t="s">
        <v>2864</v>
      </c>
      <c r="H2105" s="626" t="s">
        <v>550</v>
      </c>
      <c r="I2105" s="626" t="s">
        <v>2629</v>
      </c>
      <c r="J2105" s="626" t="s">
        <v>2630</v>
      </c>
      <c r="K2105" s="626" t="s">
        <v>2631</v>
      </c>
      <c r="L2105" s="627">
        <v>200.07</v>
      </c>
      <c r="M2105" s="627">
        <v>200.07</v>
      </c>
      <c r="N2105" s="626">
        <v>1</v>
      </c>
      <c r="O2105" s="690">
        <v>1</v>
      </c>
      <c r="P2105" s="627"/>
      <c r="Q2105" s="642">
        <v>0</v>
      </c>
      <c r="R2105" s="626"/>
      <c r="S2105" s="642">
        <v>0</v>
      </c>
      <c r="T2105" s="690"/>
      <c r="U2105" s="672">
        <v>0</v>
      </c>
    </row>
    <row r="2106" spans="1:21" ht="14.4" customHeight="1" x14ac:dyDescent="0.3">
      <c r="A2106" s="625">
        <v>21</v>
      </c>
      <c r="B2106" s="626" t="s">
        <v>551</v>
      </c>
      <c r="C2106" s="626">
        <v>89301212</v>
      </c>
      <c r="D2106" s="688" t="s">
        <v>4839</v>
      </c>
      <c r="E2106" s="689" t="s">
        <v>2836</v>
      </c>
      <c r="F2106" s="626" t="s">
        <v>2806</v>
      </c>
      <c r="G2106" s="626" t="s">
        <v>2864</v>
      </c>
      <c r="H2106" s="626" t="s">
        <v>550</v>
      </c>
      <c r="I2106" s="626" t="s">
        <v>2632</v>
      </c>
      <c r="J2106" s="626" t="s">
        <v>2630</v>
      </c>
      <c r="K2106" s="626" t="s">
        <v>991</v>
      </c>
      <c r="L2106" s="627">
        <v>60.02</v>
      </c>
      <c r="M2106" s="627">
        <v>180.06</v>
      </c>
      <c r="N2106" s="626">
        <v>3</v>
      </c>
      <c r="O2106" s="690">
        <v>1</v>
      </c>
      <c r="P2106" s="627">
        <v>120.04</v>
      </c>
      <c r="Q2106" s="642">
        <v>0.66666666666666674</v>
      </c>
      <c r="R2106" s="626">
        <v>2</v>
      </c>
      <c r="S2106" s="642">
        <v>0.66666666666666663</v>
      </c>
      <c r="T2106" s="690">
        <v>0.5</v>
      </c>
      <c r="U2106" s="672">
        <v>0.5</v>
      </c>
    </row>
    <row r="2107" spans="1:21" ht="14.4" customHeight="1" x14ac:dyDescent="0.3">
      <c r="A2107" s="625">
        <v>21</v>
      </c>
      <c r="B2107" s="626" t="s">
        <v>551</v>
      </c>
      <c r="C2107" s="626">
        <v>89301212</v>
      </c>
      <c r="D2107" s="688" t="s">
        <v>4839</v>
      </c>
      <c r="E2107" s="689" t="s">
        <v>2836</v>
      </c>
      <c r="F2107" s="626" t="s">
        <v>2806</v>
      </c>
      <c r="G2107" s="626" t="s">
        <v>3528</v>
      </c>
      <c r="H2107" s="626" t="s">
        <v>550</v>
      </c>
      <c r="I2107" s="626" t="s">
        <v>4567</v>
      </c>
      <c r="J2107" s="626" t="s">
        <v>4568</v>
      </c>
      <c r="K2107" s="626" t="s">
        <v>4569</v>
      </c>
      <c r="L2107" s="627">
        <v>113.04</v>
      </c>
      <c r="M2107" s="627">
        <v>113.04</v>
      </c>
      <c r="N2107" s="626">
        <v>1</v>
      </c>
      <c r="O2107" s="690">
        <v>1</v>
      </c>
      <c r="P2107" s="627"/>
      <c r="Q2107" s="642">
        <v>0</v>
      </c>
      <c r="R2107" s="626"/>
      <c r="S2107" s="642">
        <v>0</v>
      </c>
      <c r="T2107" s="690"/>
      <c r="U2107" s="672">
        <v>0</v>
      </c>
    </row>
    <row r="2108" spans="1:21" ht="14.4" customHeight="1" x14ac:dyDescent="0.3">
      <c r="A2108" s="625">
        <v>21</v>
      </c>
      <c r="B2108" s="626" t="s">
        <v>551</v>
      </c>
      <c r="C2108" s="626">
        <v>89301212</v>
      </c>
      <c r="D2108" s="688" t="s">
        <v>4839</v>
      </c>
      <c r="E2108" s="689" t="s">
        <v>2836</v>
      </c>
      <c r="F2108" s="626" t="s">
        <v>2806</v>
      </c>
      <c r="G2108" s="626" t="s">
        <v>3206</v>
      </c>
      <c r="H2108" s="626" t="s">
        <v>1264</v>
      </c>
      <c r="I2108" s="626" t="s">
        <v>4165</v>
      </c>
      <c r="J2108" s="626" t="s">
        <v>4166</v>
      </c>
      <c r="K2108" s="626" t="s">
        <v>1552</v>
      </c>
      <c r="L2108" s="627">
        <v>185.9</v>
      </c>
      <c r="M2108" s="627">
        <v>371.8</v>
      </c>
      <c r="N2108" s="626">
        <v>2</v>
      </c>
      <c r="O2108" s="690">
        <v>1</v>
      </c>
      <c r="P2108" s="627">
        <v>371.8</v>
      </c>
      <c r="Q2108" s="642">
        <v>1</v>
      </c>
      <c r="R2108" s="626">
        <v>2</v>
      </c>
      <c r="S2108" s="642">
        <v>1</v>
      </c>
      <c r="T2108" s="690">
        <v>1</v>
      </c>
      <c r="U2108" s="672">
        <v>1</v>
      </c>
    </row>
    <row r="2109" spans="1:21" ht="14.4" customHeight="1" x14ac:dyDescent="0.3">
      <c r="A2109" s="625">
        <v>21</v>
      </c>
      <c r="B2109" s="626" t="s">
        <v>551</v>
      </c>
      <c r="C2109" s="626">
        <v>89301212</v>
      </c>
      <c r="D2109" s="688" t="s">
        <v>4839</v>
      </c>
      <c r="E2109" s="689" t="s">
        <v>2836</v>
      </c>
      <c r="F2109" s="626" t="s">
        <v>2806</v>
      </c>
      <c r="G2109" s="626" t="s">
        <v>3019</v>
      </c>
      <c r="H2109" s="626" t="s">
        <v>550</v>
      </c>
      <c r="I2109" s="626" t="s">
        <v>3020</v>
      </c>
      <c r="J2109" s="626" t="s">
        <v>833</v>
      </c>
      <c r="K2109" s="626" t="s">
        <v>3021</v>
      </c>
      <c r="L2109" s="627">
        <v>400.53</v>
      </c>
      <c r="M2109" s="627">
        <v>1602.12</v>
      </c>
      <c r="N2109" s="626">
        <v>4</v>
      </c>
      <c r="O2109" s="690">
        <v>1.5</v>
      </c>
      <c r="P2109" s="627">
        <v>1602.12</v>
      </c>
      <c r="Q2109" s="642">
        <v>1</v>
      </c>
      <c r="R2109" s="626">
        <v>4</v>
      </c>
      <c r="S2109" s="642">
        <v>1</v>
      </c>
      <c r="T2109" s="690">
        <v>1.5</v>
      </c>
      <c r="U2109" s="672">
        <v>1</v>
      </c>
    </row>
    <row r="2110" spans="1:21" ht="14.4" customHeight="1" x14ac:dyDescent="0.3">
      <c r="A2110" s="625">
        <v>21</v>
      </c>
      <c r="B2110" s="626" t="s">
        <v>551</v>
      </c>
      <c r="C2110" s="626">
        <v>89301212</v>
      </c>
      <c r="D2110" s="688" t="s">
        <v>4839</v>
      </c>
      <c r="E2110" s="689" t="s">
        <v>2836</v>
      </c>
      <c r="F2110" s="626" t="s">
        <v>2806</v>
      </c>
      <c r="G2110" s="626" t="s">
        <v>3019</v>
      </c>
      <c r="H2110" s="626" t="s">
        <v>550</v>
      </c>
      <c r="I2110" s="626" t="s">
        <v>4167</v>
      </c>
      <c r="J2110" s="626" t="s">
        <v>833</v>
      </c>
      <c r="K2110" s="626" t="s">
        <v>4168</v>
      </c>
      <c r="L2110" s="627">
        <v>0</v>
      </c>
      <c r="M2110" s="627">
        <v>0</v>
      </c>
      <c r="N2110" s="626">
        <v>2</v>
      </c>
      <c r="O2110" s="690">
        <v>1</v>
      </c>
      <c r="P2110" s="627">
        <v>0</v>
      </c>
      <c r="Q2110" s="642"/>
      <c r="R2110" s="626">
        <v>2</v>
      </c>
      <c r="S2110" s="642">
        <v>1</v>
      </c>
      <c r="T2110" s="690">
        <v>1</v>
      </c>
      <c r="U2110" s="672">
        <v>1</v>
      </c>
    </row>
    <row r="2111" spans="1:21" ht="14.4" customHeight="1" x14ac:dyDescent="0.3">
      <c r="A2111" s="625">
        <v>21</v>
      </c>
      <c r="B2111" s="626" t="s">
        <v>551</v>
      </c>
      <c r="C2111" s="626">
        <v>89301212</v>
      </c>
      <c r="D2111" s="688" t="s">
        <v>4839</v>
      </c>
      <c r="E2111" s="689" t="s">
        <v>2836</v>
      </c>
      <c r="F2111" s="626" t="s">
        <v>2806</v>
      </c>
      <c r="G2111" s="626" t="s">
        <v>3019</v>
      </c>
      <c r="H2111" s="626" t="s">
        <v>550</v>
      </c>
      <c r="I2111" s="626" t="s">
        <v>4570</v>
      </c>
      <c r="J2111" s="626" t="s">
        <v>3536</v>
      </c>
      <c r="K2111" s="626" t="s">
        <v>4571</v>
      </c>
      <c r="L2111" s="627">
        <v>0</v>
      </c>
      <c r="M2111" s="627">
        <v>0</v>
      </c>
      <c r="N2111" s="626">
        <v>1</v>
      </c>
      <c r="O2111" s="690">
        <v>0.5</v>
      </c>
      <c r="P2111" s="627"/>
      <c r="Q2111" s="642"/>
      <c r="R2111" s="626"/>
      <c r="S2111" s="642">
        <v>0</v>
      </c>
      <c r="T2111" s="690"/>
      <c r="U2111" s="672">
        <v>0</v>
      </c>
    </row>
    <row r="2112" spans="1:21" ht="14.4" customHeight="1" x14ac:dyDescent="0.3">
      <c r="A2112" s="625">
        <v>21</v>
      </c>
      <c r="B2112" s="626" t="s">
        <v>551</v>
      </c>
      <c r="C2112" s="626">
        <v>89301212</v>
      </c>
      <c r="D2112" s="688" t="s">
        <v>4839</v>
      </c>
      <c r="E2112" s="689" t="s">
        <v>2836</v>
      </c>
      <c r="F2112" s="626" t="s">
        <v>2806</v>
      </c>
      <c r="G2112" s="626" t="s">
        <v>3019</v>
      </c>
      <c r="H2112" s="626" t="s">
        <v>550</v>
      </c>
      <c r="I2112" s="626" t="s">
        <v>3931</v>
      </c>
      <c r="J2112" s="626" t="s">
        <v>3929</v>
      </c>
      <c r="K2112" s="626" t="s">
        <v>3932</v>
      </c>
      <c r="L2112" s="627">
        <v>1281.7</v>
      </c>
      <c r="M2112" s="627">
        <v>1281.7</v>
      </c>
      <c r="N2112" s="626">
        <v>1</v>
      </c>
      <c r="O2112" s="690">
        <v>1</v>
      </c>
      <c r="P2112" s="627">
        <v>1281.7</v>
      </c>
      <c r="Q2112" s="642">
        <v>1</v>
      </c>
      <c r="R2112" s="626">
        <v>1</v>
      </c>
      <c r="S2112" s="642">
        <v>1</v>
      </c>
      <c r="T2112" s="690">
        <v>1</v>
      </c>
      <c r="U2112" s="672">
        <v>1</v>
      </c>
    </row>
    <row r="2113" spans="1:21" ht="14.4" customHeight="1" x14ac:dyDescent="0.3">
      <c r="A2113" s="625">
        <v>21</v>
      </c>
      <c r="B2113" s="626" t="s">
        <v>551</v>
      </c>
      <c r="C2113" s="626">
        <v>89301212</v>
      </c>
      <c r="D2113" s="688" t="s">
        <v>4839</v>
      </c>
      <c r="E2113" s="689" t="s">
        <v>2836</v>
      </c>
      <c r="F2113" s="626" t="s">
        <v>2806</v>
      </c>
      <c r="G2113" s="626" t="s">
        <v>3933</v>
      </c>
      <c r="H2113" s="626" t="s">
        <v>550</v>
      </c>
      <c r="I2113" s="626" t="s">
        <v>3934</v>
      </c>
      <c r="J2113" s="626" t="s">
        <v>1918</v>
      </c>
      <c r="K2113" s="626" t="s">
        <v>1919</v>
      </c>
      <c r="L2113" s="627">
        <v>72.94</v>
      </c>
      <c r="M2113" s="627">
        <v>72.94</v>
      </c>
      <c r="N2113" s="626">
        <v>1</v>
      </c>
      <c r="O2113" s="690">
        <v>1</v>
      </c>
      <c r="P2113" s="627">
        <v>72.94</v>
      </c>
      <c r="Q2113" s="642">
        <v>1</v>
      </c>
      <c r="R2113" s="626">
        <v>1</v>
      </c>
      <c r="S2113" s="642">
        <v>1</v>
      </c>
      <c r="T2113" s="690">
        <v>1</v>
      </c>
      <c r="U2113" s="672">
        <v>1</v>
      </c>
    </row>
    <row r="2114" spans="1:21" ht="14.4" customHeight="1" x14ac:dyDescent="0.3">
      <c r="A2114" s="625">
        <v>21</v>
      </c>
      <c r="B2114" s="626" t="s">
        <v>551</v>
      </c>
      <c r="C2114" s="626">
        <v>89301212</v>
      </c>
      <c r="D2114" s="688" t="s">
        <v>4839</v>
      </c>
      <c r="E2114" s="689" t="s">
        <v>2836</v>
      </c>
      <c r="F2114" s="626" t="s">
        <v>2806</v>
      </c>
      <c r="G2114" s="626" t="s">
        <v>3022</v>
      </c>
      <c r="H2114" s="626" t="s">
        <v>1264</v>
      </c>
      <c r="I2114" s="626" t="s">
        <v>2228</v>
      </c>
      <c r="J2114" s="626" t="s">
        <v>1314</v>
      </c>
      <c r="K2114" s="626" t="s">
        <v>1315</v>
      </c>
      <c r="L2114" s="627">
        <v>468.96</v>
      </c>
      <c r="M2114" s="627">
        <v>5627.5199999999995</v>
      </c>
      <c r="N2114" s="626">
        <v>12</v>
      </c>
      <c r="O2114" s="690">
        <v>3</v>
      </c>
      <c r="P2114" s="627">
        <v>5627.5199999999995</v>
      </c>
      <c r="Q2114" s="642">
        <v>1</v>
      </c>
      <c r="R2114" s="626">
        <v>12</v>
      </c>
      <c r="S2114" s="642">
        <v>1</v>
      </c>
      <c r="T2114" s="690">
        <v>3</v>
      </c>
      <c r="U2114" s="672">
        <v>1</v>
      </c>
    </row>
    <row r="2115" spans="1:21" ht="14.4" customHeight="1" x14ac:dyDescent="0.3">
      <c r="A2115" s="625">
        <v>21</v>
      </c>
      <c r="B2115" s="626" t="s">
        <v>551</v>
      </c>
      <c r="C2115" s="626">
        <v>89301212</v>
      </c>
      <c r="D2115" s="688" t="s">
        <v>4839</v>
      </c>
      <c r="E2115" s="689" t="s">
        <v>2836</v>
      </c>
      <c r="F2115" s="626" t="s">
        <v>2806</v>
      </c>
      <c r="G2115" s="626" t="s">
        <v>3022</v>
      </c>
      <c r="H2115" s="626" t="s">
        <v>1264</v>
      </c>
      <c r="I2115" s="626" t="s">
        <v>2617</v>
      </c>
      <c r="J2115" s="626" t="s">
        <v>1314</v>
      </c>
      <c r="K2115" s="626" t="s">
        <v>1839</v>
      </c>
      <c r="L2115" s="627">
        <v>937.93</v>
      </c>
      <c r="M2115" s="627">
        <v>44082.710000000006</v>
      </c>
      <c r="N2115" s="626">
        <v>47</v>
      </c>
      <c r="O2115" s="690">
        <v>16.5</v>
      </c>
      <c r="P2115" s="627">
        <v>35641.340000000004</v>
      </c>
      <c r="Q2115" s="642">
        <v>0.80851063829787229</v>
      </c>
      <c r="R2115" s="626">
        <v>38</v>
      </c>
      <c r="S2115" s="642">
        <v>0.80851063829787229</v>
      </c>
      <c r="T2115" s="690">
        <v>12.5</v>
      </c>
      <c r="U2115" s="672">
        <v>0.75757575757575757</v>
      </c>
    </row>
    <row r="2116" spans="1:21" ht="14.4" customHeight="1" x14ac:dyDescent="0.3">
      <c r="A2116" s="625">
        <v>21</v>
      </c>
      <c r="B2116" s="626" t="s">
        <v>551</v>
      </c>
      <c r="C2116" s="626">
        <v>89301212</v>
      </c>
      <c r="D2116" s="688" t="s">
        <v>4839</v>
      </c>
      <c r="E2116" s="689" t="s">
        <v>2836</v>
      </c>
      <c r="F2116" s="626" t="s">
        <v>2806</v>
      </c>
      <c r="G2116" s="626" t="s">
        <v>3022</v>
      </c>
      <c r="H2116" s="626" t="s">
        <v>1264</v>
      </c>
      <c r="I2116" s="626" t="s">
        <v>2618</v>
      </c>
      <c r="J2116" s="626" t="s">
        <v>1314</v>
      </c>
      <c r="K2116" s="626" t="s">
        <v>1840</v>
      </c>
      <c r="L2116" s="627">
        <v>1166.47</v>
      </c>
      <c r="M2116" s="627">
        <v>2332.94</v>
      </c>
      <c r="N2116" s="626">
        <v>2</v>
      </c>
      <c r="O2116" s="690">
        <v>0.5</v>
      </c>
      <c r="P2116" s="627"/>
      <c r="Q2116" s="642">
        <v>0</v>
      </c>
      <c r="R2116" s="626"/>
      <c r="S2116" s="642">
        <v>0</v>
      </c>
      <c r="T2116" s="690"/>
      <c r="U2116" s="672">
        <v>0</v>
      </c>
    </row>
    <row r="2117" spans="1:21" ht="14.4" customHeight="1" x14ac:dyDescent="0.3">
      <c r="A2117" s="625">
        <v>21</v>
      </c>
      <c r="B2117" s="626" t="s">
        <v>551</v>
      </c>
      <c r="C2117" s="626">
        <v>89301212</v>
      </c>
      <c r="D2117" s="688" t="s">
        <v>4839</v>
      </c>
      <c r="E2117" s="689" t="s">
        <v>2836</v>
      </c>
      <c r="F2117" s="626" t="s">
        <v>2806</v>
      </c>
      <c r="G2117" s="626" t="s">
        <v>3022</v>
      </c>
      <c r="H2117" s="626" t="s">
        <v>1264</v>
      </c>
      <c r="I2117" s="626" t="s">
        <v>2232</v>
      </c>
      <c r="J2117" s="626" t="s">
        <v>1355</v>
      </c>
      <c r="K2117" s="626" t="s">
        <v>1839</v>
      </c>
      <c r="L2117" s="627">
        <v>1749.69</v>
      </c>
      <c r="M2117" s="627">
        <v>6998.76</v>
      </c>
      <c r="N2117" s="626">
        <v>4</v>
      </c>
      <c r="O2117" s="690">
        <v>2</v>
      </c>
      <c r="P2117" s="627">
        <v>6998.76</v>
      </c>
      <c r="Q2117" s="642">
        <v>1</v>
      </c>
      <c r="R2117" s="626">
        <v>4</v>
      </c>
      <c r="S2117" s="642">
        <v>1</v>
      </c>
      <c r="T2117" s="690">
        <v>2</v>
      </c>
      <c r="U2117" s="672">
        <v>1</v>
      </c>
    </row>
    <row r="2118" spans="1:21" ht="14.4" customHeight="1" x14ac:dyDescent="0.3">
      <c r="A2118" s="625">
        <v>21</v>
      </c>
      <c r="B2118" s="626" t="s">
        <v>551</v>
      </c>
      <c r="C2118" s="626">
        <v>89301212</v>
      </c>
      <c r="D2118" s="688" t="s">
        <v>4839</v>
      </c>
      <c r="E2118" s="689" t="s">
        <v>2836</v>
      </c>
      <c r="F2118" s="626" t="s">
        <v>2806</v>
      </c>
      <c r="G2118" s="626" t="s">
        <v>3022</v>
      </c>
      <c r="H2118" s="626" t="s">
        <v>1264</v>
      </c>
      <c r="I2118" s="626" t="s">
        <v>2233</v>
      </c>
      <c r="J2118" s="626" t="s">
        <v>1355</v>
      </c>
      <c r="K2118" s="626" t="s">
        <v>1840</v>
      </c>
      <c r="L2118" s="627">
        <v>2332.92</v>
      </c>
      <c r="M2118" s="627">
        <v>18663.36</v>
      </c>
      <c r="N2118" s="626">
        <v>8</v>
      </c>
      <c r="O2118" s="690">
        <v>2.5</v>
      </c>
      <c r="P2118" s="627">
        <v>9331.68</v>
      </c>
      <c r="Q2118" s="642">
        <v>0.5</v>
      </c>
      <c r="R2118" s="626">
        <v>4</v>
      </c>
      <c r="S2118" s="642">
        <v>0.5</v>
      </c>
      <c r="T2118" s="690">
        <v>1.5</v>
      </c>
      <c r="U2118" s="672">
        <v>0.6</v>
      </c>
    </row>
    <row r="2119" spans="1:21" ht="14.4" customHeight="1" x14ac:dyDescent="0.3">
      <c r="A2119" s="625">
        <v>21</v>
      </c>
      <c r="B2119" s="626" t="s">
        <v>551</v>
      </c>
      <c r="C2119" s="626">
        <v>89301212</v>
      </c>
      <c r="D2119" s="688" t="s">
        <v>4839</v>
      </c>
      <c r="E2119" s="689" t="s">
        <v>2836</v>
      </c>
      <c r="F2119" s="626" t="s">
        <v>2806</v>
      </c>
      <c r="G2119" s="626" t="s">
        <v>4572</v>
      </c>
      <c r="H2119" s="626" t="s">
        <v>550</v>
      </c>
      <c r="I2119" s="626" t="s">
        <v>4573</v>
      </c>
      <c r="J2119" s="626" t="s">
        <v>4574</v>
      </c>
      <c r="K2119" s="626" t="s">
        <v>4575</v>
      </c>
      <c r="L2119" s="627">
        <v>140.59</v>
      </c>
      <c r="M2119" s="627">
        <v>140.59</v>
      </c>
      <c r="N2119" s="626">
        <v>1</v>
      </c>
      <c r="O2119" s="690">
        <v>0.5</v>
      </c>
      <c r="P2119" s="627"/>
      <c r="Q2119" s="642">
        <v>0</v>
      </c>
      <c r="R2119" s="626"/>
      <c r="S2119" s="642">
        <v>0</v>
      </c>
      <c r="T2119" s="690"/>
      <c r="U2119" s="672">
        <v>0</v>
      </c>
    </row>
    <row r="2120" spans="1:21" ht="14.4" customHeight="1" x14ac:dyDescent="0.3">
      <c r="A2120" s="625">
        <v>21</v>
      </c>
      <c r="B2120" s="626" t="s">
        <v>551</v>
      </c>
      <c r="C2120" s="626">
        <v>89301212</v>
      </c>
      <c r="D2120" s="688" t="s">
        <v>4839</v>
      </c>
      <c r="E2120" s="689" t="s">
        <v>2836</v>
      </c>
      <c r="F2120" s="626" t="s">
        <v>2806</v>
      </c>
      <c r="G2120" s="626" t="s">
        <v>2895</v>
      </c>
      <c r="H2120" s="626" t="s">
        <v>1264</v>
      </c>
      <c r="I2120" s="626" t="s">
        <v>2481</v>
      </c>
      <c r="J2120" s="626" t="s">
        <v>1274</v>
      </c>
      <c r="K2120" s="626" t="s">
        <v>2482</v>
      </c>
      <c r="L2120" s="627">
        <v>96.63</v>
      </c>
      <c r="M2120" s="627">
        <v>483.15</v>
      </c>
      <c r="N2120" s="626">
        <v>5</v>
      </c>
      <c r="O2120" s="690">
        <v>3</v>
      </c>
      <c r="P2120" s="627"/>
      <c r="Q2120" s="642">
        <v>0</v>
      </c>
      <c r="R2120" s="626"/>
      <c r="S2120" s="642">
        <v>0</v>
      </c>
      <c r="T2120" s="690"/>
      <c r="U2120" s="672">
        <v>0</v>
      </c>
    </row>
    <row r="2121" spans="1:21" ht="14.4" customHeight="1" x14ac:dyDescent="0.3">
      <c r="A2121" s="625">
        <v>21</v>
      </c>
      <c r="B2121" s="626" t="s">
        <v>551</v>
      </c>
      <c r="C2121" s="626">
        <v>89301212</v>
      </c>
      <c r="D2121" s="688" t="s">
        <v>4839</v>
      </c>
      <c r="E2121" s="689" t="s">
        <v>2836</v>
      </c>
      <c r="F2121" s="626" t="s">
        <v>2806</v>
      </c>
      <c r="G2121" s="626" t="s">
        <v>2895</v>
      </c>
      <c r="H2121" s="626" t="s">
        <v>1264</v>
      </c>
      <c r="I2121" s="626" t="s">
        <v>3212</v>
      </c>
      <c r="J2121" s="626" t="s">
        <v>1274</v>
      </c>
      <c r="K2121" s="626" t="s">
        <v>3213</v>
      </c>
      <c r="L2121" s="627">
        <v>193.26</v>
      </c>
      <c r="M2121" s="627">
        <v>386.52</v>
      </c>
      <c r="N2121" s="626">
        <v>2</v>
      </c>
      <c r="O2121" s="690">
        <v>1</v>
      </c>
      <c r="P2121" s="627">
        <v>386.52</v>
      </c>
      <c r="Q2121" s="642">
        <v>1</v>
      </c>
      <c r="R2121" s="626">
        <v>2</v>
      </c>
      <c r="S2121" s="642">
        <v>1</v>
      </c>
      <c r="T2121" s="690">
        <v>1</v>
      </c>
      <c r="U2121" s="672">
        <v>1</v>
      </c>
    </row>
    <row r="2122" spans="1:21" ht="14.4" customHeight="1" x14ac:dyDescent="0.3">
      <c r="A2122" s="625">
        <v>21</v>
      </c>
      <c r="B2122" s="626" t="s">
        <v>551</v>
      </c>
      <c r="C2122" s="626">
        <v>89301212</v>
      </c>
      <c r="D2122" s="688" t="s">
        <v>4839</v>
      </c>
      <c r="E2122" s="689" t="s">
        <v>2836</v>
      </c>
      <c r="F2122" s="626" t="s">
        <v>2806</v>
      </c>
      <c r="G2122" s="626" t="s">
        <v>2895</v>
      </c>
      <c r="H2122" s="626" t="s">
        <v>550</v>
      </c>
      <c r="I2122" s="626" t="s">
        <v>2483</v>
      </c>
      <c r="J2122" s="626" t="s">
        <v>600</v>
      </c>
      <c r="K2122" s="626" t="s">
        <v>2484</v>
      </c>
      <c r="L2122" s="627">
        <v>96.63</v>
      </c>
      <c r="M2122" s="627">
        <v>289.89</v>
      </c>
      <c r="N2122" s="626">
        <v>3</v>
      </c>
      <c r="O2122" s="690">
        <v>1.5</v>
      </c>
      <c r="P2122" s="627">
        <v>96.63</v>
      </c>
      <c r="Q2122" s="642">
        <v>0.33333333333333331</v>
      </c>
      <c r="R2122" s="626">
        <v>1</v>
      </c>
      <c r="S2122" s="642">
        <v>0.33333333333333331</v>
      </c>
      <c r="T2122" s="690">
        <v>1</v>
      </c>
      <c r="U2122" s="672">
        <v>0.66666666666666663</v>
      </c>
    </row>
    <row r="2123" spans="1:21" ht="14.4" customHeight="1" x14ac:dyDescent="0.3">
      <c r="A2123" s="625">
        <v>21</v>
      </c>
      <c r="B2123" s="626" t="s">
        <v>551</v>
      </c>
      <c r="C2123" s="626">
        <v>89301212</v>
      </c>
      <c r="D2123" s="688" t="s">
        <v>4839</v>
      </c>
      <c r="E2123" s="689" t="s">
        <v>2836</v>
      </c>
      <c r="F2123" s="626" t="s">
        <v>2806</v>
      </c>
      <c r="G2123" s="626" t="s">
        <v>2895</v>
      </c>
      <c r="H2123" s="626" t="s">
        <v>550</v>
      </c>
      <c r="I2123" s="626" t="s">
        <v>4576</v>
      </c>
      <c r="J2123" s="626" t="s">
        <v>1274</v>
      </c>
      <c r="K2123" s="626" t="s">
        <v>4577</v>
      </c>
      <c r="L2123" s="627">
        <v>0</v>
      </c>
      <c r="M2123" s="627">
        <v>0</v>
      </c>
      <c r="N2123" s="626">
        <v>5</v>
      </c>
      <c r="O2123" s="690">
        <v>2</v>
      </c>
      <c r="P2123" s="627">
        <v>0</v>
      </c>
      <c r="Q2123" s="642"/>
      <c r="R2123" s="626">
        <v>5</v>
      </c>
      <c r="S2123" s="642">
        <v>1</v>
      </c>
      <c r="T2123" s="690">
        <v>2</v>
      </c>
      <c r="U2123" s="672">
        <v>1</v>
      </c>
    </row>
    <row r="2124" spans="1:21" ht="14.4" customHeight="1" x14ac:dyDescent="0.3">
      <c r="A2124" s="625">
        <v>21</v>
      </c>
      <c r="B2124" s="626" t="s">
        <v>551</v>
      </c>
      <c r="C2124" s="626">
        <v>89301212</v>
      </c>
      <c r="D2124" s="688" t="s">
        <v>4839</v>
      </c>
      <c r="E2124" s="689" t="s">
        <v>2836</v>
      </c>
      <c r="F2124" s="626" t="s">
        <v>2806</v>
      </c>
      <c r="G2124" s="626" t="s">
        <v>4578</v>
      </c>
      <c r="H2124" s="626" t="s">
        <v>550</v>
      </c>
      <c r="I2124" s="626" t="s">
        <v>2284</v>
      </c>
      <c r="J2124" s="626" t="s">
        <v>598</v>
      </c>
      <c r="K2124" s="626" t="s">
        <v>2285</v>
      </c>
      <c r="L2124" s="627">
        <v>51.69</v>
      </c>
      <c r="M2124" s="627">
        <v>51.69</v>
      </c>
      <c r="N2124" s="626">
        <v>1</v>
      </c>
      <c r="O2124" s="690">
        <v>1</v>
      </c>
      <c r="P2124" s="627">
        <v>51.69</v>
      </c>
      <c r="Q2124" s="642">
        <v>1</v>
      </c>
      <c r="R2124" s="626">
        <v>1</v>
      </c>
      <c r="S2124" s="642">
        <v>1</v>
      </c>
      <c r="T2124" s="690">
        <v>1</v>
      </c>
      <c r="U2124" s="672">
        <v>1</v>
      </c>
    </row>
    <row r="2125" spans="1:21" ht="14.4" customHeight="1" x14ac:dyDescent="0.3">
      <c r="A2125" s="625">
        <v>21</v>
      </c>
      <c r="B2125" s="626" t="s">
        <v>551</v>
      </c>
      <c r="C2125" s="626">
        <v>89301212</v>
      </c>
      <c r="D2125" s="688" t="s">
        <v>4839</v>
      </c>
      <c r="E2125" s="689" t="s">
        <v>2836</v>
      </c>
      <c r="F2125" s="626" t="s">
        <v>2806</v>
      </c>
      <c r="G2125" s="626" t="s">
        <v>2869</v>
      </c>
      <c r="H2125" s="626" t="s">
        <v>550</v>
      </c>
      <c r="I2125" s="626" t="s">
        <v>4174</v>
      </c>
      <c r="J2125" s="626" t="s">
        <v>3215</v>
      </c>
      <c r="K2125" s="626" t="s">
        <v>4175</v>
      </c>
      <c r="L2125" s="627">
        <v>0</v>
      </c>
      <c r="M2125" s="627">
        <v>0</v>
      </c>
      <c r="N2125" s="626">
        <v>2</v>
      </c>
      <c r="O2125" s="690">
        <v>0.5</v>
      </c>
      <c r="P2125" s="627">
        <v>0</v>
      </c>
      <c r="Q2125" s="642"/>
      <c r="R2125" s="626">
        <v>2</v>
      </c>
      <c r="S2125" s="642">
        <v>1</v>
      </c>
      <c r="T2125" s="690">
        <v>0.5</v>
      </c>
      <c r="U2125" s="672">
        <v>1</v>
      </c>
    </row>
    <row r="2126" spans="1:21" ht="14.4" customHeight="1" x14ac:dyDescent="0.3">
      <c r="A2126" s="625">
        <v>21</v>
      </c>
      <c r="B2126" s="626" t="s">
        <v>551</v>
      </c>
      <c r="C2126" s="626">
        <v>89301212</v>
      </c>
      <c r="D2126" s="688" t="s">
        <v>4839</v>
      </c>
      <c r="E2126" s="689" t="s">
        <v>2836</v>
      </c>
      <c r="F2126" s="626" t="s">
        <v>2806</v>
      </c>
      <c r="G2126" s="626" t="s">
        <v>2869</v>
      </c>
      <c r="H2126" s="626" t="s">
        <v>550</v>
      </c>
      <c r="I2126" s="626" t="s">
        <v>2180</v>
      </c>
      <c r="J2126" s="626" t="s">
        <v>880</v>
      </c>
      <c r="K2126" s="626" t="s">
        <v>881</v>
      </c>
      <c r="L2126" s="627">
        <v>190.48</v>
      </c>
      <c r="M2126" s="627">
        <v>7428.7199999999993</v>
      </c>
      <c r="N2126" s="626">
        <v>39</v>
      </c>
      <c r="O2126" s="690">
        <v>14.5</v>
      </c>
      <c r="P2126" s="627">
        <v>5523.9199999999992</v>
      </c>
      <c r="Q2126" s="642">
        <v>0.7435897435897435</v>
      </c>
      <c r="R2126" s="626">
        <v>29</v>
      </c>
      <c r="S2126" s="642">
        <v>0.74358974358974361</v>
      </c>
      <c r="T2126" s="690">
        <v>11</v>
      </c>
      <c r="U2126" s="672">
        <v>0.75862068965517238</v>
      </c>
    </row>
    <row r="2127" spans="1:21" ht="14.4" customHeight="1" x14ac:dyDescent="0.3">
      <c r="A2127" s="625">
        <v>21</v>
      </c>
      <c r="B2127" s="626" t="s">
        <v>551</v>
      </c>
      <c r="C2127" s="626">
        <v>89301212</v>
      </c>
      <c r="D2127" s="688" t="s">
        <v>4839</v>
      </c>
      <c r="E2127" s="689" t="s">
        <v>2836</v>
      </c>
      <c r="F2127" s="626" t="s">
        <v>2806</v>
      </c>
      <c r="G2127" s="626" t="s">
        <v>2869</v>
      </c>
      <c r="H2127" s="626" t="s">
        <v>550</v>
      </c>
      <c r="I2127" s="626" t="s">
        <v>2181</v>
      </c>
      <c r="J2127" s="626" t="s">
        <v>880</v>
      </c>
      <c r="K2127" s="626" t="s">
        <v>882</v>
      </c>
      <c r="L2127" s="627">
        <v>612.26</v>
      </c>
      <c r="M2127" s="627">
        <v>11020.680000000002</v>
      </c>
      <c r="N2127" s="626">
        <v>18</v>
      </c>
      <c r="O2127" s="690">
        <v>12</v>
      </c>
      <c r="P2127" s="627">
        <v>7347.1200000000017</v>
      </c>
      <c r="Q2127" s="642">
        <v>0.66666666666666674</v>
      </c>
      <c r="R2127" s="626">
        <v>12</v>
      </c>
      <c r="S2127" s="642">
        <v>0.66666666666666663</v>
      </c>
      <c r="T2127" s="690">
        <v>8.5</v>
      </c>
      <c r="U2127" s="672">
        <v>0.70833333333333337</v>
      </c>
    </row>
    <row r="2128" spans="1:21" ht="14.4" customHeight="1" x14ac:dyDescent="0.3">
      <c r="A2128" s="625">
        <v>21</v>
      </c>
      <c r="B2128" s="626" t="s">
        <v>551</v>
      </c>
      <c r="C2128" s="626">
        <v>89301212</v>
      </c>
      <c r="D2128" s="688" t="s">
        <v>4839</v>
      </c>
      <c r="E2128" s="689" t="s">
        <v>2836</v>
      </c>
      <c r="F2128" s="626" t="s">
        <v>2806</v>
      </c>
      <c r="G2128" s="626" t="s">
        <v>2872</v>
      </c>
      <c r="H2128" s="626" t="s">
        <v>1264</v>
      </c>
      <c r="I2128" s="626" t="s">
        <v>4072</v>
      </c>
      <c r="J2128" s="626" t="s">
        <v>1271</v>
      </c>
      <c r="K2128" s="626" t="s">
        <v>4073</v>
      </c>
      <c r="L2128" s="627">
        <v>248.7</v>
      </c>
      <c r="M2128" s="627">
        <v>497.4</v>
      </c>
      <c r="N2128" s="626">
        <v>2</v>
      </c>
      <c r="O2128" s="690">
        <v>2</v>
      </c>
      <c r="P2128" s="627">
        <v>248.7</v>
      </c>
      <c r="Q2128" s="642">
        <v>0.5</v>
      </c>
      <c r="R2128" s="626">
        <v>1</v>
      </c>
      <c r="S2128" s="642">
        <v>0.5</v>
      </c>
      <c r="T2128" s="690">
        <v>1</v>
      </c>
      <c r="U2128" s="672">
        <v>0.5</v>
      </c>
    </row>
    <row r="2129" spans="1:21" ht="14.4" customHeight="1" x14ac:dyDescent="0.3">
      <c r="A2129" s="625">
        <v>21</v>
      </c>
      <c r="B2129" s="626" t="s">
        <v>551</v>
      </c>
      <c r="C2129" s="626">
        <v>89301212</v>
      </c>
      <c r="D2129" s="688" t="s">
        <v>4839</v>
      </c>
      <c r="E2129" s="689" t="s">
        <v>2836</v>
      </c>
      <c r="F2129" s="626" t="s">
        <v>2806</v>
      </c>
      <c r="G2129" s="626" t="s">
        <v>2872</v>
      </c>
      <c r="H2129" s="626" t="s">
        <v>1264</v>
      </c>
      <c r="I2129" s="626" t="s">
        <v>2195</v>
      </c>
      <c r="J2129" s="626" t="s">
        <v>1271</v>
      </c>
      <c r="K2129" s="626" t="s">
        <v>1272</v>
      </c>
      <c r="L2129" s="627">
        <v>497.4</v>
      </c>
      <c r="M2129" s="627">
        <v>68143.800000000105</v>
      </c>
      <c r="N2129" s="626">
        <v>137</v>
      </c>
      <c r="O2129" s="690">
        <v>121.5</v>
      </c>
      <c r="P2129" s="627">
        <v>58195.800000000112</v>
      </c>
      <c r="Q2129" s="642">
        <v>0.85401459854014627</v>
      </c>
      <c r="R2129" s="626">
        <v>117</v>
      </c>
      <c r="S2129" s="642">
        <v>0.85401459854014594</v>
      </c>
      <c r="T2129" s="690">
        <v>103</v>
      </c>
      <c r="U2129" s="672">
        <v>0.84773662551440332</v>
      </c>
    </row>
    <row r="2130" spans="1:21" ht="14.4" customHeight="1" x14ac:dyDescent="0.3">
      <c r="A2130" s="625">
        <v>21</v>
      </c>
      <c r="B2130" s="626" t="s">
        <v>551</v>
      </c>
      <c r="C2130" s="626">
        <v>89301212</v>
      </c>
      <c r="D2130" s="688" t="s">
        <v>4839</v>
      </c>
      <c r="E2130" s="689" t="s">
        <v>2836</v>
      </c>
      <c r="F2130" s="626" t="s">
        <v>2806</v>
      </c>
      <c r="G2130" s="626" t="s">
        <v>2872</v>
      </c>
      <c r="H2130" s="626" t="s">
        <v>1264</v>
      </c>
      <c r="I2130" s="626" t="s">
        <v>2196</v>
      </c>
      <c r="J2130" s="626" t="s">
        <v>1418</v>
      </c>
      <c r="K2130" s="626" t="s">
        <v>2197</v>
      </c>
      <c r="L2130" s="627">
        <v>1347.28</v>
      </c>
      <c r="M2130" s="627">
        <v>56585.75999999998</v>
      </c>
      <c r="N2130" s="626">
        <v>42</v>
      </c>
      <c r="O2130" s="690">
        <v>28.5</v>
      </c>
      <c r="P2130" s="627">
        <v>47154.799999999981</v>
      </c>
      <c r="Q2130" s="642">
        <v>0.83333333333333326</v>
      </c>
      <c r="R2130" s="626">
        <v>35</v>
      </c>
      <c r="S2130" s="642">
        <v>0.83333333333333337</v>
      </c>
      <c r="T2130" s="690">
        <v>24</v>
      </c>
      <c r="U2130" s="672">
        <v>0.84210526315789469</v>
      </c>
    </row>
    <row r="2131" spans="1:21" ht="14.4" customHeight="1" x14ac:dyDescent="0.3">
      <c r="A2131" s="625">
        <v>21</v>
      </c>
      <c r="B2131" s="626" t="s">
        <v>551</v>
      </c>
      <c r="C2131" s="626">
        <v>89301212</v>
      </c>
      <c r="D2131" s="688" t="s">
        <v>4839</v>
      </c>
      <c r="E2131" s="689" t="s">
        <v>2836</v>
      </c>
      <c r="F2131" s="626" t="s">
        <v>2806</v>
      </c>
      <c r="G2131" s="626" t="s">
        <v>2872</v>
      </c>
      <c r="H2131" s="626" t="s">
        <v>1264</v>
      </c>
      <c r="I2131" s="626" t="s">
        <v>2196</v>
      </c>
      <c r="J2131" s="626" t="s">
        <v>1418</v>
      </c>
      <c r="K2131" s="626" t="s">
        <v>2197</v>
      </c>
      <c r="L2131" s="627">
        <v>1359.61</v>
      </c>
      <c r="M2131" s="627">
        <v>38069.080000000009</v>
      </c>
      <c r="N2131" s="626">
        <v>28</v>
      </c>
      <c r="O2131" s="690">
        <v>16.5</v>
      </c>
      <c r="P2131" s="627">
        <v>27192.200000000008</v>
      </c>
      <c r="Q2131" s="642">
        <v>0.7142857142857143</v>
      </c>
      <c r="R2131" s="626">
        <v>20</v>
      </c>
      <c r="S2131" s="642">
        <v>0.7142857142857143</v>
      </c>
      <c r="T2131" s="690">
        <v>11</v>
      </c>
      <c r="U2131" s="672">
        <v>0.66666666666666663</v>
      </c>
    </row>
    <row r="2132" spans="1:21" ht="14.4" customHeight="1" x14ac:dyDescent="0.3">
      <c r="A2132" s="625">
        <v>21</v>
      </c>
      <c r="B2132" s="626" t="s">
        <v>551</v>
      </c>
      <c r="C2132" s="626">
        <v>89301212</v>
      </c>
      <c r="D2132" s="688" t="s">
        <v>4839</v>
      </c>
      <c r="E2132" s="689" t="s">
        <v>2836</v>
      </c>
      <c r="F2132" s="626" t="s">
        <v>2806</v>
      </c>
      <c r="G2132" s="626" t="s">
        <v>3949</v>
      </c>
      <c r="H2132" s="626" t="s">
        <v>550</v>
      </c>
      <c r="I2132" s="626" t="s">
        <v>3952</v>
      </c>
      <c r="J2132" s="626" t="s">
        <v>3953</v>
      </c>
      <c r="K2132" s="626" t="s">
        <v>1938</v>
      </c>
      <c r="L2132" s="627">
        <v>0</v>
      </c>
      <c r="M2132" s="627">
        <v>0</v>
      </c>
      <c r="N2132" s="626">
        <v>1</v>
      </c>
      <c r="O2132" s="690">
        <v>0.5</v>
      </c>
      <c r="P2132" s="627">
        <v>0</v>
      </c>
      <c r="Q2132" s="642"/>
      <c r="R2132" s="626">
        <v>1</v>
      </c>
      <c r="S2132" s="642">
        <v>1</v>
      </c>
      <c r="T2132" s="690">
        <v>0.5</v>
      </c>
      <c r="U2132" s="672">
        <v>1</v>
      </c>
    </row>
    <row r="2133" spans="1:21" ht="14.4" customHeight="1" x14ac:dyDescent="0.3">
      <c r="A2133" s="625">
        <v>21</v>
      </c>
      <c r="B2133" s="626" t="s">
        <v>551</v>
      </c>
      <c r="C2133" s="626">
        <v>89301212</v>
      </c>
      <c r="D2133" s="688" t="s">
        <v>4839</v>
      </c>
      <c r="E2133" s="689" t="s">
        <v>2836</v>
      </c>
      <c r="F2133" s="626" t="s">
        <v>2806</v>
      </c>
      <c r="G2133" s="626" t="s">
        <v>2845</v>
      </c>
      <c r="H2133" s="626" t="s">
        <v>550</v>
      </c>
      <c r="I2133" s="626" t="s">
        <v>3284</v>
      </c>
      <c r="J2133" s="626" t="s">
        <v>809</v>
      </c>
      <c r="K2133" s="626" t="s">
        <v>810</v>
      </c>
      <c r="L2133" s="627">
        <v>3040.6</v>
      </c>
      <c r="M2133" s="627">
        <v>3040.6</v>
      </c>
      <c r="N2133" s="626">
        <v>1</v>
      </c>
      <c r="O2133" s="690">
        <v>0.5</v>
      </c>
      <c r="P2133" s="627">
        <v>3040.6</v>
      </c>
      <c r="Q2133" s="642">
        <v>1</v>
      </c>
      <c r="R2133" s="626">
        <v>1</v>
      </c>
      <c r="S2133" s="642">
        <v>1</v>
      </c>
      <c r="T2133" s="690">
        <v>0.5</v>
      </c>
      <c r="U2133" s="672">
        <v>1</v>
      </c>
    </row>
    <row r="2134" spans="1:21" ht="14.4" customHeight="1" x14ac:dyDescent="0.3">
      <c r="A2134" s="625">
        <v>21</v>
      </c>
      <c r="B2134" s="626" t="s">
        <v>551</v>
      </c>
      <c r="C2134" s="626">
        <v>89301212</v>
      </c>
      <c r="D2134" s="688" t="s">
        <v>4839</v>
      </c>
      <c r="E2134" s="689" t="s">
        <v>2836</v>
      </c>
      <c r="F2134" s="626" t="s">
        <v>2806</v>
      </c>
      <c r="G2134" s="626" t="s">
        <v>3219</v>
      </c>
      <c r="H2134" s="626" t="s">
        <v>550</v>
      </c>
      <c r="I2134" s="626" t="s">
        <v>3548</v>
      </c>
      <c r="J2134" s="626" t="s">
        <v>3221</v>
      </c>
      <c r="K2134" s="626" t="s">
        <v>3222</v>
      </c>
      <c r="L2134" s="627">
        <v>1044.3599999999999</v>
      </c>
      <c r="M2134" s="627">
        <v>9399.24</v>
      </c>
      <c r="N2134" s="626">
        <v>9</v>
      </c>
      <c r="O2134" s="690">
        <v>4.5</v>
      </c>
      <c r="P2134" s="627">
        <v>9399.24</v>
      </c>
      <c r="Q2134" s="642">
        <v>1</v>
      </c>
      <c r="R2134" s="626">
        <v>9</v>
      </c>
      <c r="S2134" s="642">
        <v>1</v>
      </c>
      <c r="T2134" s="690">
        <v>4.5</v>
      </c>
      <c r="U2134" s="672">
        <v>1</v>
      </c>
    </row>
    <row r="2135" spans="1:21" ht="14.4" customHeight="1" x14ac:dyDescent="0.3">
      <c r="A2135" s="625">
        <v>21</v>
      </c>
      <c r="B2135" s="626" t="s">
        <v>551</v>
      </c>
      <c r="C2135" s="626">
        <v>89301212</v>
      </c>
      <c r="D2135" s="688" t="s">
        <v>4839</v>
      </c>
      <c r="E2135" s="689" t="s">
        <v>2836</v>
      </c>
      <c r="F2135" s="626" t="s">
        <v>2806</v>
      </c>
      <c r="G2135" s="626" t="s">
        <v>3219</v>
      </c>
      <c r="H2135" s="626" t="s">
        <v>550</v>
      </c>
      <c r="I2135" s="626" t="s">
        <v>3220</v>
      </c>
      <c r="J2135" s="626" t="s">
        <v>3221</v>
      </c>
      <c r="K2135" s="626" t="s">
        <v>3222</v>
      </c>
      <c r="L2135" s="627">
        <v>1044.3599999999999</v>
      </c>
      <c r="M2135" s="627">
        <v>64750.320000000029</v>
      </c>
      <c r="N2135" s="626">
        <v>62</v>
      </c>
      <c r="O2135" s="690">
        <v>32</v>
      </c>
      <c r="P2135" s="627">
        <v>64750.320000000029</v>
      </c>
      <c r="Q2135" s="642">
        <v>1</v>
      </c>
      <c r="R2135" s="626">
        <v>62</v>
      </c>
      <c r="S2135" s="642">
        <v>1</v>
      </c>
      <c r="T2135" s="690">
        <v>32</v>
      </c>
      <c r="U2135" s="672">
        <v>1</v>
      </c>
    </row>
    <row r="2136" spans="1:21" ht="14.4" customHeight="1" x14ac:dyDescent="0.3">
      <c r="A2136" s="625">
        <v>21</v>
      </c>
      <c r="B2136" s="626" t="s">
        <v>551</v>
      </c>
      <c r="C2136" s="626">
        <v>89301212</v>
      </c>
      <c r="D2136" s="688" t="s">
        <v>4839</v>
      </c>
      <c r="E2136" s="689" t="s">
        <v>2836</v>
      </c>
      <c r="F2136" s="626" t="s">
        <v>2806</v>
      </c>
      <c r="G2136" s="626" t="s">
        <v>3398</v>
      </c>
      <c r="H2136" s="626" t="s">
        <v>550</v>
      </c>
      <c r="I2136" s="626" t="s">
        <v>3399</v>
      </c>
      <c r="J2136" s="626" t="s">
        <v>1222</v>
      </c>
      <c r="K2136" s="626" t="s">
        <v>1232</v>
      </c>
      <c r="L2136" s="627">
        <v>0</v>
      </c>
      <c r="M2136" s="627">
        <v>0</v>
      </c>
      <c r="N2136" s="626">
        <v>1</v>
      </c>
      <c r="O2136" s="690">
        <v>0.5</v>
      </c>
      <c r="P2136" s="627">
        <v>0</v>
      </c>
      <c r="Q2136" s="642"/>
      <c r="R2136" s="626">
        <v>1</v>
      </c>
      <c r="S2136" s="642">
        <v>1</v>
      </c>
      <c r="T2136" s="690">
        <v>0.5</v>
      </c>
      <c r="U2136" s="672">
        <v>1</v>
      </c>
    </row>
    <row r="2137" spans="1:21" ht="14.4" customHeight="1" x14ac:dyDescent="0.3">
      <c r="A2137" s="625">
        <v>21</v>
      </c>
      <c r="B2137" s="626" t="s">
        <v>551</v>
      </c>
      <c r="C2137" s="626">
        <v>89301212</v>
      </c>
      <c r="D2137" s="688" t="s">
        <v>4839</v>
      </c>
      <c r="E2137" s="689" t="s">
        <v>2836</v>
      </c>
      <c r="F2137" s="626" t="s">
        <v>2806</v>
      </c>
      <c r="G2137" s="626" t="s">
        <v>4579</v>
      </c>
      <c r="H2137" s="626" t="s">
        <v>550</v>
      </c>
      <c r="I2137" s="626" t="s">
        <v>4580</v>
      </c>
      <c r="J2137" s="626" t="s">
        <v>4581</v>
      </c>
      <c r="K2137" s="626" t="s">
        <v>4582</v>
      </c>
      <c r="L2137" s="627">
        <v>169</v>
      </c>
      <c r="M2137" s="627">
        <v>169</v>
      </c>
      <c r="N2137" s="626">
        <v>1</v>
      </c>
      <c r="O2137" s="690">
        <v>0.5</v>
      </c>
      <c r="P2137" s="627">
        <v>169</v>
      </c>
      <c r="Q2137" s="642">
        <v>1</v>
      </c>
      <c r="R2137" s="626">
        <v>1</v>
      </c>
      <c r="S2137" s="642">
        <v>1</v>
      </c>
      <c r="T2137" s="690">
        <v>0.5</v>
      </c>
      <c r="U2137" s="672">
        <v>1</v>
      </c>
    </row>
    <row r="2138" spans="1:21" ht="14.4" customHeight="1" x14ac:dyDescent="0.3">
      <c r="A2138" s="625">
        <v>21</v>
      </c>
      <c r="B2138" s="626" t="s">
        <v>551</v>
      </c>
      <c r="C2138" s="626">
        <v>89301212</v>
      </c>
      <c r="D2138" s="688" t="s">
        <v>4839</v>
      </c>
      <c r="E2138" s="689" t="s">
        <v>2836</v>
      </c>
      <c r="F2138" s="626" t="s">
        <v>2806</v>
      </c>
      <c r="G2138" s="626" t="s">
        <v>4579</v>
      </c>
      <c r="H2138" s="626" t="s">
        <v>550</v>
      </c>
      <c r="I2138" s="626" t="s">
        <v>4583</v>
      </c>
      <c r="J2138" s="626" t="s">
        <v>4581</v>
      </c>
      <c r="K2138" s="626" t="s">
        <v>4584</v>
      </c>
      <c r="L2138" s="627">
        <v>28.74</v>
      </c>
      <c r="M2138" s="627">
        <v>57.48</v>
      </c>
      <c r="N2138" s="626">
        <v>2</v>
      </c>
      <c r="O2138" s="690">
        <v>0.5</v>
      </c>
      <c r="P2138" s="627">
        <v>57.48</v>
      </c>
      <c r="Q2138" s="642">
        <v>1</v>
      </c>
      <c r="R2138" s="626">
        <v>2</v>
      </c>
      <c r="S2138" s="642">
        <v>1</v>
      </c>
      <c r="T2138" s="690">
        <v>0.5</v>
      </c>
      <c r="U2138" s="672">
        <v>1</v>
      </c>
    </row>
    <row r="2139" spans="1:21" ht="14.4" customHeight="1" x14ac:dyDescent="0.3">
      <c r="A2139" s="625">
        <v>21</v>
      </c>
      <c r="B2139" s="626" t="s">
        <v>551</v>
      </c>
      <c r="C2139" s="626">
        <v>89301212</v>
      </c>
      <c r="D2139" s="688" t="s">
        <v>4839</v>
      </c>
      <c r="E2139" s="689" t="s">
        <v>2836</v>
      </c>
      <c r="F2139" s="626" t="s">
        <v>2806</v>
      </c>
      <c r="G2139" s="626" t="s">
        <v>4579</v>
      </c>
      <c r="H2139" s="626" t="s">
        <v>550</v>
      </c>
      <c r="I2139" s="626" t="s">
        <v>4585</v>
      </c>
      <c r="J2139" s="626" t="s">
        <v>4581</v>
      </c>
      <c r="K2139" s="626" t="s">
        <v>4586</v>
      </c>
      <c r="L2139" s="627">
        <v>0</v>
      </c>
      <c r="M2139" s="627">
        <v>0</v>
      </c>
      <c r="N2139" s="626">
        <v>1</v>
      </c>
      <c r="O2139" s="690">
        <v>1</v>
      </c>
      <c r="P2139" s="627"/>
      <c r="Q2139" s="642"/>
      <c r="R2139" s="626"/>
      <c r="S2139" s="642">
        <v>0</v>
      </c>
      <c r="T2139" s="690"/>
      <c r="U2139" s="672">
        <v>0</v>
      </c>
    </row>
    <row r="2140" spans="1:21" ht="14.4" customHeight="1" x14ac:dyDescent="0.3">
      <c r="A2140" s="625">
        <v>21</v>
      </c>
      <c r="B2140" s="626" t="s">
        <v>551</v>
      </c>
      <c r="C2140" s="626">
        <v>89301212</v>
      </c>
      <c r="D2140" s="688" t="s">
        <v>4839</v>
      </c>
      <c r="E2140" s="689" t="s">
        <v>2836</v>
      </c>
      <c r="F2140" s="626" t="s">
        <v>2806</v>
      </c>
      <c r="G2140" s="626" t="s">
        <v>3029</v>
      </c>
      <c r="H2140" s="626" t="s">
        <v>1264</v>
      </c>
      <c r="I2140" s="626" t="s">
        <v>2295</v>
      </c>
      <c r="J2140" s="626" t="s">
        <v>1458</v>
      </c>
      <c r="K2140" s="626" t="s">
        <v>1459</v>
      </c>
      <c r="L2140" s="627">
        <v>101.16</v>
      </c>
      <c r="M2140" s="627">
        <v>202.32</v>
      </c>
      <c r="N2140" s="626">
        <v>2</v>
      </c>
      <c r="O2140" s="690">
        <v>1</v>
      </c>
      <c r="P2140" s="627">
        <v>202.32</v>
      </c>
      <c r="Q2140" s="642">
        <v>1</v>
      </c>
      <c r="R2140" s="626">
        <v>2</v>
      </c>
      <c r="S2140" s="642">
        <v>1</v>
      </c>
      <c r="T2140" s="690">
        <v>1</v>
      </c>
      <c r="U2140" s="672">
        <v>1</v>
      </c>
    </row>
    <row r="2141" spans="1:21" ht="14.4" customHeight="1" x14ac:dyDescent="0.3">
      <c r="A2141" s="625">
        <v>21</v>
      </c>
      <c r="B2141" s="626" t="s">
        <v>551</v>
      </c>
      <c r="C2141" s="626">
        <v>89301212</v>
      </c>
      <c r="D2141" s="688" t="s">
        <v>4839</v>
      </c>
      <c r="E2141" s="689" t="s">
        <v>2836</v>
      </c>
      <c r="F2141" s="626" t="s">
        <v>2806</v>
      </c>
      <c r="G2141" s="626" t="s">
        <v>3029</v>
      </c>
      <c r="H2141" s="626" t="s">
        <v>1264</v>
      </c>
      <c r="I2141" s="626" t="s">
        <v>4587</v>
      </c>
      <c r="J2141" s="626" t="s">
        <v>1458</v>
      </c>
      <c r="K2141" s="626" t="s">
        <v>2956</v>
      </c>
      <c r="L2141" s="627">
        <v>337.17</v>
      </c>
      <c r="M2141" s="627">
        <v>337.17</v>
      </c>
      <c r="N2141" s="626">
        <v>1</v>
      </c>
      <c r="O2141" s="690">
        <v>1</v>
      </c>
      <c r="P2141" s="627">
        <v>337.17</v>
      </c>
      <c r="Q2141" s="642">
        <v>1</v>
      </c>
      <c r="R2141" s="626">
        <v>1</v>
      </c>
      <c r="S2141" s="642">
        <v>1</v>
      </c>
      <c r="T2141" s="690">
        <v>1</v>
      </c>
      <c r="U2141" s="672">
        <v>1</v>
      </c>
    </row>
    <row r="2142" spans="1:21" ht="14.4" customHeight="1" x14ac:dyDescent="0.3">
      <c r="A2142" s="625">
        <v>21</v>
      </c>
      <c r="B2142" s="626" t="s">
        <v>551</v>
      </c>
      <c r="C2142" s="626">
        <v>89301212</v>
      </c>
      <c r="D2142" s="688" t="s">
        <v>4839</v>
      </c>
      <c r="E2142" s="689" t="s">
        <v>2836</v>
      </c>
      <c r="F2142" s="626" t="s">
        <v>2806</v>
      </c>
      <c r="G2142" s="626" t="s">
        <v>3713</v>
      </c>
      <c r="H2142" s="626" t="s">
        <v>550</v>
      </c>
      <c r="I2142" s="626" t="s">
        <v>3714</v>
      </c>
      <c r="J2142" s="626" t="s">
        <v>3715</v>
      </c>
      <c r="K2142" s="626" t="s">
        <v>3716</v>
      </c>
      <c r="L2142" s="627">
        <v>0</v>
      </c>
      <c r="M2142" s="627">
        <v>0</v>
      </c>
      <c r="N2142" s="626">
        <v>3</v>
      </c>
      <c r="O2142" s="690">
        <v>1</v>
      </c>
      <c r="P2142" s="627"/>
      <c r="Q2142" s="642"/>
      <c r="R2142" s="626"/>
      <c r="S2142" s="642">
        <v>0</v>
      </c>
      <c r="T2142" s="690"/>
      <c r="U2142" s="672">
        <v>0</v>
      </c>
    </row>
    <row r="2143" spans="1:21" ht="14.4" customHeight="1" x14ac:dyDescent="0.3">
      <c r="A2143" s="625">
        <v>21</v>
      </c>
      <c r="B2143" s="626" t="s">
        <v>551</v>
      </c>
      <c r="C2143" s="626">
        <v>89301212</v>
      </c>
      <c r="D2143" s="688" t="s">
        <v>4839</v>
      </c>
      <c r="E2143" s="689" t="s">
        <v>2836</v>
      </c>
      <c r="F2143" s="626" t="s">
        <v>2806</v>
      </c>
      <c r="G2143" s="626" t="s">
        <v>3030</v>
      </c>
      <c r="H2143" s="626" t="s">
        <v>550</v>
      </c>
      <c r="I2143" s="626" t="s">
        <v>3288</v>
      </c>
      <c r="J2143" s="626" t="s">
        <v>942</v>
      </c>
      <c r="K2143" s="626" t="s">
        <v>1729</v>
      </c>
      <c r="L2143" s="627">
        <v>0</v>
      </c>
      <c r="M2143" s="627">
        <v>0</v>
      </c>
      <c r="N2143" s="626">
        <v>1</v>
      </c>
      <c r="O2143" s="690">
        <v>0.5</v>
      </c>
      <c r="P2143" s="627"/>
      <c r="Q2143" s="642"/>
      <c r="R2143" s="626"/>
      <c r="S2143" s="642">
        <v>0</v>
      </c>
      <c r="T2143" s="690"/>
      <c r="U2143" s="672">
        <v>0</v>
      </c>
    </row>
    <row r="2144" spans="1:21" ht="14.4" customHeight="1" x14ac:dyDescent="0.3">
      <c r="A2144" s="625">
        <v>21</v>
      </c>
      <c r="B2144" s="626" t="s">
        <v>551</v>
      </c>
      <c r="C2144" s="626">
        <v>89301212</v>
      </c>
      <c r="D2144" s="688" t="s">
        <v>4839</v>
      </c>
      <c r="E2144" s="689" t="s">
        <v>2836</v>
      </c>
      <c r="F2144" s="626" t="s">
        <v>2806</v>
      </c>
      <c r="G2144" s="626" t="s">
        <v>3030</v>
      </c>
      <c r="H2144" s="626" t="s">
        <v>550</v>
      </c>
      <c r="I2144" s="626" t="s">
        <v>3031</v>
      </c>
      <c r="J2144" s="626" t="s">
        <v>942</v>
      </c>
      <c r="K2144" s="626" t="s">
        <v>943</v>
      </c>
      <c r="L2144" s="627">
        <v>56.69</v>
      </c>
      <c r="M2144" s="627">
        <v>4591.8900000000012</v>
      </c>
      <c r="N2144" s="626">
        <v>81</v>
      </c>
      <c r="O2144" s="690">
        <v>34.5</v>
      </c>
      <c r="P2144" s="627">
        <v>3117.9500000000012</v>
      </c>
      <c r="Q2144" s="642">
        <v>0.67901234567901247</v>
      </c>
      <c r="R2144" s="626">
        <v>55</v>
      </c>
      <c r="S2144" s="642">
        <v>0.67901234567901236</v>
      </c>
      <c r="T2144" s="690">
        <v>24</v>
      </c>
      <c r="U2144" s="672">
        <v>0.69565217391304346</v>
      </c>
    </row>
    <row r="2145" spans="1:21" ht="14.4" customHeight="1" x14ac:dyDescent="0.3">
      <c r="A2145" s="625">
        <v>21</v>
      </c>
      <c r="B2145" s="626" t="s">
        <v>551</v>
      </c>
      <c r="C2145" s="626">
        <v>89301212</v>
      </c>
      <c r="D2145" s="688" t="s">
        <v>4839</v>
      </c>
      <c r="E2145" s="689" t="s">
        <v>2836</v>
      </c>
      <c r="F2145" s="626" t="s">
        <v>2806</v>
      </c>
      <c r="G2145" s="626" t="s">
        <v>3289</v>
      </c>
      <c r="H2145" s="626" t="s">
        <v>550</v>
      </c>
      <c r="I2145" s="626" t="s">
        <v>3290</v>
      </c>
      <c r="J2145" s="626" t="s">
        <v>1615</v>
      </c>
      <c r="K2145" s="626" t="s">
        <v>1616</v>
      </c>
      <c r="L2145" s="627">
        <v>61.3</v>
      </c>
      <c r="M2145" s="627">
        <v>858.2</v>
      </c>
      <c r="N2145" s="626">
        <v>14</v>
      </c>
      <c r="O2145" s="690">
        <v>5.5</v>
      </c>
      <c r="P2145" s="627">
        <v>367.8</v>
      </c>
      <c r="Q2145" s="642">
        <v>0.42857142857142855</v>
      </c>
      <c r="R2145" s="626">
        <v>6</v>
      </c>
      <c r="S2145" s="642">
        <v>0.42857142857142855</v>
      </c>
      <c r="T2145" s="690">
        <v>2</v>
      </c>
      <c r="U2145" s="672">
        <v>0.36363636363636365</v>
      </c>
    </row>
    <row r="2146" spans="1:21" ht="14.4" customHeight="1" x14ac:dyDescent="0.3">
      <c r="A2146" s="625">
        <v>21</v>
      </c>
      <c r="B2146" s="626" t="s">
        <v>551</v>
      </c>
      <c r="C2146" s="626">
        <v>89301212</v>
      </c>
      <c r="D2146" s="688" t="s">
        <v>4839</v>
      </c>
      <c r="E2146" s="689" t="s">
        <v>2836</v>
      </c>
      <c r="F2146" s="626" t="s">
        <v>2806</v>
      </c>
      <c r="G2146" s="626" t="s">
        <v>2896</v>
      </c>
      <c r="H2146" s="626" t="s">
        <v>550</v>
      </c>
      <c r="I2146" s="626" t="s">
        <v>3109</v>
      </c>
      <c r="J2146" s="626" t="s">
        <v>3110</v>
      </c>
      <c r="K2146" s="626" t="s">
        <v>3111</v>
      </c>
      <c r="L2146" s="627">
        <v>22.88</v>
      </c>
      <c r="M2146" s="627">
        <v>68.64</v>
      </c>
      <c r="N2146" s="626">
        <v>3</v>
      </c>
      <c r="O2146" s="690">
        <v>1</v>
      </c>
      <c r="P2146" s="627"/>
      <c r="Q2146" s="642">
        <v>0</v>
      </c>
      <c r="R2146" s="626"/>
      <c r="S2146" s="642">
        <v>0</v>
      </c>
      <c r="T2146" s="690"/>
      <c r="U2146" s="672">
        <v>0</v>
      </c>
    </row>
    <row r="2147" spans="1:21" ht="14.4" customHeight="1" x14ac:dyDescent="0.3">
      <c r="A2147" s="625">
        <v>21</v>
      </c>
      <c r="B2147" s="626" t="s">
        <v>551</v>
      </c>
      <c r="C2147" s="626">
        <v>89301212</v>
      </c>
      <c r="D2147" s="688" t="s">
        <v>4839</v>
      </c>
      <c r="E2147" s="689" t="s">
        <v>2836</v>
      </c>
      <c r="F2147" s="626" t="s">
        <v>2806</v>
      </c>
      <c r="G2147" s="626" t="s">
        <v>2896</v>
      </c>
      <c r="H2147" s="626" t="s">
        <v>550</v>
      </c>
      <c r="I2147" s="626" t="s">
        <v>3109</v>
      </c>
      <c r="J2147" s="626" t="s">
        <v>3110</v>
      </c>
      <c r="K2147" s="626" t="s">
        <v>3111</v>
      </c>
      <c r="L2147" s="627">
        <v>25.42</v>
      </c>
      <c r="M2147" s="627">
        <v>330.46000000000004</v>
      </c>
      <c r="N2147" s="626">
        <v>13</v>
      </c>
      <c r="O2147" s="690">
        <v>5.5</v>
      </c>
      <c r="P2147" s="627">
        <v>127.10000000000001</v>
      </c>
      <c r="Q2147" s="642">
        <v>0.38461538461538458</v>
      </c>
      <c r="R2147" s="626">
        <v>5</v>
      </c>
      <c r="S2147" s="642">
        <v>0.38461538461538464</v>
      </c>
      <c r="T2147" s="690">
        <v>2.5</v>
      </c>
      <c r="U2147" s="672">
        <v>0.45454545454545453</v>
      </c>
    </row>
    <row r="2148" spans="1:21" ht="14.4" customHeight="1" x14ac:dyDescent="0.3">
      <c r="A2148" s="625">
        <v>21</v>
      </c>
      <c r="B2148" s="626" t="s">
        <v>551</v>
      </c>
      <c r="C2148" s="626">
        <v>89301212</v>
      </c>
      <c r="D2148" s="688" t="s">
        <v>4839</v>
      </c>
      <c r="E2148" s="689" t="s">
        <v>2836</v>
      </c>
      <c r="F2148" s="626" t="s">
        <v>2806</v>
      </c>
      <c r="G2148" s="626" t="s">
        <v>2896</v>
      </c>
      <c r="H2148" s="626" t="s">
        <v>550</v>
      </c>
      <c r="I2148" s="626" t="s">
        <v>2897</v>
      </c>
      <c r="J2148" s="626" t="s">
        <v>2898</v>
      </c>
      <c r="K2148" s="626" t="s">
        <v>870</v>
      </c>
      <c r="L2148" s="627">
        <v>91.52</v>
      </c>
      <c r="M2148" s="627">
        <v>274.56</v>
      </c>
      <c r="N2148" s="626">
        <v>3</v>
      </c>
      <c r="O2148" s="690">
        <v>1</v>
      </c>
      <c r="P2148" s="627">
        <v>183.04</v>
      </c>
      <c r="Q2148" s="642">
        <v>0.66666666666666663</v>
      </c>
      <c r="R2148" s="626">
        <v>2</v>
      </c>
      <c r="S2148" s="642">
        <v>0.66666666666666663</v>
      </c>
      <c r="T2148" s="690">
        <v>0.5</v>
      </c>
      <c r="U2148" s="672">
        <v>0.5</v>
      </c>
    </row>
    <row r="2149" spans="1:21" ht="14.4" customHeight="1" x14ac:dyDescent="0.3">
      <c r="A2149" s="625">
        <v>21</v>
      </c>
      <c r="B2149" s="626" t="s">
        <v>551</v>
      </c>
      <c r="C2149" s="626">
        <v>89301212</v>
      </c>
      <c r="D2149" s="688" t="s">
        <v>4839</v>
      </c>
      <c r="E2149" s="689" t="s">
        <v>2836</v>
      </c>
      <c r="F2149" s="626" t="s">
        <v>2806</v>
      </c>
      <c r="G2149" s="626" t="s">
        <v>2896</v>
      </c>
      <c r="H2149" s="626" t="s">
        <v>550</v>
      </c>
      <c r="I2149" s="626" t="s">
        <v>2897</v>
      </c>
      <c r="J2149" s="626" t="s">
        <v>2898</v>
      </c>
      <c r="K2149" s="626" t="s">
        <v>870</v>
      </c>
      <c r="L2149" s="627">
        <v>101.69</v>
      </c>
      <c r="M2149" s="627">
        <v>915.20999999999992</v>
      </c>
      <c r="N2149" s="626">
        <v>9</v>
      </c>
      <c r="O2149" s="690">
        <v>4.5</v>
      </c>
      <c r="P2149" s="627">
        <v>711.82999999999993</v>
      </c>
      <c r="Q2149" s="642">
        <v>0.77777777777777779</v>
      </c>
      <c r="R2149" s="626">
        <v>7</v>
      </c>
      <c r="S2149" s="642">
        <v>0.77777777777777779</v>
      </c>
      <c r="T2149" s="690">
        <v>3.5</v>
      </c>
      <c r="U2149" s="672">
        <v>0.77777777777777779</v>
      </c>
    </row>
    <row r="2150" spans="1:21" ht="14.4" customHeight="1" x14ac:dyDescent="0.3">
      <c r="A2150" s="625">
        <v>21</v>
      </c>
      <c r="B2150" s="626" t="s">
        <v>551</v>
      </c>
      <c r="C2150" s="626">
        <v>89301212</v>
      </c>
      <c r="D2150" s="688" t="s">
        <v>4839</v>
      </c>
      <c r="E2150" s="689" t="s">
        <v>2836</v>
      </c>
      <c r="F2150" s="626" t="s">
        <v>2806</v>
      </c>
      <c r="G2150" s="626" t="s">
        <v>4588</v>
      </c>
      <c r="H2150" s="626" t="s">
        <v>550</v>
      </c>
      <c r="I2150" s="626" t="s">
        <v>4589</v>
      </c>
      <c r="J2150" s="626" t="s">
        <v>4590</v>
      </c>
      <c r="K2150" s="626" t="s">
        <v>4591</v>
      </c>
      <c r="L2150" s="627">
        <v>73.67</v>
      </c>
      <c r="M2150" s="627">
        <v>73.67</v>
      </c>
      <c r="N2150" s="626">
        <v>1</v>
      </c>
      <c r="O2150" s="690">
        <v>0.5</v>
      </c>
      <c r="P2150" s="627">
        <v>73.67</v>
      </c>
      <c r="Q2150" s="642">
        <v>1</v>
      </c>
      <c r="R2150" s="626">
        <v>1</v>
      </c>
      <c r="S2150" s="642">
        <v>1</v>
      </c>
      <c r="T2150" s="690">
        <v>0.5</v>
      </c>
      <c r="U2150" s="672">
        <v>1</v>
      </c>
    </row>
    <row r="2151" spans="1:21" ht="14.4" customHeight="1" x14ac:dyDescent="0.3">
      <c r="A2151" s="625">
        <v>21</v>
      </c>
      <c r="B2151" s="626" t="s">
        <v>551</v>
      </c>
      <c r="C2151" s="626">
        <v>89301212</v>
      </c>
      <c r="D2151" s="688" t="s">
        <v>4839</v>
      </c>
      <c r="E2151" s="689" t="s">
        <v>2836</v>
      </c>
      <c r="F2151" s="626" t="s">
        <v>2806</v>
      </c>
      <c r="G2151" s="626" t="s">
        <v>4592</v>
      </c>
      <c r="H2151" s="626" t="s">
        <v>550</v>
      </c>
      <c r="I2151" s="626" t="s">
        <v>4593</v>
      </c>
      <c r="J2151" s="626" t="s">
        <v>4594</v>
      </c>
      <c r="K2151" s="626" t="s">
        <v>4595</v>
      </c>
      <c r="L2151" s="627">
        <v>0</v>
      </c>
      <c r="M2151" s="627">
        <v>0</v>
      </c>
      <c r="N2151" s="626">
        <v>2</v>
      </c>
      <c r="O2151" s="690">
        <v>1</v>
      </c>
      <c r="P2151" s="627"/>
      <c r="Q2151" s="642"/>
      <c r="R2151" s="626"/>
      <c r="S2151" s="642">
        <v>0</v>
      </c>
      <c r="T2151" s="690"/>
      <c r="U2151" s="672">
        <v>0</v>
      </c>
    </row>
    <row r="2152" spans="1:21" ht="14.4" customHeight="1" x14ac:dyDescent="0.3">
      <c r="A2152" s="625">
        <v>21</v>
      </c>
      <c r="B2152" s="626" t="s">
        <v>551</v>
      </c>
      <c r="C2152" s="626">
        <v>89301212</v>
      </c>
      <c r="D2152" s="688" t="s">
        <v>4839</v>
      </c>
      <c r="E2152" s="689" t="s">
        <v>2836</v>
      </c>
      <c r="F2152" s="626" t="s">
        <v>2806</v>
      </c>
      <c r="G2152" s="626" t="s">
        <v>4596</v>
      </c>
      <c r="H2152" s="626" t="s">
        <v>550</v>
      </c>
      <c r="I2152" s="626" t="s">
        <v>4597</v>
      </c>
      <c r="J2152" s="626" t="s">
        <v>4598</v>
      </c>
      <c r="K2152" s="626" t="s">
        <v>4599</v>
      </c>
      <c r="L2152" s="627">
        <v>0</v>
      </c>
      <c r="M2152" s="627">
        <v>0</v>
      </c>
      <c r="N2152" s="626">
        <v>2</v>
      </c>
      <c r="O2152" s="690">
        <v>1.5</v>
      </c>
      <c r="P2152" s="627"/>
      <c r="Q2152" s="642"/>
      <c r="R2152" s="626"/>
      <c r="S2152" s="642">
        <v>0</v>
      </c>
      <c r="T2152" s="690"/>
      <c r="U2152" s="672">
        <v>0</v>
      </c>
    </row>
    <row r="2153" spans="1:21" ht="14.4" customHeight="1" x14ac:dyDescent="0.3">
      <c r="A2153" s="625">
        <v>21</v>
      </c>
      <c r="B2153" s="626" t="s">
        <v>551</v>
      </c>
      <c r="C2153" s="626">
        <v>89301212</v>
      </c>
      <c r="D2153" s="688" t="s">
        <v>4839</v>
      </c>
      <c r="E2153" s="689" t="s">
        <v>2836</v>
      </c>
      <c r="F2153" s="626" t="s">
        <v>2806</v>
      </c>
      <c r="G2153" s="626" t="s">
        <v>3035</v>
      </c>
      <c r="H2153" s="626" t="s">
        <v>1264</v>
      </c>
      <c r="I2153" s="626" t="s">
        <v>3969</v>
      </c>
      <c r="J2153" s="626" t="s">
        <v>3037</v>
      </c>
      <c r="K2153" s="626" t="s">
        <v>3971</v>
      </c>
      <c r="L2153" s="627">
        <v>140.03</v>
      </c>
      <c r="M2153" s="627">
        <v>420.09000000000003</v>
      </c>
      <c r="N2153" s="626">
        <v>3</v>
      </c>
      <c r="O2153" s="690">
        <v>2</v>
      </c>
      <c r="P2153" s="627">
        <v>420.09000000000003</v>
      </c>
      <c r="Q2153" s="642">
        <v>1</v>
      </c>
      <c r="R2153" s="626">
        <v>3</v>
      </c>
      <c r="S2153" s="642">
        <v>1</v>
      </c>
      <c r="T2153" s="690">
        <v>2</v>
      </c>
      <c r="U2153" s="672">
        <v>1</v>
      </c>
    </row>
    <row r="2154" spans="1:21" ht="14.4" customHeight="1" x14ac:dyDescent="0.3">
      <c r="A2154" s="625">
        <v>21</v>
      </c>
      <c r="B2154" s="626" t="s">
        <v>551</v>
      </c>
      <c r="C2154" s="626">
        <v>89301212</v>
      </c>
      <c r="D2154" s="688" t="s">
        <v>4839</v>
      </c>
      <c r="E2154" s="689" t="s">
        <v>2836</v>
      </c>
      <c r="F2154" s="626" t="s">
        <v>2806</v>
      </c>
      <c r="G2154" s="626" t="s">
        <v>4600</v>
      </c>
      <c r="H2154" s="626" t="s">
        <v>550</v>
      </c>
      <c r="I2154" s="626" t="s">
        <v>4601</v>
      </c>
      <c r="J2154" s="626" t="s">
        <v>4602</v>
      </c>
      <c r="K2154" s="626" t="s">
        <v>1340</v>
      </c>
      <c r="L2154" s="627">
        <v>1905.38</v>
      </c>
      <c r="M2154" s="627">
        <v>7621.52</v>
      </c>
      <c r="N2154" s="626">
        <v>4</v>
      </c>
      <c r="O2154" s="690">
        <v>1.5</v>
      </c>
      <c r="P2154" s="627">
        <v>7621.52</v>
      </c>
      <c r="Q2154" s="642">
        <v>1</v>
      </c>
      <c r="R2154" s="626">
        <v>4</v>
      </c>
      <c r="S2154" s="642">
        <v>1</v>
      </c>
      <c r="T2154" s="690">
        <v>1.5</v>
      </c>
      <c r="U2154" s="672">
        <v>1</v>
      </c>
    </row>
    <row r="2155" spans="1:21" ht="14.4" customHeight="1" x14ac:dyDescent="0.3">
      <c r="A2155" s="625">
        <v>21</v>
      </c>
      <c r="B2155" s="626" t="s">
        <v>551</v>
      </c>
      <c r="C2155" s="626">
        <v>89301212</v>
      </c>
      <c r="D2155" s="688" t="s">
        <v>4839</v>
      </c>
      <c r="E2155" s="689" t="s">
        <v>2836</v>
      </c>
      <c r="F2155" s="626" t="s">
        <v>2806</v>
      </c>
      <c r="G2155" s="626" t="s">
        <v>3112</v>
      </c>
      <c r="H2155" s="626" t="s">
        <v>550</v>
      </c>
      <c r="I2155" s="626" t="s">
        <v>3113</v>
      </c>
      <c r="J2155" s="626" t="s">
        <v>3114</v>
      </c>
      <c r="K2155" s="626" t="s">
        <v>3115</v>
      </c>
      <c r="L2155" s="627">
        <v>0</v>
      </c>
      <c r="M2155" s="627">
        <v>0</v>
      </c>
      <c r="N2155" s="626">
        <v>3</v>
      </c>
      <c r="O2155" s="690">
        <v>2</v>
      </c>
      <c r="P2155" s="627">
        <v>0</v>
      </c>
      <c r="Q2155" s="642"/>
      <c r="R2155" s="626">
        <v>2</v>
      </c>
      <c r="S2155" s="642">
        <v>0.66666666666666663</v>
      </c>
      <c r="T2155" s="690">
        <v>1</v>
      </c>
      <c r="U2155" s="672">
        <v>0.5</v>
      </c>
    </row>
    <row r="2156" spans="1:21" ht="14.4" customHeight="1" x14ac:dyDescent="0.3">
      <c r="A2156" s="625">
        <v>21</v>
      </c>
      <c r="B2156" s="626" t="s">
        <v>551</v>
      </c>
      <c r="C2156" s="626">
        <v>89301212</v>
      </c>
      <c r="D2156" s="688" t="s">
        <v>4839</v>
      </c>
      <c r="E2156" s="689" t="s">
        <v>2836</v>
      </c>
      <c r="F2156" s="626" t="s">
        <v>2806</v>
      </c>
      <c r="G2156" s="626" t="s">
        <v>3154</v>
      </c>
      <c r="H2156" s="626" t="s">
        <v>550</v>
      </c>
      <c r="I2156" s="626" t="s">
        <v>3720</v>
      </c>
      <c r="J2156" s="626" t="s">
        <v>1105</v>
      </c>
      <c r="K2156" s="626" t="s">
        <v>3721</v>
      </c>
      <c r="L2156" s="627">
        <v>74.930000000000007</v>
      </c>
      <c r="M2156" s="627">
        <v>74.930000000000007</v>
      </c>
      <c r="N2156" s="626">
        <v>1</v>
      </c>
      <c r="O2156" s="690">
        <v>1</v>
      </c>
      <c r="P2156" s="627">
        <v>74.930000000000007</v>
      </c>
      <c r="Q2156" s="642">
        <v>1</v>
      </c>
      <c r="R2156" s="626">
        <v>1</v>
      </c>
      <c r="S2156" s="642">
        <v>1</v>
      </c>
      <c r="T2156" s="690">
        <v>1</v>
      </c>
      <c r="U2156" s="672">
        <v>1</v>
      </c>
    </row>
    <row r="2157" spans="1:21" ht="14.4" customHeight="1" x14ac:dyDescent="0.3">
      <c r="A2157" s="625">
        <v>21</v>
      </c>
      <c r="B2157" s="626" t="s">
        <v>551</v>
      </c>
      <c r="C2157" s="626">
        <v>89301212</v>
      </c>
      <c r="D2157" s="688" t="s">
        <v>4839</v>
      </c>
      <c r="E2157" s="689" t="s">
        <v>2836</v>
      </c>
      <c r="F2157" s="626" t="s">
        <v>2806</v>
      </c>
      <c r="G2157" s="626" t="s">
        <v>4240</v>
      </c>
      <c r="H2157" s="626" t="s">
        <v>550</v>
      </c>
      <c r="I2157" s="626" t="s">
        <v>4603</v>
      </c>
      <c r="J2157" s="626" t="s">
        <v>4604</v>
      </c>
      <c r="K2157" s="626" t="s">
        <v>4605</v>
      </c>
      <c r="L2157" s="627">
        <v>0</v>
      </c>
      <c r="M2157" s="627">
        <v>0</v>
      </c>
      <c r="N2157" s="626">
        <v>1</v>
      </c>
      <c r="O2157" s="690">
        <v>1</v>
      </c>
      <c r="P2157" s="627"/>
      <c r="Q2157" s="642"/>
      <c r="R2157" s="626"/>
      <c r="S2157" s="642">
        <v>0</v>
      </c>
      <c r="T2157" s="690"/>
      <c r="U2157" s="672">
        <v>0</v>
      </c>
    </row>
    <row r="2158" spans="1:21" ht="14.4" customHeight="1" x14ac:dyDescent="0.3">
      <c r="A2158" s="625">
        <v>21</v>
      </c>
      <c r="B2158" s="626" t="s">
        <v>551</v>
      </c>
      <c r="C2158" s="626">
        <v>89301212</v>
      </c>
      <c r="D2158" s="688" t="s">
        <v>4839</v>
      </c>
      <c r="E2158" s="689" t="s">
        <v>2836</v>
      </c>
      <c r="F2158" s="626" t="s">
        <v>2806</v>
      </c>
      <c r="G2158" s="626" t="s">
        <v>4434</v>
      </c>
      <c r="H2158" s="626" t="s">
        <v>550</v>
      </c>
      <c r="I2158" s="626" t="s">
        <v>4606</v>
      </c>
      <c r="J2158" s="626" t="s">
        <v>4607</v>
      </c>
      <c r="K2158" s="626" t="s">
        <v>4608</v>
      </c>
      <c r="L2158" s="627">
        <v>73.34</v>
      </c>
      <c r="M2158" s="627">
        <v>73.34</v>
      </c>
      <c r="N2158" s="626">
        <v>1</v>
      </c>
      <c r="O2158" s="690">
        <v>1</v>
      </c>
      <c r="P2158" s="627">
        <v>73.34</v>
      </c>
      <c r="Q2158" s="642">
        <v>1</v>
      </c>
      <c r="R2158" s="626">
        <v>1</v>
      </c>
      <c r="S2158" s="642">
        <v>1</v>
      </c>
      <c r="T2158" s="690">
        <v>1</v>
      </c>
      <c r="U2158" s="672">
        <v>1</v>
      </c>
    </row>
    <row r="2159" spans="1:21" ht="14.4" customHeight="1" x14ac:dyDescent="0.3">
      <c r="A2159" s="625">
        <v>21</v>
      </c>
      <c r="B2159" s="626" t="s">
        <v>551</v>
      </c>
      <c r="C2159" s="626">
        <v>89301212</v>
      </c>
      <c r="D2159" s="688" t="s">
        <v>4839</v>
      </c>
      <c r="E2159" s="689" t="s">
        <v>2836</v>
      </c>
      <c r="F2159" s="626" t="s">
        <v>2806</v>
      </c>
      <c r="G2159" s="626" t="s">
        <v>3722</v>
      </c>
      <c r="H2159" s="626" t="s">
        <v>1264</v>
      </c>
      <c r="I2159" s="626" t="s">
        <v>3725</v>
      </c>
      <c r="J2159" s="626" t="s">
        <v>3726</v>
      </c>
      <c r="K2159" s="626" t="s">
        <v>678</v>
      </c>
      <c r="L2159" s="627">
        <v>178.87</v>
      </c>
      <c r="M2159" s="627">
        <v>536.61</v>
      </c>
      <c r="N2159" s="626">
        <v>3</v>
      </c>
      <c r="O2159" s="690">
        <v>0.5</v>
      </c>
      <c r="P2159" s="627">
        <v>536.61</v>
      </c>
      <c r="Q2159" s="642">
        <v>1</v>
      </c>
      <c r="R2159" s="626">
        <v>3</v>
      </c>
      <c r="S2159" s="642">
        <v>1</v>
      </c>
      <c r="T2159" s="690">
        <v>0.5</v>
      </c>
      <c r="U2159" s="672">
        <v>1</v>
      </c>
    </row>
    <row r="2160" spans="1:21" ht="14.4" customHeight="1" x14ac:dyDescent="0.3">
      <c r="A2160" s="625">
        <v>21</v>
      </c>
      <c r="B2160" s="626" t="s">
        <v>551</v>
      </c>
      <c r="C2160" s="626">
        <v>89301212</v>
      </c>
      <c r="D2160" s="688" t="s">
        <v>4839</v>
      </c>
      <c r="E2160" s="689" t="s">
        <v>2836</v>
      </c>
      <c r="F2160" s="626" t="s">
        <v>2806</v>
      </c>
      <c r="G2160" s="626" t="s">
        <v>3116</v>
      </c>
      <c r="H2160" s="626" t="s">
        <v>550</v>
      </c>
      <c r="I2160" s="626" t="s">
        <v>3117</v>
      </c>
      <c r="J2160" s="626" t="s">
        <v>823</v>
      </c>
      <c r="K2160" s="626" t="s">
        <v>3118</v>
      </c>
      <c r="L2160" s="627">
        <v>127.5</v>
      </c>
      <c r="M2160" s="627">
        <v>255</v>
      </c>
      <c r="N2160" s="626">
        <v>2</v>
      </c>
      <c r="O2160" s="690">
        <v>2</v>
      </c>
      <c r="P2160" s="627">
        <v>127.5</v>
      </c>
      <c r="Q2160" s="642">
        <v>0.5</v>
      </c>
      <c r="R2160" s="626">
        <v>1</v>
      </c>
      <c r="S2160" s="642">
        <v>0.5</v>
      </c>
      <c r="T2160" s="690">
        <v>1</v>
      </c>
      <c r="U2160" s="672">
        <v>0.5</v>
      </c>
    </row>
    <row r="2161" spans="1:21" ht="14.4" customHeight="1" x14ac:dyDescent="0.3">
      <c r="A2161" s="625">
        <v>21</v>
      </c>
      <c r="B2161" s="626" t="s">
        <v>551</v>
      </c>
      <c r="C2161" s="626">
        <v>89301212</v>
      </c>
      <c r="D2161" s="688" t="s">
        <v>4839</v>
      </c>
      <c r="E2161" s="689" t="s">
        <v>2836</v>
      </c>
      <c r="F2161" s="626" t="s">
        <v>2806</v>
      </c>
      <c r="G2161" s="626" t="s">
        <v>3116</v>
      </c>
      <c r="H2161" s="626" t="s">
        <v>550</v>
      </c>
      <c r="I2161" s="626" t="s">
        <v>3983</v>
      </c>
      <c r="J2161" s="626" t="s">
        <v>823</v>
      </c>
      <c r="K2161" s="626" t="s">
        <v>3984</v>
      </c>
      <c r="L2161" s="627">
        <v>637.5</v>
      </c>
      <c r="M2161" s="627">
        <v>637.5</v>
      </c>
      <c r="N2161" s="626">
        <v>1</v>
      </c>
      <c r="O2161" s="690">
        <v>1</v>
      </c>
      <c r="P2161" s="627"/>
      <c r="Q2161" s="642">
        <v>0</v>
      </c>
      <c r="R2161" s="626"/>
      <c r="S2161" s="642">
        <v>0</v>
      </c>
      <c r="T2161" s="690"/>
      <c r="U2161" s="672">
        <v>0</v>
      </c>
    </row>
    <row r="2162" spans="1:21" ht="14.4" customHeight="1" x14ac:dyDescent="0.3">
      <c r="A2162" s="625">
        <v>21</v>
      </c>
      <c r="B2162" s="626" t="s">
        <v>551</v>
      </c>
      <c r="C2162" s="626">
        <v>89301212</v>
      </c>
      <c r="D2162" s="688" t="s">
        <v>4839</v>
      </c>
      <c r="E2162" s="689" t="s">
        <v>2836</v>
      </c>
      <c r="F2162" s="626" t="s">
        <v>2806</v>
      </c>
      <c r="G2162" s="626" t="s">
        <v>2850</v>
      </c>
      <c r="H2162" s="626" t="s">
        <v>550</v>
      </c>
      <c r="I2162" s="626" t="s">
        <v>2851</v>
      </c>
      <c r="J2162" s="626" t="s">
        <v>2852</v>
      </c>
      <c r="K2162" s="626" t="s">
        <v>2853</v>
      </c>
      <c r="L2162" s="627">
        <v>0</v>
      </c>
      <c r="M2162" s="627">
        <v>0</v>
      </c>
      <c r="N2162" s="626">
        <v>6</v>
      </c>
      <c r="O2162" s="690">
        <v>3.5</v>
      </c>
      <c r="P2162" s="627">
        <v>0</v>
      </c>
      <c r="Q2162" s="642"/>
      <c r="R2162" s="626">
        <v>3</v>
      </c>
      <c r="S2162" s="642">
        <v>0.5</v>
      </c>
      <c r="T2162" s="690">
        <v>2</v>
      </c>
      <c r="U2162" s="672">
        <v>0.5714285714285714</v>
      </c>
    </row>
    <row r="2163" spans="1:21" ht="14.4" customHeight="1" x14ac:dyDescent="0.3">
      <c r="A2163" s="625">
        <v>21</v>
      </c>
      <c r="B2163" s="626" t="s">
        <v>551</v>
      </c>
      <c r="C2163" s="626">
        <v>89301212</v>
      </c>
      <c r="D2163" s="688" t="s">
        <v>4839</v>
      </c>
      <c r="E2163" s="689" t="s">
        <v>2836</v>
      </c>
      <c r="F2163" s="626" t="s">
        <v>2806</v>
      </c>
      <c r="G2163" s="626" t="s">
        <v>2850</v>
      </c>
      <c r="H2163" s="626" t="s">
        <v>550</v>
      </c>
      <c r="I2163" s="626" t="s">
        <v>4609</v>
      </c>
      <c r="J2163" s="626" t="s">
        <v>4610</v>
      </c>
      <c r="K2163" s="626" t="s">
        <v>4611</v>
      </c>
      <c r="L2163" s="627">
        <v>77.14</v>
      </c>
      <c r="M2163" s="627">
        <v>385.7</v>
      </c>
      <c r="N2163" s="626">
        <v>5</v>
      </c>
      <c r="O2163" s="690">
        <v>1</v>
      </c>
      <c r="P2163" s="627">
        <v>385.7</v>
      </c>
      <c r="Q2163" s="642">
        <v>1</v>
      </c>
      <c r="R2163" s="626">
        <v>5</v>
      </c>
      <c r="S2163" s="642">
        <v>1</v>
      </c>
      <c r="T2163" s="690">
        <v>1</v>
      </c>
      <c r="U2163" s="672">
        <v>1</v>
      </c>
    </row>
    <row r="2164" spans="1:21" ht="14.4" customHeight="1" x14ac:dyDescent="0.3">
      <c r="A2164" s="625">
        <v>21</v>
      </c>
      <c r="B2164" s="626" t="s">
        <v>551</v>
      </c>
      <c r="C2164" s="626">
        <v>89301212</v>
      </c>
      <c r="D2164" s="688" t="s">
        <v>4839</v>
      </c>
      <c r="E2164" s="689" t="s">
        <v>2836</v>
      </c>
      <c r="F2164" s="626" t="s">
        <v>2806</v>
      </c>
      <c r="G2164" s="626" t="s">
        <v>3727</v>
      </c>
      <c r="H2164" s="626" t="s">
        <v>550</v>
      </c>
      <c r="I2164" s="626" t="s">
        <v>3728</v>
      </c>
      <c r="J2164" s="626" t="s">
        <v>3729</v>
      </c>
      <c r="K2164" s="626" t="s">
        <v>3730</v>
      </c>
      <c r="L2164" s="627">
        <v>32.93</v>
      </c>
      <c r="M2164" s="627">
        <v>395.15999999999997</v>
      </c>
      <c r="N2164" s="626">
        <v>12</v>
      </c>
      <c r="O2164" s="690">
        <v>1</v>
      </c>
      <c r="P2164" s="627"/>
      <c r="Q2164" s="642">
        <v>0</v>
      </c>
      <c r="R2164" s="626"/>
      <c r="S2164" s="642">
        <v>0</v>
      </c>
      <c r="T2164" s="690"/>
      <c r="U2164" s="672">
        <v>0</v>
      </c>
    </row>
    <row r="2165" spans="1:21" ht="14.4" customHeight="1" x14ac:dyDescent="0.3">
      <c r="A2165" s="625">
        <v>21</v>
      </c>
      <c r="B2165" s="626" t="s">
        <v>551</v>
      </c>
      <c r="C2165" s="626">
        <v>89301212</v>
      </c>
      <c r="D2165" s="688" t="s">
        <v>4839</v>
      </c>
      <c r="E2165" s="689" t="s">
        <v>2836</v>
      </c>
      <c r="F2165" s="626" t="s">
        <v>2806</v>
      </c>
      <c r="G2165" s="626" t="s">
        <v>3041</v>
      </c>
      <c r="H2165" s="626" t="s">
        <v>550</v>
      </c>
      <c r="I2165" s="626" t="s">
        <v>3042</v>
      </c>
      <c r="J2165" s="626" t="s">
        <v>781</v>
      </c>
      <c r="K2165" s="626" t="s">
        <v>3043</v>
      </c>
      <c r="L2165" s="627">
        <v>219.94</v>
      </c>
      <c r="M2165" s="627">
        <v>1539.58</v>
      </c>
      <c r="N2165" s="626">
        <v>7</v>
      </c>
      <c r="O2165" s="690">
        <v>3.5</v>
      </c>
      <c r="P2165" s="627">
        <v>1099.7</v>
      </c>
      <c r="Q2165" s="642">
        <v>0.7142857142857143</v>
      </c>
      <c r="R2165" s="626">
        <v>5</v>
      </c>
      <c r="S2165" s="642">
        <v>0.7142857142857143</v>
      </c>
      <c r="T2165" s="690">
        <v>2.5</v>
      </c>
      <c r="U2165" s="672">
        <v>0.7142857142857143</v>
      </c>
    </row>
    <row r="2166" spans="1:21" ht="14.4" customHeight="1" x14ac:dyDescent="0.3">
      <c r="A2166" s="625">
        <v>21</v>
      </c>
      <c r="B2166" s="626" t="s">
        <v>551</v>
      </c>
      <c r="C2166" s="626">
        <v>89301212</v>
      </c>
      <c r="D2166" s="688" t="s">
        <v>4839</v>
      </c>
      <c r="E2166" s="689" t="s">
        <v>2836</v>
      </c>
      <c r="F2166" s="626" t="s">
        <v>2806</v>
      </c>
      <c r="G2166" s="626" t="s">
        <v>2899</v>
      </c>
      <c r="H2166" s="626" t="s">
        <v>550</v>
      </c>
      <c r="I2166" s="626" t="s">
        <v>2900</v>
      </c>
      <c r="J2166" s="626" t="s">
        <v>2901</v>
      </c>
      <c r="K2166" s="626" t="s">
        <v>2902</v>
      </c>
      <c r="L2166" s="627">
        <v>38.99</v>
      </c>
      <c r="M2166" s="627">
        <v>77.98</v>
      </c>
      <c r="N2166" s="626">
        <v>2</v>
      </c>
      <c r="O2166" s="690">
        <v>1.5</v>
      </c>
      <c r="P2166" s="627"/>
      <c r="Q2166" s="642">
        <v>0</v>
      </c>
      <c r="R2166" s="626"/>
      <c r="S2166" s="642">
        <v>0</v>
      </c>
      <c r="T2166" s="690"/>
      <c r="U2166" s="672">
        <v>0</v>
      </c>
    </row>
    <row r="2167" spans="1:21" ht="14.4" customHeight="1" x14ac:dyDescent="0.3">
      <c r="A2167" s="625">
        <v>21</v>
      </c>
      <c r="B2167" s="626" t="s">
        <v>551</v>
      </c>
      <c r="C2167" s="626">
        <v>89301212</v>
      </c>
      <c r="D2167" s="688" t="s">
        <v>4839</v>
      </c>
      <c r="E2167" s="689" t="s">
        <v>2836</v>
      </c>
      <c r="F2167" s="626" t="s">
        <v>2806</v>
      </c>
      <c r="G2167" s="626" t="s">
        <v>3119</v>
      </c>
      <c r="H2167" s="626" t="s">
        <v>1264</v>
      </c>
      <c r="I2167" s="626" t="s">
        <v>3122</v>
      </c>
      <c r="J2167" s="626" t="s">
        <v>3123</v>
      </c>
      <c r="K2167" s="626" t="s">
        <v>618</v>
      </c>
      <c r="L2167" s="627">
        <v>90.72</v>
      </c>
      <c r="M2167" s="627">
        <v>181.44</v>
      </c>
      <c r="N2167" s="626">
        <v>2</v>
      </c>
      <c r="O2167" s="690">
        <v>2</v>
      </c>
      <c r="P2167" s="627">
        <v>90.72</v>
      </c>
      <c r="Q2167" s="642">
        <v>0.5</v>
      </c>
      <c r="R2167" s="626">
        <v>1</v>
      </c>
      <c r="S2167" s="642">
        <v>0.5</v>
      </c>
      <c r="T2167" s="690">
        <v>1</v>
      </c>
      <c r="U2167" s="672">
        <v>0.5</v>
      </c>
    </row>
    <row r="2168" spans="1:21" ht="14.4" customHeight="1" x14ac:dyDescent="0.3">
      <c r="A2168" s="625">
        <v>21</v>
      </c>
      <c r="B2168" s="626" t="s">
        <v>551</v>
      </c>
      <c r="C2168" s="626">
        <v>89301212</v>
      </c>
      <c r="D2168" s="688" t="s">
        <v>4839</v>
      </c>
      <c r="E2168" s="689" t="s">
        <v>2836</v>
      </c>
      <c r="F2168" s="626" t="s">
        <v>2806</v>
      </c>
      <c r="G2168" s="626" t="s">
        <v>3119</v>
      </c>
      <c r="H2168" s="626" t="s">
        <v>1264</v>
      </c>
      <c r="I2168" s="626" t="s">
        <v>3615</v>
      </c>
      <c r="J2168" s="626" t="s">
        <v>3123</v>
      </c>
      <c r="K2168" s="626" t="s">
        <v>3616</v>
      </c>
      <c r="L2168" s="627">
        <v>302.39</v>
      </c>
      <c r="M2168" s="627">
        <v>2721.5099999999998</v>
      </c>
      <c r="N2168" s="626">
        <v>9</v>
      </c>
      <c r="O2168" s="690">
        <v>9</v>
      </c>
      <c r="P2168" s="627">
        <v>1814.3399999999997</v>
      </c>
      <c r="Q2168" s="642">
        <v>0.66666666666666663</v>
      </c>
      <c r="R2168" s="626">
        <v>6</v>
      </c>
      <c r="S2168" s="642">
        <v>0.66666666666666663</v>
      </c>
      <c r="T2168" s="690">
        <v>6</v>
      </c>
      <c r="U2168" s="672">
        <v>0.66666666666666663</v>
      </c>
    </row>
    <row r="2169" spans="1:21" ht="14.4" customHeight="1" x14ac:dyDescent="0.3">
      <c r="A2169" s="625">
        <v>21</v>
      </c>
      <c r="B2169" s="626" t="s">
        <v>551</v>
      </c>
      <c r="C2169" s="626">
        <v>89301212</v>
      </c>
      <c r="D2169" s="688" t="s">
        <v>4839</v>
      </c>
      <c r="E2169" s="689" t="s">
        <v>2836</v>
      </c>
      <c r="F2169" s="626" t="s">
        <v>2806</v>
      </c>
      <c r="G2169" s="626" t="s">
        <v>3617</v>
      </c>
      <c r="H2169" s="626" t="s">
        <v>1264</v>
      </c>
      <c r="I2169" s="626" t="s">
        <v>3618</v>
      </c>
      <c r="J2169" s="626" t="s">
        <v>3619</v>
      </c>
      <c r="K2169" s="626" t="s">
        <v>3620</v>
      </c>
      <c r="L2169" s="627">
        <v>17706.39</v>
      </c>
      <c r="M2169" s="627">
        <v>106238.34</v>
      </c>
      <c r="N2169" s="626">
        <v>6</v>
      </c>
      <c r="O2169" s="690">
        <v>4.5</v>
      </c>
      <c r="P2169" s="627">
        <v>70825.56</v>
      </c>
      <c r="Q2169" s="642">
        <v>0.66666666666666663</v>
      </c>
      <c r="R2169" s="626">
        <v>4</v>
      </c>
      <c r="S2169" s="642">
        <v>0.66666666666666663</v>
      </c>
      <c r="T2169" s="690">
        <v>2.5</v>
      </c>
      <c r="U2169" s="672">
        <v>0.55555555555555558</v>
      </c>
    </row>
    <row r="2170" spans="1:21" ht="14.4" customHeight="1" x14ac:dyDescent="0.3">
      <c r="A2170" s="625">
        <v>21</v>
      </c>
      <c r="B2170" s="626" t="s">
        <v>551</v>
      </c>
      <c r="C2170" s="626">
        <v>89301212</v>
      </c>
      <c r="D2170" s="688" t="s">
        <v>4839</v>
      </c>
      <c r="E2170" s="689" t="s">
        <v>2836</v>
      </c>
      <c r="F2170" s="626" t="s">
        <v>2806</v>
      </c>
      <c r="G2170" s="626" t="s">
        <v>3049</v>
      </c>
      <c r="H2170" s="626" t="s">
        <v>550</v>
      </c>
      <c r="I2170" s="626" t="s">
        <v>3050</v>
      </c>
      <c r="J2170" s="626" t="s">
        <v>794</v>
      </c>
      <c r="K2170" s="626" t="s">
        <v>3051</v>
      </c>
      <c r="L2170" s="627">
        <v>96.72</v>
      </c>
      <c r="M2170" s="627">
        <v>677.04</v>
      </c>
      <c r="N2170" s="626">
        <v>7</v>
      </c>
      <c r="O2170" s="690">
        <v>3.5</v>
      </c>
      <c r="P2170" s="627">
        <v>483.6</v>
      </c>
      <c r="Q2170" s="642">
        <v>0.71428571428571441</v>
      </c>
      <c r="R2170" s="626">
        <v>5</v>
      </c>
      <c r="S2170" s="642">
        <v>0.7142857142857143</v>
      </c>
      <c r="T2170" s="690">
        <v>2</v>
      </c>
      <c r="U2170" s="672">
        <v>0.5714285714285714</v>
      </c>
    </row>
    <row r="2171" spans="1:21" ht="14.4" customHeight="1" x14ac:dyDescent="0.3">
      <c r="A2171" s="625">
        <v>21</v>
      </c>
      <c r="B2171" s="626" t="s">
        <v>551</v>
      </c>
      <c r="C2171" s="626">
        <v>89301212</v>
      </c>
      <c r="D2171" s="688" t="s">
        <v>4839</v>
      </c>
      <c r="E2171" s="689" t="s">
        <v>2836</v>
      </c>
      <c r="F2171" s="626" t="s">
        <v>2806</v>
      </c>
      <c r="G2171" s="626" t="s">
        <v>3049</v>
      </c>
      <c r="H2171" s="626" t="s">
        <v>550</v>
      </c>
      <c r="I2171" s="626" t="s">
        <v>3124</v>
      </c>
      <c r="J2171" s="626" t="s">
        <v>794</v>
      </c>
      <c r="K2171" s="626" t="s">
        <v>3125</v>
      </c>
      <c r="L2171" s="627">
        <v>57.85</v>
      </c>
      <c r="M2171" s="627">
        <v>173.55</v>
      </c>
      <c r="N2171" s="626">
        <v>3</v>
      </c>
      <c r="O2171" s="690">
        <v>0.5</v>
      </c>
      <c r="P2171" s="627">
        <v>173.55</v>
      </c>
      <c r="Q2171" s="642">
        <v>1</v>
      </c>
      <c r="R2171" s="626">
        <v>3</v>
      </c>
      <c r="S2171" s="642">
        <v>1</v>
      </c>
      <c r="T2171" s="690">
        <v>0.5</v>
      </c>
      <c r="U2171" s="672">
        <v>1</v>
      </c>
    </row>
    <row r="2172" spans="1:21" ht="14.4" customHeight="1" x14ac:dyDescent="0.3">
      <c r="A2172" s="625">
        <v>21</v>
      </c>
      <c r="B2172" s="626" t="s">
        <v>551</v>
      </c>
      <c r="C2172" s="626">
        <v>89301212</v>
      </c>
      <c r="D2172" s="688" t="s">
        <v>4839</v>
      </c>
      <c r="E2172" s="689" t="s">
        <v>2836</v>
      </c>
      <c r="F2172" s="626" t="s">
        <v>2806</v>
      </c>
      <c r="G2172" s="626" t="s">
        <v>4190</v>
      </c>
      <c r="H2172" s="626" t="s">
        <v>550</v>
      </c>
      <c r="I2172" s="626" t="s">
        <v>4191</v>
      </c>
      <c r="J2172" s="626" t="s">
        <v>1217</v>
      </c>
      <c r="K2172" s="626" t="s">
        <v>1218</v>
      </c>
      <c r="L2172" s="627">
        <v>113.3</v>
      </c>
      <c r="M2172" s="627">
        <v>113.3</v>
      </c>
      <c r="N2172" s="626">
        <v>1</v>
      </c>
      <c r="O2172" s="690">
        <v>0.5</v>
      </c>
      <c r="P2172" s="627">
        <v>113.3</v>
      </c>
      <c r="Q2172" s="642">
        <v>1</v>
      </c>
      <c r="R2172" s="626">
        <v>1</v>
      </c>
      <c r="S2172" s="642">
        <v>1</v>
      </c>
      <c r="T2172" s="690">
        <v>0.5</v>
      </c>
      <c r="U2172" s="672">
        <v>1</v>
      </c>
    </row>
    <row r="2173" spans="1:21" ht="14.4" customHeight="1" x14ac:dyDescent="0.3">
      <c r="A2173" s="625">
        <v>21</v>
      </c>
      <c r="B2173" s="626" t="s">
        <v>551</v>
      </c>
      <c r="C2173" s="626">
        <v>89301212</v>
      </c>
      <c r="D2173" s="688" t="s">
        <v>4839</v>
      </c>
      <c r="E2173" s="689" t="s">
        <v>2836</v>
      </c>
      <c r="F2173" s="626" t="s">
        <v>2806</v>
      </c>
      <c r="G2173" s="626" t="s">
        <v>4612</v>
      </c>
      <c r="H2173" s="626" t="s">
        <v>550</v>
      </c>
      <c r="I2173" s="626" t="s">
        <v>4613</v>
      </c>
      <c r="J2173" s="626" t="s">
        <v>4614</v>
      </c>
      <c r="K2173" s="626" t="s">
        <v>4615</v>
      </c>
      <c r="L2173" s="627">
        <v>216.16</v>
      </c>
      <c r="M2173" s="627">
        <v>648.48</v>
      </c>
      <c r="N2173" s="626">
        <v>3</v>
      </c>
      <c r="O2173" s="690">
        <v>1</v>
      </c>
      <c r="P2173" s="627">
        <v>648.48</v>
      </c>
      <c r="Q2173" s="642">
        <v>1</v>
      </c>
      <c r="R2173" s="626">
        <v>3</v>
      </c>
      <c r="S2173" s="642">
        <v>1</v>
      </c>
      <c r="T2173" s="690">
        <v>1</v>
      </c>
      <c r="U2173" s="672">
        <v>1</v>
      </c>
    </row>
    <row r="2174" spans="1:21" ht="14.4" customHeight="1" x14ac:dyDescent="0.3">
      <c r="A2174" s="625">
        <v>21</v>
      </c>
      <c r="B2174" s="626" t="s">
        <v>551</v>
      </c>
      <c r="C2174" s="626">
        <v>89301212</v>
      </c>
      <c r="D2174" s="688" t="s">
        <v>4839</v>
      </c>
      <c r="E2174" s="689" t="s">
        <v>2836</v>
      </c>
      <c r="F2174" s="626" t="s">
        <v>2806</v>
      </c>
      <c r="G2174" s="626" t="s">
        <v>4612</v>
      </c>
      <c r="H2174" s="626" t="s">
        <v>550</v>
      </c>
      <c r="I2174" s="626" t="s">
        <v>4616</v>
      </c>
      <c r="J2174" s="626" t="s">
        <v>4614</v>
      </c>
      <c r="K2174" s="626" t="s">
        <v>4617</v>
      </c>
      <c r="L2174" s="627">
        <v>0</v>
      </c>
      <c r="M2174" s="627">
        <v>0</v>
      </c>
      <c r="N2174" s="626">
        <v>3</v>
      </c>
      <c r="O2174" s="690">
        <v>1</v>
      </c>
      <c r="P2174" s="627"/>
      <c r="Q2174" s="642"/>
      <c r="R2174" s="626"/>
      <c r="S2174" s="642">
        <v>0</v>
      </c>
      <c r="T2174" s="690"/>
      <c r="U2174" s="672">
        <v>0</v>
      </c>
    </row>
    <row r="2175" spans="1:21" ht="14.4" customHeight="1" x14ac:dyDescent="0.3">
      <c r="A2175" s="625">
        <v>21</v>
      </c>
      <c r="B2175" s="626" t="s">
        <v>551</v>
      </c>
      <c r="C2175" s="626">
        <v>89301212</v>
      </c>
      <c r="D2175" s="688" t="s">
        <v>4839</v>
      </c>
      <c r="E2175" s="689" t="s">
        <v>2836</v>
      </c>
      <c r="F2175" s="626" t="s">
        <v>2806</v>
      </c>
      <c r="G2175" s="626" t="s">
        <v>3126</v>
      </c>
      <c r="H2175" s="626" t="s">
        <v>550</v>
      </c>
      <c r="I2175" s="626" t="s">
        <v>3363</v>
      </c>
      <c r="J2175" s="626" t="s">
        <v>925</v>
      </c>
      <c r="K2175" s="626" t="s">
        <v>2489</v>
      </c>
      <c r="L2175" s="627">
        <v>98.31</v>
      </c>
      <c r="M2175" s="627">
        <v>98.31</v>
      </c>
      <c r="N2175" s="626">
        <v>1</v>
      </c>
      <c r="O2175" s="690">
        <v>1</v>
      </c>
      <c r="P2175" s="627">
        <v>98.31</v>
      </c>
      <c r="Q2175" s="642">
        <v>1</v>
      </c>
      <c r="R2175" s="626">
        <v>1</v>
      </c>
      <c r="S2175" s="642">
        <v>1</v>
      </c>
      <c r="T2175" s="690">
        <v>1</v>
      </c>
      <c r="U2175" s="672">
        <v>1</v>
      </c>
    </row>
    <row r="2176" spans="1:21" ht="14.4" customHeight="1" x14ac:dyDescent="0.3">
      <c r="A2176" s="625">
        <v>21</v>
      </c>
      <c r="B2176" s="626" t="s">
        <v>551</v>
      </c>
      <c r="C2176" s="626">
        <v>89301212</v>
      </c>
      <c r="D2176" s="688" t="s">
        <v>4839</v>
      </c>
      <c r="E2176" s="689" t="s">
        <v>2836</v>
      </c>
      <c r="F2176" s="626" t="s">
        <v>2806</v>
      </c>
      <c r="G2176" s="626" t="s">
        <v>4618</v>
      </c>
      <c r="H2176" s="626" t="s">
        <v>550</v>
      </c>
      <c r="I2176" s="626" t="s">
        <v>4619</v>
      </c>
      <c r="J2176" s="626" t="s">
        <v>4620</v>
      </c>
      <c r="K2176" s="626" t="s">
        <v>1459</v>
      </c>
      <c r="L2176" s="627">
        <v>85.49</v>
      </c>
      <c r="M2176" s="627">
        <v>512.93999999999994</v>
      </c>
      <c r="N2176" s="626">
        <v>6</v>
      </c>
      <c r="O2176" s="690">
        <v>3.5</v>
      </c>
      <c r="P2176" s="627">
        <v>170.98</v>
      </c>
      <c r="Q2176" s="642">
        <v>0.33333333333333337</v>
      </c>
      <c r="R2176" s="626">
        <v>2</v>
      </c>
      <c r="S2176" s="642">
        <v>0.33333333333333331</v>
      </c>
      <c r="T2176" s="690">
        <v>1</v>
      </c>
      <c r="U2176" s="672">
        <v>0.2857142857142857</v>
      </c>
    </row>
    <row r="2177" spans="1:21" ht="14.4" customHeight="1" x14ac:dyDescent="0.3">
      <c r="A2177" s="625">
        <v>21</v>
      </c>
      <c r="B2177" s="626" t="s">
        <v>551</v>
      </c>
      <c r="C2177" s="626">
        <v>89301212</v>
      </c>
      <c r="D2177" s="688" t="s">
        <v>4839</v>
      </c>
      <c r="E2177" s="689" t="s">
        <v>2836</v>
      </c>
      <c r="F2177" s="626" t="s">
        <v>2806</v>
      </c>
      <c r="G2177" s="626" t="s">
        <v>3234</v>
      </c>
      <c r="H2177" s="626" t="s">
        <v>550</v>
      </c>
      <c r="I2177" s="626" t="s">
        <v>3235</v>
      </c>
      <c r="J2177" s="626" t="s">
        <v>3236</v>
      </c>
      <c r="K2177" s="626" t="s">
        <v>2174</v>
      </c>
      <c r="L2177" s="627">
        <v>85.49</v>
      </c>
      <c r="M2177" s="627">
        <v>170.98</v>
      </c>
      <c r="N2177" s="626">
        <v>2</v>
      </c>
      <c r="O2177" s="690">
        <v>0.5</v>
      </c>
      <c r="P2177" s="627"/>
      <c r="Q2177" s="642">
        <v>0</v>
      </c>
      <c r="R2177" s="626"/>
      <c r="S2177" s="642">
        <v>0</v>
      </c>
      <c r="T2177" s="690"/>
      <c r="U2177" s="672">
        <v>0</v>
      </c>
    </row>
    <row r="2178" spans="1:21" ht="14.4" customHeight="1" x14ac:dyDescent="0.3">
      <c r="A2178" s="625">
        <v>21</v>
      </c>
      <c r="B2178" s="626" t="s">
        <v>551</v>
      </c>
      <c r="C2178" s="626">
        <v>89301212</v>
      </c>
      <c r="D2178" s="688" t="s">
        <v>4839</v>
      </c>
      <c r="E2178" s="689" t="s">
        <v>2836</v>
      </c>
      <c r="F2178" s="626" t="s">
        <v>2806</v>
      </c>
      <c r="G2178" s="626" t="s">
        <v>3052</v>
      </c>
      <c r="H2178" s="626" t="s">
        <v>1264</v>
      </c>
      <c r="I2178" s="626" t="s">
        <v>2510</v>
      </c>
      <c r="J2178" s="626" t="s">
        <v>1320</v>
      </c>
      <c r="K2178" s="626" t="s">
        <v>1321</v>
      </c>
      <c r="L2178" s="627">
        <v>71.92</v>
      </c>
      <c r="M2178" s="627">
        <v>215.76</v>
      </c>
      <c r="N2178" s="626">
        <v>3</v>
      </c>
      <c r="O2178" s="690">
        <v>1</v>
      </c>
      <c r="P2178" s="627">
        <v>215.76</v>
      </c>
      <c r="Q2178" s="642">
        <v>1</v>
      </c>
      <c r="R2178" s="626">
        <v>3</v>
      </c>
      <c r="S2178" s="642">
        <v>1</v>
      </c>
      <c r="T2178" s="690">
        <v>1</v>
      </c>
      <c r="U2178" s="672">
        <v>1</v>
      </c>
    </row>
    <row r="2179" spans="1:21" ht="14.4" customHeight="1" x14ac:dyDescent="0.3">
      <c r="A2179" s="625">
        <v>21</v>
      </c>
      <c r="B2179" s="626" t="s">
        <v>551</v>
      </c>
      <c r="C2179" s="626">
        <v>89301212</v>
      </c>
      <c r="D2179" s="688" t="s">
        <v>4839</v>
      </c>
      <c r="E2179" s="689" t="s">
        <v>2836</v>
      </c>
      <c r="F2179" s="626" t="s">
        <v>2806</v>
      </c>
      <c r="G2179" s="626" t="s">
        <v>3052</v>
      </c>
      <c r="H2179" s="626" t="s">
        <v>1264</v>
      </c>
      <c r="I2179" s="626" t="s">
        <v>2719</v>
      </c>
      <c r="J2179" s="626" t="s">
        <v>1846</v>
      </c>
      <c r="K2179" s="626" t="s">
        <v>2720</v>
      </c>
      <c r="L2179" s="627">
        <v>147.36000000000001</v>
      </c>
      <c r="M2179" s="627">
        <v>442.08000000000004</v>
      </c>
      <c r="N2179" s="626">
        <v>3</v>
      </c>
      <c r="O2179" s="690">
        <v>1</v>
      </c>
      <c r="P2179" s="627">
        <v>442.08000000000004</v>
      </c>
      <c r="Q2179" s="642">
        <v>1</v>
      </c>
      <c r="R2179" s="626">
        <v>3</v>
      </c>
      <c r="S2179" s="642">
        <v>1</v>
      </c>
      <c r="T2179" s="690">
        <v>1</v>
      </c>
      <c r="U2179" s="672">
        <v>1</v>
      </c>
    </row>
    <row r="2180" spans="1:21" ht="14.4" customHeight="1" x14ac:dyDescent="0.3">
      <c r="A2180" s="625">
        <v>21</v>
      </c>
      <c r="B2180" s="626" t="s">
        <v>551</v>
      </c>
      <c r="C2180" s="626">
        <v>89301212</v>
      </c>
      <c r="D2180" s="688" t="s">
        <v>4839</v>
      </c>
      <c r="E2180" s="689" t="s">
        <v>2836</v>
      </c>
      <c r="F2180" s="626" t="s">
        <v>2806</v>
      </c>
      <c r="G2180" s="626" t="s">
        <v>3052</v>
      </c>
      <c r="H2180" s="626" t="s">
        <v>1264</v>
      </c>
      <c r="I2180" s="626" t="s">
        <v>2522</v>
      </c>
      <c r="J2180" s="626" t="s">
        <v>1317</v>
      </c>
      <c r="K2180" s="626" t="s">
        <v>1397</v>
      </c>
      <c r="L2180" s="627">
        <v>314.35000000000002</v>
      </c>
      <c r="M2180" s="627">
        <v>1257.4000000000001</v>
      </c>
      <c r="N2180" s="626">
        <v>4</v>
      </c>
      <c r="O2180" s="690">
        <v>3</v>
      </c>
      <c r="P2180" s="627"/>
      <c r="Q2180" s="642">
        <v>0</v>
      </c>
      <c r="R2180" s="626"/>
      <c r="S2180" s="642">
        <v>0</v>
      </c>
      <c r="T2180" s="690"/>
      <c r="U2180" s="672">
        <v>0</v>
      </c>
    </row>
    <row r="2181" spans="1:21" ht="14.4" customHeight="1" x14ac:dyDescent="0.3">
      <c r="A2181" s="625">
        <v>21</v>
      </c>
      <c r="B2181" s="626" t="s">
        <v>551</v>
      </c>
      <c r="C2181" s="626">
        <v>89301212</v>
      </c>
      <c r="D2181" s="688" t="s">
        <v>4839</v>
      </c>
      <c r="E2181" s="689" t="s">
        <v>2836</v>
      </c>
      <c r="F2181" s="626" t="s">
        <v>2806</v>
      </c>
      <c r="G2181" s="626" t="s">
        <v>3052</v>
      </c>
      <c r="H2181" s="626" t="s">
        <v>1264</v>
      </c>
      <c r="I2181" s="626" t="s">
        <v>2522</v>
      </c>
      <c r="J2181" s="626" t="s">
        <v>1317</v>
      </c>
      <c r="K2181" s="626" t="s">
        <v>1397</v>
      </c>
      <c r="L2181" s="627">
        <v>314.33999999999997</v>
      </c>
      <c r="M2181" s="627">
        <v>314.33999999999997</v>
      </c>
      <c r="N2181" s="626">
        <v>1</v>
      </c>
      <c r="O2181" s="690">
        <v>1</v>
      </c>
      <c r="P2181" s="627">
        <v>314.33999999999997</v>
      </c>
      <c r="Q2181" s="642">
        <v>1</v>
      </c>
      <c r="R2181" s="626">
        <v>1</v>
      </c>
      <c r="S2181" s="642">
        <v>1</v>
      </c>
      <c r="T2181" s="690">
        <v>1</v>
      </c>
      <c r="U2181" s="672">
        <v>1</v>
      </c>
    </row>
    <row r="2182" spans="1:21" ht="14.4" customHeight="1" x14ac:dyDescent="0.3">
      <c r="A2182" s="625">
        <v>21</v>
      </c>
      <c r="B2182" s="626" t="s">
        <v>551</v>
      </c>
      <c r="C2182" s="626">
        <v>89301212</v>
      </c>
      <c r="D2182" s="688" t="s">
        <v>4839</v>
      </c>
      <c r="E2182" s="689" t="s">
        <v>2836</v>
      </c>
      <c r="F2182" s="626" t="s">
        <v>2806</v>
      </c>
      <c r="G2182" s="626" t="s">
        <v>3052</v>
      </c>
      <c r="H2182" s="626" t="s">
        <v>550</v>
      </c>
      <c r="I2182" s="626" t="s">
        <v>4621</v>
      </c>
      <c r="J2182" s="626" t="s">
        <v>4622</v>
      </c>
      <c r="K2182" s="626" t="s">
        <v>4623</v>
      </c>
      <c r="L2182" s="627">
        <v>71.92</v>
      </c>
      <c r="M2182" s="627">
        <v>359.6</v>
      </c>
      <c r="N2182" s="626">
        <v>5</v>
      </c>
      <c r="O2182" s="690">
        <v>1</v>
      </c>
      <c r="P2182" s="627">
        <v>359.6</v>
      </c>
      <c r="Q2182" s="642">
        <v>1</v>
      </c>
      <c r="R2182" s="626">
        <v>5</v>
      </c>
      <c r="S2182" s="642">
        <v>1</v>
      </c>
      <c r="T2182" s="690">
        <v>1</v>
      </c>
      <c r="U2182" s="672">
        <v>1</v>
      </c>
    </row>
    <row r="2183" spans="1:21" ht="14.4" customHeight="1" x14ac:dyDescent="0.3">
      <c r="A2183" s="625">
        <v>21</v>
      </c>
      <c r="B2183" s="626" t="s">
        <v>551</v>
      </c>
      <c r="C2183" s="626">
        <v>89301212</v>
      </c>
      <c r="D2183" s="688" t="s">
        <v>4839</v>
      </c>
      <c r="E2183" s="689" t="s">
        <v>2836</v>
      </c>
      <c r="F2183" s="626" t="s">
        <v>2806</v>
      </c>
      <c r="G2183" s="626" t="s">
        <v>3052</v>
      </c>
      <c r="H2183" s="626" t="s">
        <v>550</v>
      </c>
      <c r="I2183" s="626" t="s">
        <v>4624</v>
      </c>
      <c r="J2183" s="626" t="s">
        <v>4622</v>
      </c>
      <c r="K2183" s="626" t="s">
        <v>4625</v>
      </c>
      <c r="L2183" s="627">
        <v>0</v>
      </c>
      <c r="M2183" s="627">
        <v>0</v>
      </c>
      <c r="N2183" s="626">
        <v>1</v>
      </c>
      <c r="O2183" s="690">
        <v>1</v>
      </c>
      <c r="P2183" s="627"/>
      <c r="Q2183" s="642"/>
      <c r="R2183" s="626"/>
      <c r="S2183" s="642">
        <v>0</v>
      </c>
      <c r="T2183" s="690"/>
      <c r="U2183" s="672">
        <v>0</v>
      </c>
    </row>
    <row r="2184" spans="1:21" ht="14.4" customHeight="1" x14ac:dyDescent="0.3">
      <c r="A2184" s="625">
        <v>21</v>
      </c>
      <c r="B2184" s="626" t="s">
        <v>551</v>
      </c>
      <c r="C2184" s="626">
        <v>89301212</v>
      </c>
      <c r="D2184" s="688" t="s">
        <v>4839</v>
      </c>
      <c r="E2184" s="689" t="s">
        <v>2836</v>
      </c>
      <c r="F2184" s="626" t="s">
        <v>2806</v>
      </c>
      <c r="G2184" s="626" t="s">
        <v>3052</v>
      </c>
      <c r="H2184" s="626" t="s">
        <v>550</v>
      </c>
      <c r="I2184" s="626" t="s">
        <v>4626</v>
      </c>
      <c r="J2184" s="626" t="s">
        <v>3624</v>
      </c>
      <c r="K2184" s="626" t="s">
        <v>4627</v>
      </c>
      <c r="L2184" s="627">
        <v>0</v>
      </c>
      <c r="M2184" s="627">
        <v>0</v>
      </c>
      <c r="N2184" s="626">
        <v>3</v>
      </c>
      <c r="O2184" s="690">
        <v>0.5</v>
      </c>
      <c r="P2184" s="627">
        <v>0</v>
      </c>
      <c r="Q2184" s="642"/>
      <c r="R2184" s="626">
        <v>3</v>
      </c>
      <c r="S2184" s="642">
        <v>1</v>
      </c>
      <c r="T2184" s="690">
        <v>0.5</v>
      </c>
      <c r="U2184" s="672">
        <v>1</v>
      </c>
    </row>
    <row r="2185" spans="1:21" ht="14.4" customHeight="1" x14ac:dyDescent="0.3">
      <c r="A2185" s="625">
        <v>21</v>
      </c>
      <c r="B2185" s="626" t="s">
        <v>551</v>
      </c>
      <c r="C2185" s="626">
        <v>89301212</v>
      </c>
      <c r="D2185" s="688" t="s">
        <v>4839</v>
      </c>
      <c r="E2185" s="689" t="s">
        <v>2836</v>
      </c>
      <c r="F2185" s="626" t="s">
        <v>2806</v>
      </c>
      <c r="G2185" s="626" t="s">
        <v>3053</v>
      </c>
      <c r="H2185" s="626" t="s">
        <v>550</v>
      </c>
      <c r="I2185" s="626" t="s">
        <v>3237</v>
      </c>
      <c r="J2185" s="626" t="s">
        <v>3159</v>
      </c>
      <c r="K2185" s="626" t="s">
        <v>680</v>
      </c>
      <c r="L2185" s="627">
        <v>154.33000000000001</v>
      </c>
      <c r="M2185" s="627">
        <v>14661.349999999995</v>
      </c>
      <c r="N2185" s="626">
        <v>95</v>
      </c>
      <c r="O2185" s="690">
        <v>57</v>
      </c>
      <c r="P2185" s="627">
        <v>7407.8399999999974</v>
      </c>
      <c r="Q2185" s="642">
        <v>0.50526315789473686</v>
      </c>
      <c r="R2185" s="626">
        <v>48</v>
      </c>
      <c r="S2185" s="642">
        <v>0.50526315789473686</v>
      </c>
      <c r="T2185" s="690">
        <v>31</v>
      </c>
      <c r="U2185" s="672">
        <v>0.54385964912280704</v>
      </c>
    </row>
    <row r="2186" spans="1:21" ht="14.4" customHeight="1" x14ac:dyDescent="0.3">
      <c r="A2186" s="625">
        <v>21</v>
      </c>
      <c r="B2186" s="626" t="s">
        <v>551</v>
      </c>
      <c r="C2186" s="626">
        <v>89301212</v>
      </c>
      <c r="D2186" s="688" t="s">
        <v>4839</v>
      </c>
      <c r="E2186" s="689" t="s">
        <v>2836</v>
      </c>
      <c r="F2186" s="626" t="s">
        <v>2806</v>
      </c>
      <c r="G2186" s="626" t="s">
        <v>4628</v>
      </c>
      <c r="H2186" s="626" t="s">
        <v>550</v>
      </c>
      <c r="I2186" s="626" t="s">
        <v>4629</v>
      </c>
      <c r="J2186" s="626" t="s">
        <v>4630</v>
      </c>
      <c r="K2186" s="626" t="s">
        <v>3872</v>
      </c>
      <c r="L2186" s="627">
        <v>26.26</v>
      </c>
      <c r="M2186" s="627">
        <v>52.52</v>
      </c>
      <c r="N2186" s="626">
        <v>2</v>
      </c>
      <c r="O2186" s="690">
        <v>1</v>
      </c>
      <c r="P2186" s="627">
        <v>52.52</v>
      </c>
      <c r="Q2186" s="642">
        <v>1</v>
      </c>
      <c r="R2186" s="626">
        <v>2</v>
      </c>
      <c r="S2186" s="642">
        <v>1</v>
      </c>
      <c r="T2186" s="690">
        <v>1</v>
      </c>
      <c r="U2186" s="672">
        <v>1</v>
      </c>
    </row>
    <row r="2187" spans="1:21" ht="14.4" customHeight="1" x14ac:dyDescent="0.3">
      <c r="A2187" s="625">
        <v>21</v>
      </c>
      <c r="B2187" s="626" t="s">
        <v>551</v>
      </c>
      <c r="C2187" s="626">
        <v>89301212</v>
      </c>
      <c r="D2187" s="688" t="s">
        <v>4839</v>
      </c>
      <c r="E2187" s="689" t="s">
        <v>2836</v>
      </c>
      <c r="F2187" s="626" t="s">
        <v>2806</v>
      </c>
      <c r="G2187" s="626" t="s">
        <v>4631</v>
      </c>
      <c r="H2187" s="626" t="s">
        <v>550</v>
      </c>
      <c r="I2187" s="626" t="s">
        <v>4632</v>
      </c>
      <c r="J2187" s="626" t="s">
        <v>1773</v>
      </c>
      <c r="K2187" s="626" t="s">
        <v>1774</v>
      </c>
      <c r="L2187" s="627">
        <v>0</v>
      </c>
      <c r="M2187" s="627">
        <v>0</v>
      </c>
      <c r="N2187" s="626">
        <v>1</v>
      </c>
      <c r="O2187" s="690">
        <v>0.5</v>
      </c>
      <c r="P2187" s="627"/>
      <c r="Q2187" s="642"/>
      <c r="R2187" s="626"/>
      <c r="S2187" s="642">
        <v>0</v>
      </c>
      <c r="T2187" s="690"/>
      <c r="U2187" s="672">
        <v>0</v>
      </c>
    </row>
    <row r="2188" spans="1:21" ht="14.4" customHeight="1" x14ac:dyDescent="0.3">
      <c r="A2188" s="625">
        <v>21</v>
      </c>
      <c r="B2188" s="626" t="s">
        <v>551</v>
      </c>
      <c r="C2188" s="626">
        <v>89301212</v>
      </c>
      <c r="D2188" s="688" t="s">
        <v>4839</v>
      </c>
      <c r="E2188" s="689" t="s">
        <v>2836</v>
      </c>
      <c r="F2188" s="626" t="s">
        <v>2806</v>
      </c>
      <c r="G2188" s="626" t="s">
        <v>4010</v>
      </c>
      <c r="H2188" s="626" t="s">
        <v>550</v>
      </c>
      <c r="I2188" s="626" t="s">
        <v>4633</v>
      </c>
      <c r="J2188" s="626" t="s">
        <v>4634</v>
      </c>
      <c r="K2188" s="626" t="s">
        <v>853</v>
      </c>
      <c r="L2188" s="627">
        <v>82.67</v>
      </c>
      <c r="M2188" s="627">
        <v>165.34</v>
      </c>
      <c r="N2188" s="626">
        <v>2</v>
      </c>
      <c r="O2188" s="690">
        <v>1</v>
      </c>
      <c r="P2188" s="627">
        <v>165.34</v>
      </c>
      <c r="Q2188" s="642">
        <v>1</v>
      </c>
      <c r="R2188" s="626">
        <v>2</v>
      </c>
      <c r="S2188" s="642">
        <v>1</v>
      </c>
      <c r="T2188" s="690">
        <v>1</v>
      </c>
      <c r="U2188" s="672">
        <v>1</v>
      </c>
    </row>
    <row r="2189" spans="1:21" ht="14.4" customHeight="1" x14ac:dyDescent="0.3">
      <c r="A2189" s="625">
        <v>21</v>
      </c>
      <c r="B2189" s="626" t="s">
        <v>551</v>
      </c>
      <c r="C2189" s="626">
        <v>89301212</v>
      </c>
      <c r="D2189" s="688" t="s">
        <v>4839</v>
      </c>
      <c r="E2189" s="689" t="s">
        <v>2836</v>
      </c>
      <c r="F2189" s="626" t="s">
        <v>2806</v>
      </c>
      <c r="G2189" s="626" t="s">
        <v>3364</v>
      </c>
      <c r="H2189" s="626" t="s">
        <v>550</v>
      </c>
      <c r="I2189" s="626" t="s">
        <v>4635</v>
      </c>
      <c r="J2189" s="626" t="s">
        <v>1187</v>
      </c>
      <c r="K2189" s="626" t="s">
        <v>945</v>
      </c>
      <c r="L2189" s="627">
        <v>100.63</v>
      </c>
      <c r="M2189" s="627">
        <v>100.63</v>
      </c>
      <c r="N2189" s="626">
        <v>1</v>
      </c>
      <c r="O2189" s="690">
        <v>1</v>
      </c>
      <c r="P2189" s="627">
        <v>100.63</v>
      </c>
      <c r="Q2189" s="642">
        <v>1</v>
      </c>
      <c r="R2189" s="626">
        <v>1</v>
      </c>
      <c r="S2189" s="642">
        <v>1</v>
      </c>
      <c r="T2189" s="690">
        <v>1</v>
      </c>
      <c r="U2189" s="672">
        <v>1</v>
      </c>
    </row>
    <row r="2190" spans="1:21" ht="14.4" customHeight="1" x14ac:dyDescent="0.3">
      <c r="A2190" s="625">
        <v>21</v>
      </c>
      <c r="B2190" s="626" t="s">
        <v>551</v>
      </c>
      <c r="C2190" s="626">
        <v>89301212</v>
      </c>
      <c r="D2190" s="688" t="s">
        <v>4839</v>
      </c>
      <c r="E2190" s="689" t="s">
        <v>2836</v>
      </c>
      <c r="F2190" s="626" t="s">
        <v>2806</v>
      </c>
      <c r="G2190" s="626" t="s">
        <v>4636</v>
      </c>
      <c r="H2190" s="626" t="s">
        <v>550</v>
      </c>
      <c r="I2190" s="626" t="s">
        <v>4637</v>
      </c>
      <c r="J2190" s="626" t="s">
        <v>4638</v>
      </c>
      <c r="K2190" s="626" t="s">
        <v>680</v>
      </c>
      <c r="L2190" s="627">
        <v>0</v>
      </c>
      <c r="M2190" s="627">
        <v>0</v>
      </c>
      <c r="N2190" s="626">
        <v>3</v>
      </c>
      <c r="O2190" s="690">
        <v>0.5</v>
      </c>
      <c r="P2190" s="627"/>
      <c r="Q2190" s="642"/>
      <c r="R2190" s="626"/>
      <c r="S2190" s="642">
        <v>0</v>
      </c>
      <c r="T2190" s="690"/>
      <c r="U2190" s="672">
        <v>0</v>
      </c>
    </row>
    <row r="2191" spans="1:21" ht="14.4" customHeight="1" x14ac:dyDescent="0.3">
      <c r="A2191" s="625">
        <v>21</v>
      </c>
      <c r="B2191" s="626" t="s">
        <v>551</v>
      </c>
      <c r="C2191" s="626">
        <v>89301212</v>
      </c>
      <c r="D2191" s="688" t="s">
        <v>4839</v>
      </c>
      <c r="E2191" s="689" t="s">
        <v>2836</v>
      </c>
      <c r="F2191" s="626" t="s">
        <v>2806</v>
      </c>
      <c r="G2191" s="626" t="s">
        <v>2903</v>
      </c>
      <c r="H2191" s="626" t="s">
        <v>550</v>
      </c>
      <c r="I2191" s="626" t="s">
        <v>3131</v>
      </c>
      <c r="J2191" s="626" t="s">
        <v>2905</v>
      </c>
      <c r="K2191" s="626" t="s">
        <v>1104</v>
      </c>
      <c r="L2191" s="627">
        <v>0</v>
      </c>
      <c r="M2191" s="627">
        <v>0</v>
      </c>
      <c r="N2191" s="626">
        <v>6</v>
      </c>
      <c r="O2191" s="690">
        <v>4.5</v>
      </c>
      <c r="P2191" s="627">
        <v>0</v>
      </c>
      <c r="Q2191" s="642"/>
      <c r="R2191" s="626">
        <v>3</v>
      </c>
      <c r="S2191" s="642">
        <v>0.5</v>
      </c>
      <c r="T2191" s="690">
        <v>2</v>
      </c>
      <c r="U2191" s="672">
        <v>0.44444444444444442</v>
      </c>
    </row>
    <row r="2192" spans="1:21" ht="14.4" customHeight="1" x14ac:dyDescent="0.3">
      <c r="A2192" s="625">
        <v>21</v>
      </c>
      <c r="B2192" s="626" t="s">
        <v>551</v>
      </c>
      <c r="C2192" s="626">
        <v>89301212</v>
      </c>
      <c r="D2192" s="688" t="s">
        <v>4839</v>
      </c>
      <c r="E2192" s="689" t="s">
        <v>2836</v>
      </c>
      <c r="F2192" s="626" t="s">
        <v>2806</v>
      </c>
      <c r="G2192" s="626" t="s">
        <v>2903</v>
      </c>
      <c r="H2192" s="626" t="s">
        <v>550</v>
      </c>
      <c r="I2192" s="626" t="s">
        <v>4018</v>
      </c>
      <c r="J2192" s="626" t="s">
        <v>2905</v>
      </c>
      <c r="K2192" s="626" t="s">
        <v>628</v>
      </c>
      <c r="L2192" s="627">
        <v>0</v>
      </c>
      <c r="M2192" s="627">
        <v>0</v>
      </c>
      <c r="N2192" s="626">
        <v>2</v>
      </c>
      <c r="O2192" s="690">
        <v>1</v>
      </c>
      <c r="P2192" s="627">
        <v>0</v>
      </c>
      <c r="Q2192" s="642"/>
      <c r="R2192" s="626">
        <v>2</v>
      </c>
      <c r="S2192" s="642">
        <v>1</v>
      </c>
      <c r="T2192" s="690">
        <v>1</v>
      </c>
      <c r="U2192" s="672">
        <v>1</v>
      </c>
    </row>
    <row r="2193" spans="1:21" ht="14.4" customHeight="1" x14ac:dyDescent="0.3">
      <c r="A2193" s="625">
        <v>21</v>
      </c>
      <c r="B2193" s="626" t="s">
        <v>551</v>
      </c>
      <c r="C2193" s="626">
        <v>89301212</v>
      </c>
      <c r="D2193" s="688" t="s">
        <v>4839</v>
      </c>
      <c r="E2193" s="689" t="s">
        <v>2836</v>
      </c>
      <c r="F2193" s="626" t="s">
        <v>2806</v>
      </c>
      <c r="G2193" s="626" t="s">
        <v>2903</v>
      </c>
      <c r="H2193" s="626" t="s">
        <v>550</v>
      </c>
      <c r="I2193" s="626" t="s">
        <v>3366</v>
      </c>
      <c r="J2193" s="626" t="s">
        <v>2907</v>
      </c>
      <c r="K2193" s="626" t="s">
        <v>605</v>
      </c>
      <c r="L2193" s="627">
        <v>0</v>
      </c>
      <c r="M2193" s="627">
        <v>0</v>
      </c>
      <c r="N2193" s="626">
        <v>1</v>
      </c>
      <c r="O2193" s="690">
        <v>0.5</v>
      </c>
      <c r="P2193" s="627">
        <v>0</v>
      </c>
      <c r="Q2193" s="642"/>
      <c r="R2193" s="626">
        <v>1</v>
      </c>
      <c r="S2193" s="642">
        <v>1</v>
      </c>
      <c r="T2193" s="690">
        <v>0.5</v>
      </c>
      <c r="U2193" s="672">
        <v>1</v>
      </c>
    </row>
    <row r="2194" spans="1:21" ht="14.4" customHeight="1" x14ac:dyDescent="0.3">
      <c r="A2194" s="625">
        <v>21</v>
      </c>
      <c r="B2194" s="626" t="s">
        <v>551</v>
      </c>
      <c r="C2194" s="626">
        <v>89301212</v>
      </c>
      <c r="D2194" s="688" t="s">
        <v>4839</v>
      </c>
      <c r="E2194" s="689" t="s">
        <v>2836</v>
      </c>
      <c r="F2194" s="626" t="s">
        <v>2806</v>
      </c>
      <c r="G2194" s="626" t="s">
        <v>2903</v>
      </c>
      <c r="H2194" s="626" t="s">
        <v>550</v>
      </c>
      <c r="I2194" s="626" t="s">
        <v>4202</v>
      </c>
      <c r="J2194" s="626" t="s">
        <v>2907</v>
      </c>
      <c r="K2194" s="626" t="s">
        <v>628</v>
      </c>
      <c r="L2194" s="627">
        <v>0</v>
      </c>
      <c r="M2194" s="627">
        <v>0</v>
      </c>
      <c r="N2194" s="626">
        <v>1</v>
      </c>
      <c r="O2194" s="690">
        <v>0.5</v>
      </c>
      <c r="P2194" s="627"/>
      <c r="Q2194" s="642"/>
      <c r="R2194" s="626"/>
      <c r="S2194" s="642">
        <v>0</v>
      </c>
      <c r="T2194" s="690"/>
      <c r="U2194" s="672">
        <v>0</v>
      </c>
    </row>
    <row r="2195" spans="1:21" ht="14.4" customHeight="1" x14ac:dyDescent="0.3">
      <c r="A2195" s="625">
        <v>21</v>
      </c>
      <c r="B2195" s="626" t="s">
        <v>551</v>
      </c>
      <c r="C2195" s="626">
        <v>89301212</v>
      </c>
      <c r="D2195" s="688" t="s">
        <v>4839</v>
      </c>
      <c r="E2195" s="689" t="s">
        <v>2836</v>
      </c>
      <c r="F2195" s="626" t="s">
        <v>2806</v>
      </c>
      <c r="G2195" s="626" t="s">
        <v>2903</v>
      </c>
      <c r="H2195" s="626" t="s">
        <v>550</v>
      </c>
      <c r="I2195" s="626" t="s">
        <v>3332</v>
      </c>
      <c r="J2195" s="626" t="s">
        <v>3333</v>
      </c>
      <c r="K2195" s="626" t="s">
        <v>1104</v>
      </c>
      <c r="L2195" s="627">
        <v>0</v>
      </c>
      <c r="M2195" s="627">
        <v>0</v>
      </c>
      <c r="N2195" s="626">
        <v>8</v>
      </c>
      <c r="O2195" s="690">
        <v>7</v>
      </c>
      <c r="P2195" s="627">
        <v>0</v>
      </c>
      <c r="Q2195" s="642"/>
      <c r="R2195" s="626">
        <v>6</v>
      </c>
      <c r="S2195" s="642">
        <v>0.75</v>
      </c>
      <c r="T2195" s="690">
        <v>5</v>
      </c>
      <c r="U2195" s="672">
        <v>0.7142857142857143</v>
      </c>
    </row>
    <row r="2196" spans="1:21" ht="14.4" customHeight="1" x14ac:dyDescent="0.3">
      <c r="A2196" s="625">
        <v>21</v>
      </c>
      <c r="B2196" s="626" t="s">
        <v>551</v>
      </c>
      <c r="C2196" s="626">
        <v>89301212</v>
      </c>
      <c r="D2196" s="688" t="s">
        <v>4839</v>
      </c>
      <c r="E2196" s="689" t="s">
        <v>2836</v>
      </c>
      <c r="F2196" s="626" t="s">
        <v>2806</v>
      </c>
      <c r="G2196" s="626" t="s">
        <v>2903</v>
      </c>
      <c r="H2196" s="626" t="s">
        <v>550</v>
      </c>
      <c r="I2196" s="626" t="s">
        <v>4019</v>
      </c>
      <c r="J2196" s="626" t="s">
        <v>3637</v>
      </c>
      <c r="K2196" s="626" t="s">
        <v>1104</v>
      </c>
      <c r="L2196" s="627">
        <v>0</v>
      </c>
      <c r="M2196" s="627">
        <v>0</v>
      </c>
      <c r="N2196" s="626">
        <v>2</v>
      </c>
      <c r="O2196" s="690">
        <v>1.5</v>
      </c>
      <c r="P2196" s="627">
        <v>0</v>
      </c>
      <c r="Q2196" s="642"/>
      <c r="R2196" s="626">
        <v>1</v>
      </c>
      <c r="S2196" s="642">
        <v>0.5</v>
      </c>
      <c r="T2196" s="690">
        <v>1</v>
      </c>
      <c r="U2196" s="672">
        <v>0.66666666666666663</v>
      </c>
    </row>
    <row r="2197" spans="1:21" ht="14.4" customHeight="1" x14ac:dyDescent="0.3">
      <c r="A2197" s="625">
        <v>21</v>
      </c>
      <c r="B2197" s="626" t="s">
        <v>551</v>
      </c>
      <c r="C2197" s="626">
        <v>89301212</v>
      </c>
      <c r="D2197" s="688" t="s">
        <v>4839</v>
      </c>
      <c r="E2197" s="689" t="s">
        <v>2836</v>
      </c>
      <c r="F2197" s="626" t="s">
        <v>2806</v>
      </c>
      <c r="G2197" s="626" t="s">
        <v>2903</v>
      </c>
      <c r="H2197" s="626" t="s">
        <v>550</v>
      </c>
      <c r="I2197" s="626" t="s">
        <v>3638</v>
      </c>
      <c r="J2197" s="626" t="s">
        <v>3637</v>
      </c>
      <c r="K2197" s="626" t="s">
        <v>1694</v>
      </c>
      <c r="L2197" s="627">
        <v>0</v>
      </c>
      <c r="M2197" s="627">
        <v>0</v>
      </c>
      <c r="N2197" s="626">
        <v>1</v>
      </c>
      <c r="O2197" s="690">
        <v>1</v>
      </c>
      <c r="P2197" s="627">
        <v>0</v>
      </c>
      <c r="Q2197" s="642"/>
      <c r="R2197" s="626">
        <v>1</v>
      </c>
      <c r="S2197" s="642">
        <v>1</v>
      </c>
      <c r="T2197" s="690">
        <v>1</v>
      </c>
      <c r="U2197" s="672">
        <v>1</v>
      </c>
    </row>
    <row r="2198" spans="1:21" ht="14.4" customHeight="1" x14ac:dyDescent="0.3">
      <c r="A2198" s="625">
        <v>21</v>
      </c>
      <c r="B2198" s="626" t="s">
        <v>551</v>
      </c>
      <c r="C2198" s="626">
        <v>89301212</v>
      </c>
      <c r="D2198" s="688" t="s">
        <v>4839</v>
      </c>
      <c r="E2198" s="689" t="s">
        <v>2836</v>
      </c>
      <c r="F2198" s="626" t="s">
        <v>2806</v>
      </c>
      <c r="G2198" s="626" t="s">
        <v>2903</v>
      </c>
      <c r="H2198" s="626" t="s">
        <v>550</v>
      </c>
      <c r="I2198" s="626" t="s">
        <v>4021</v>
      </c>
      <c r="J2198" s="626" t="s">
        <v>3637</v>
      </c>
      <c r="K2198" s="626" t="s">
        <v>1104</v>
      </c>
      <c r="L2198" s="627">
        <v>0</v>
      </c>
      <c r="M2198" s="627">
        <v>0</v>
      </c>
      <c r="N2198" s="626">
        <v>10</v>
      </c>
      <c r="O2198" s="690">
        <v>6</v>
      </c>
      <c r="P2198" s="627">
        <v>0</v>
      </c>
      <c r="Q2198" s="642"/>
      <c r="R2198" s="626">
        <v>8</v>
      </c>
      <c r="S2198" s="642">
        <v>0.8</v>
      </c>
      <c r="T2198" s="690">
        <v>5</v>
      </c>
      <c r="U2198" s="672">
        <v>0.83333333333333337</v>
      </c>
    </row>
    <row r="2199" spans="1:21" ht="14.4" customHeight="1" x14ac:dyDescent="0.3">
      <c r="A2199" s="625">
        <v>21</v>
      </c>
      <c r="B2199" s="626" t="s">
        <v>551</v>
      </c>
      <c r="C2199" s="626">
        <v>89301212</v>
      </c>
      <c r="D2199" s="688" t="s">
        <v>4839</v>
      </c>
      <c r="E2199" s="689" t="s">
        <v>2836</v>
      </c>
      <c r="F2199" s="626" t="s">
        <v>2806</v>
      </c>
      <c r="G2199" s="626" t="s">
        <v>2903</v>
      </c>
      <c r="H2199" s="626" t="s">
        <v>550</v>
      </c>
      <c r="I2199" s="626" t="s">
        <v>4639</v>
      </c>
      <c r="J2199" s="626" t="s">
        <v>3637</v>
      </c>
      <c r="K2199" s="626" t="s">
        <v>628</v>
      </c>
      <c r="L2199" s="627">
        <v>0</v>
      </c>
      <c r="M2199" s="627">
        <v>0</v>
      </c>
      <c r="N2199" s="626">
        <v>10</v>
      </c>
      <c r="O2199" s="690">
        <v>7</v>
      </c>
      <c r="P2199" s="627">
        <v>0</v>
      </c>
      <c r="Q2199" s="642"/>
      <c r="R2199" s="626">
        <v>7</v>
      </c>
      <c r="S2199" s="642">
        <v>0.7</v>
      </c>
      <c r="T2199" s="690">
        <v>4.5</v>
      </c>
      <c r="U2199" s="672">
        <v>0.6428571428571429</v>
      </c>
    </row>
    <row r="2200" spans="1:21" ht="14.4" customHeight="1" x14ac:dyDescent="0.3">
      <c r="A2200" s="625">
        <v>21</v>
      </c>
      <c r="B2200" s="626" t="s">
        <v>551</v>
      </c>
      <c r="C2200" s="626">
        <v>89301212</v>
      </c>
      <c r="D2200" s="688" t="s">
        <v>4839</v>
      </c>
      <c r="E2200" s="689" t="s">
        <v>2836</v>
      </c>
      <c r="F2200" s="626" t="s">
        <v>2806</v>
      </c>
      <c r="G2200" s="626" t="s">
        <v>2903</v>
      </c>
      <c r="H2200" s="626" t="s">
        <v>550</v>
      </c>
      <c r="I2200" s="626" t="s">
        <v>3062</v>
      </c>
      <c r="J2200" s="626" t="s">
        <v>1102</v>
      </c>
      <c r="K2200" s="626" t="s">
        <v>1104</v>
      </c>
      <c r="L2200" s="627">
        <v>0</v>
      </c>
      <c r="M2200" s="627">
        <v>0</v>
      </c>
      <c r="N2200" s="626">
        <v>3</v>
      </c>
      <c r="O2200" s="690">
        <v>1.5</v>
      </c>
      <c r="P2200" s="627">
        <v>0</v>
      </c>
      <c r="Q2200" s="642"/>
      <c r="R2200" s="626">
        <v>3</v>
      </c>
      <c r="S2200" s="642">
        <v>1</v>
      </c>
      <c r="T2200" s="690">
        <v>1.5</v>
      </c>
      <c r="U2200" s="672">
        <v>1</v>
      </c>
    </row>
    <row r="2201" spans="1:21" ht="14.4" customHeight="1" x14ac:dyDescent="0.3">
      <c r="A2201" s="625">
        <v>21</v>
      </c>
      <c r="B2201" s="626" t="s">
        <v>551</v>
      </c>
      <c r="C2201" s="626">
        <v>89301212</v>
      </c>
      <c r="D2201" s="688" t="s">
        <v>4839</v>
      </c>
      <c r="E2201" s="689" t="s">
        <v>2836</v>
      </c>
      <c r="F2201" s="626" t="s">
        <v>2806</v>
      </c>
      <c r="G2201" s="626" t="s">
        <v>2903</v>
      </c>
      <c r="H2201" s="626" t="s">
        <v>550</v>
      </c>
      <c r="I2201" s="626" t="s">
        <v>4023</v>
      </c>
      <c r="J2201" s="626" t="s">
        <v>3642</v>
      </c>
      <c r="K2201" s="626" t="s">
        <v>628</v>
      </c>
      <c r="L2201" s="627">
        <v>0</v>
      </c>
      <c r="M2201" s="627">
        <v>0</v>
      </c>
      <c r="N2201" s="626">
        <v>1</v>
      </c>
      <c r="O2201" s="690">
        <v>0.5</v>
      </c>
      <c r="P2201" s="627">
        <v>0</v>
      </c>
      <c r="Q2201" s="642"/>
      <c r="R2201" s="626">
        <v>1</v>
      </c>
      <c r="S2201" s="642">
        <v>1</v>
      </c>
      <c r="T2201" s="690">
        <v>0.5</v>
      </c>
      <c r="U2201" s="672">
        <v>1</v>
      </c>
    </row>
    <row r="2202" spans="1:21" ht="14.4" customHeight="1" x14ac:dyDescent="0.3">
      <c r="A2202" s="625">
        <v>21</v>
      </c>
      <c r="B2202" s="626" t="s">
        <v>551</v>
      </c>
      <c r="C2202" s="626">
        <v>89301212</v>
      </c>
      <c r="D2202" s="688" t="s">
        <v>4839</v>
      </c>
      <c r="E2202" s="689" t="s">
        <v>2836</v>
      </c>
      <c r="F2202" s="626" t="s">
        <v>2806</v>
      </c>
      <c r="G2202" s="626" t="s">
        <v>2903</v>
      </c>
      <c r="H2202" s="626" t="s">
        <v>550</v>
      </c>
      <c r="I2202" s="626" t="s">
        <v>3641</v>
      </c>
      <c r="J2202" s="626" t="s">
        <v>3642</v>
      </c>
      <c r="K2202" s="626" t="s">
        <v>3643</v>
      </c>
      <c r="L2202" s="627">
        <v>0</v>
      </c>
      <c r="M2202" s="627">
        <v>0</v>
      </c>
      <c r="N2202" s="626">
        <v>1</v>
      </c>
      <c r="O2202" s="690">
        <v>1</v>
      </c>
      <c r="P2202" s="627"/>
      <c r="Q2202" s="642"/>
      <c r="R2202" s="626"/>
      <c r="S2202" s="642">
        <v>0</v>
      </c>
      <c r="T2202" s="690"/>
      <c r="U2202" s="672">
        <v>0</v>
      </c>
    </row>
    <row r="2203" spans="1:21" ht="14.4" customHeight="1" x14ac:dyDescent="0.3">
      <c r="A2203" s="625">
        <v>21</v>
      </c>
      <c r="B2203" s="626" t="s">
        <v>551</v>
      </c>
      <c r="C2203" s="626">
        <v>89301212</v>
      </c>
      <c r="D2203" s="688" t="s">
        <v>4839</v>
      </c>
      <c r="E2203" s="689" t="s">
        <v>2836</v>
      </c>
      <c r="F2203" s="626" t="s">
        <v>2807</v>
      </c>
      <c r="G2203" s="626" t="s">
        <v>3298</v>
      </c>
      <c r="H2203" s="626" t="s">
        <v>550</v>
      </c>
      <c r="I2203" s="626" t="s">
        <v>4640</v>
      </c>
      <c r="J2203" s="626" t="s">
        <v>2823</v>
      </c>
      <c r="K2203" s="626"/>
      <c r="L2203" s="627">
        <v>0</v>
      </c>
      <c r="M2203" s="627">
        <v>0</v>
      </c>
      <c r="N2203" s="626">
        <v>5</v>
      </c>
      <c r="O2203" s="690">
        <v>3</v>
      </c>
      <c r="P2203" s="627">
        <v>0</v>
      </c>
      <c r="Q2203" s="642"/>
      <c r="R2203" s="626">
        <v>5</v>
      </c>
      <c r="S2203" s="642">
        <v>1</v>
      </c>
      <c r="T2203" s="690">
        <v>3</v>
      </c>
      <c r="U2203" s="672">
        <v>1</v>
      </c>
    </row>
    <row r="2204" spans="1:21" ht="14.4" customHeight="1" x14ac:dyDescent="0.3">
      <c r="A2204" s="625">
        <v>21</v>
      </c>
      <c r="B2204" s="626" t="s">
        <v>551</v>
      </c>
      <c r="C2204" s="626">
        <v>89301212</v>
      </c>
      <c r="D2204" s="688" t="s">
        <v>4839</v>
      </c>
      <c r="E2204" s="689" t="s">
        <v>2836</v>
      </c>
      <c r="F2204" s="626" t="s">
        <v>2807</v>
      </c>
      <c r="G2204" s="626" t="s">
        <v>3298</v>
      </c>
      <c r="H2204" s="626" t="s">
        <v>550</v>
      </c>
      <c r="I2204" s="626" t="s">
        <v>4641</v>
      </c>
      <c r="J2204" s="626" t="s">
        <v>2823</v>
      </c>
      <c r="K2204" s="626"/>
      <c r="L2204" s="627">
        <v>0</v>
      </c>
      <c r="M2204" s="627">
        <v>0</v>
      </c>
      <c r="N2204" s="626">
        <v>8</v>
      </c>
      <c r="O2204" s="690">
        <v>8</v>
      </c>
      <c r="P2204" s="627">
        <v>0</v>
      </c>
      <c r="Q2204" s="642"/>
      <c r="R2204" s="626">
        <v>8</v>
      </c>
      <c r="S2204" s="642">
        <v>1</v>
      </c>
      <c r="T2204" s="690">
        <v>8</v>
      </c>
      <c r="U2204" s="672">
        <v>1</v>
      </c>
    </row>
    <row r="2205" spans="1:21" ht="14.4" customHeight="1" x14ac:dyDescent="0.3">
      <c r="A2205" s="625">
        <v>21</v>
      </c>
      <c r="B2205" s="626" t="s">
        <v>551</v>
      </c>
      <c r="C2205" s="626">
        <v>89301212</v>
      </c>
      <c r="D2205" s="688" t="s">
        <v>4839</v>
      </c>
      <c r="E2205" s="689" t="s">
        <v>2836</v>
      </c>
      <c r="F2205" s="626" t="s">
        <v>2807</v>
      </c>
      <c r="G2205" s="626" t="s">
        <v>3298</v>
      </c>
      <c r="H2205" s="626" t="s">
        <v>550</v>
      </c>
      <c r="I2205" s="626" t="s">
        <v>4025</v>
      </c>
      <c r="J2205" s="626" t="s">
        <v>2823</v>
      </c>
      <c r="K2205" s="626"/>
      <c r="L2205" s="627">
        <v>0</v>
      </c>
      <c r="M2205" s="627">
        <v>0</v>
      </c>
      <c r="N2205" s="626">
        <v>10</v>
      </c>
      <c r="O2205" s="690">
        <v>10</v>
      </c>
      <c r="P2205" s="627">
        <v>0</v>
      </c>
      <c r="Q2205" s="642"/>
      <c r="R2205" s="626">
        <v>10</v>
      </c>
      <c r="S2205" s="642">
        <v>1</v>
      </c>
      <c r="T2205" s="690">
        <v>10</v>
      </c>
      <c r="U2205" s="672">
        <v>1</v>
      </c>
    </row>
    <row r="2206" spans="1:21" ht="14.4" customHeight="1" x14ac:dyDescent="0.3">
      <c r="A2206" s="625">
        <v>21</v>
      </c>
      <c r="B2206" s="626" t="s">
        <v>551</v>
      </c>
      <c r="C2206" s="626">
        <v>89301212</v>
      </c>
      <c r="D2206" s="688" t="s">
        <v>4839</v>
      </c>
      <c r="E2206" s="689" t="s">
        <v>2836</v>
      </c>
      <c r="F2206" s="626" t="s">
        <v>2807</v>
      </c>
      <c r="G2206" s="626" t="s">
        <v>3298</v>
      </c>
      <c r="H2206" s="626" t="s">
        <v>550</v>
      </c>
      <c r="I2206" s="626" t="s">
        <v>4642</v>
      </c>
      <c r="J2206" s="626" t="s">
        <v>2823</v>
      </c>
      <c r="K2206" s="626"/>
      <c r="L2206" s="627">
        <v>0</v>
      </c>
      <c r="M2206" s="627">
        <v>0</v>
      </c>
      <c r="N2206" s="626">
        <v>2</v>
      </c>
      <c r="O2206" s="690">
        <v>2</v>
      </c>
      <c r="P2206" s="627">
        <v>0</v>
      </c>
      <c r="Q2206" s="642"/>
      <c r="R2206" s="626">
        <v>2</v>
      </c>
      <c r="S2206" s="642">
        <v>1</v>
      </c>
      <c r="T2206" s="690">
        <v>2</v>
      </c>
      <c r="U2206" s="672">
        <v>1</v>
      </c>
    </row>
    <row r="2207" spans="1:21" ht="14.4" customHeight="1" x14ac:dyDescent="0.3">
      <c r="A2207" s="625">
        <v>21</v>
      </c>
      <c r="B2207" s="626" t="s">
        <v>551</v>
      </c>
      <c r="C2207" s="626">
        <v>89301212</v>
      </c>
      <c r="D2207" s="688" t="s">
        <v>4839</v>
      </c>
      <c r="E2207" s="689" t="s">
        <v>2836</v>
      </c>
      <c r="F2207" s="626" t="s">
        <v>2807</v>
      </c>
      <c r="G2207" s="626" t="s">
        <v>3298</v>
      </c>
      <c r="H2207" s="626" t="s">
        <v>550</v>
      </c>
      <c r="I2207" s="626" t="s">
        <v>4643</v>
      </c>
      <c r="J2207" s="626" t="s">
        <v>2823</v>
      </c>
      <c r="K2207" s="626"/>
      <c r="L2207" s="627">
        <v>0</v>
      </c>
      <c r="M2207" s="627">
        <v>0</v>
      </c>
      <c r="N2207" s="626">
        <v>2</v>
      </c>
      <c r="O2207" s="690">
        <v>2</v>
      </c>
      <c r="P2207" s="627"/>
      <c r="Q2207" s="642"/>
      <c r="R2207" s="626"/>
      <c r="S2207" s="642">
        <v>0</v>
      </c>
      <c r="T2207" s="690"/>
      <c r="U2207" s="672">
        <v>0</v>
      </c>
    </row>
    <row r="2208" spans="1:21" ht="14.4" customHeight="1" x14ac:dyDescent="0.3">
      <c r="A2208" s="625">
        <v>21</v>
      </c>
      <c r="B2208" s="626" t="s">
        <v>551</v>
      </c>
      <c r="C2208" s="626">
        <v>89301212</v>
      </c>
      <c r="D2208" s="688" t="s">
        <v>4839</v>
      </c>
      <c r="E2208" s="689" t="s">
        <v>2836</v>
      </c>
      <c r="F2208" s="626" t="s">
        <v>2807</v>
      </c>
      <c r="G2208" s="626" t="s">
        <v>3298</v>
      </c>
      <c r="H2208" s="626" t="s">
        <v>550</v>
      </c>
      <c r="I2208" s="626" t="s">
        <v>4644</v>
      </c>
      <c r="J2208" s="626" t="s">
        <v>2823</v>
      </c>
      <c r="K2208" s="626"/>
      <c r="L2208" s="627">
        <v>0</v>
      </c>
      <c r="M2208" s="627">
        <v>0</v>
      </c>
      <c r="N2208" s="626">
        <v>1</v>
      </c>
      <c r="O2208" s="690">
        <v>1</v>
      </c>
      <c r="P2208" s="627"/>
      <c r="Q2208" s="642"/>
      <c r="R2208" s="626"/>
      <c r="S2208" s="642">
        <v>0</v>
      </c>
      <c r="T2208" s="690"/>
      <c r="U2208" s="672">
        <v>0</v>
      </c>
    </row>
    <row r="2209" spans="1:21" ht="14.4" customHeight="1" x14ac:dyDescent="0.3">
      <c r="A2209" s="625">
        <v>21</v>
      </c>
      <c r="B2209" s="626" t="s">
        <v>551</v>
      </c>
      <c r="C2209" s="626">
        <v>89301212</v>
      </c>
      <c r="D2209" s="688" t="s">
        <v>4839</v>
      </c>
      <c r="E2209" s="689" t="s">
        <v>2836</v>
      </c>
      <c r="F2209" s="626" t="s">
        <v>2808</v>
      </c>
      <c r="G2209" s="626" t="s">
        <v>3298</v>
      </c>
      <c r="H2209" s="626" t="s">
        <v>550</v>
      </c>
      <c r="I2209" s="626" t="s">
        <v>3479</v>
      </c>
      <c r="J2209" s="626" t="s">
        <v>2823</v>
      </c>
      <c r="K2209" s="626"/>
      <c r="L2209" s="627">
        <v>0</v>
      </c>
      <c r="M2209" s="627">
        <v>0</v>
      </c>
      <c r="N2209" s="626">
        <v>20</v>
      </c>
      <c r="O2209" s="690">
        <v>14</v>
      </c>
      <c r="P2209" s="627">
        <v>0</v>
      </c>
      <c r="Q2209" s="642"/>
      <c r="R2209" s="626">
        <v>13</v>
      </c>
      <c r="S2209" s="642">
        <v>0.65</v>
      </c>
      <c r="T2209" s="690">
        <v>10</v>
      </c>
      <c r="U2209" s="672">
        <v>0.7142857142857143</v>
      </c>
    </row>
    <row r="2210" spans="1:21" ht="14.4" customHeight="1" x14ac:dyDescent="0.3">
      <c r="A2210" s="625">
        <v>21</v>
      </c>
      <c r="B2210" s="626" t="s">
        <v>551</v>
      </c>
      <c r="C2210" s="626">
        <v>89301212</v>
      </c>
      <c r="D2210" s="688" t="s">
        <v>4839</v>
      </c>
      <c r="E2210" s="689" t="s">
        <v>2836</v>
      </c>
      <c r="F2210" s="626" t="s">
        <v>2808</v>
      </c>
      <c r="G2210" s="626" t="s">
        <v>3245</v>
      </c>
      <c r="H2210" s="626" t="s">
        <v>550</v>
      </c>
      <c r="I2210" s="626" t="s">
        <v>3246</v>
      </c>
      <c r="J2210" s="626" t="s">
        <v>3247</v>
      </c>
      <c r="K2210" s="626" t="s">
        <v>3248</v>
      </c>
      <c r="L2210" s="627">
        <v>1267.1199999999999</v>
      </c>
      <c r="M2210" s="627">
        <v>76027.200000000041</v>
      </c>
      <c r="N2210" s="626">
        <v>60</v>
      </c>
      <c r="O2210" s="690">
        <v>43</v>
      </c>
      <c r="P2210" s="627">
        <v>69691.600000000035</v>
      </c>
      <c r="Q2210" s="642">
        <v>0.91666666666666663</v>
      </c>
      <c r="R2210" s="626">
        <v>55</v>
      </c>
      <c r="S2210" s="642">
        <v>0.91666666666666663</v>
      </c>
      <c r="T2210" s="690">
        <v>40</v>
      </c>
      <c r="U2210" s="672">
        <v>0.93023255813953487</v>
      </c>
    </row>
    <row r="2211" spans="1:21" ht="14.4" customHeight="1" x14ac:dyDescent="0.3">
      <c r="A2211" s="625">
        <v>21</v>
      </c>
      <c r="B2211" s="626" t="s">
        <v>551</v>
      </c>
      <c r="C2211" s="626">
        <v>89301212</v>
      </c>
      <c r="D2211" s="688" t="s">
        <v>4839</v>
      </c>
      <c r="E2211" s="689" t="s">
        <v>2836</v>
      </c>
      <c r="F2211" s="626" t="s">
        <v>2808</v>
      </c>
      <c r="G2211" s="626" t="s">
        <v>3245</v>
      </c>
      <c r="H2211" s="626" t="s">
        <v>550</v>
      </c>
      <c r="I2211" s="626" t="s">
        <v>3334</v>
      </c>
      <c r="J2211" s="626" t="s">
        <v>3335</v>
      </c>
      <c r="K2211" s="626" t="s">
        <v>3336</v>
      </c>
      <c r="L2211" s="627">
        <v>1000</v>
      </c>
      <c r="M2211" s="627">
        <v>10000</v>
      </c>
      <c r="N2211" s="626">
        <v>10</v>
      </c>
      <c r="O2211" s="690">
        <v>10</v>
      </c>
      <c r="P2211" s="627">
        <v>2000</v>
      </c>
      <c r="Q2211" s="642">
        <v>0.2</v>
      </c>
      <c r="R2211" s="626">
        <v>2</v>
      </c>
      <c r="S2211" s="642">
        <v>0.2</v>
      </c>
      <c r="T2211" s="690">
        <v>2</v>
      </c>
      <c r="U2211" s="672">
        <v>0.2</v>
      </c>
    </row>
    <row r="2212" spans="1:21" ht="14.4" customHeight="1" x14ac:dyDescent="0.3">
      <c r="A2212" s="625">
        <v>21</v>
      </c>
      <c r="B2212" s="626" t="s">
        <v>551</v>
      </c>
      <c r="C2212" s="626">
        <v>89301212</v>
      </c>
      <c r="D2212" s="688" t="s">
        <v>4839</v>
      </c>
      <c r="E2212" s="689" t="s">
        <v>2836</v>
      </c>
      <c r="F2212" s="626" t="s">
        <v>2808</v>
      </c>
      <c r="G2212" s="626" t="s">
        <v>3644</v>
      </c>
      <c r="H2212" s="626" t="s">
        <v>550</v>
      </c>
      <c r="I2212" s="626" t="s">
        <v>3645</v>
      </c>
      <c r="J2212" s="626" t="s">
        <v>3646</v>
      </c>
      <c r="K2212" s="626" t="s">
        <v>3647</v>
      </c>
      <c r="L2212" s="627">
        <v>1800</v>
      </c>
      <c r="M2212" s="627">
        <v>12600</v>
      </c>
      <c r="N2212" s="626">
        <v>7</v>
      </c>
      <c r="O2212" s="690">
        <v>7</v>
      </c>
      <c r="P2212" s="627">
        <v>9000</v>
      </c>
      <c r="Q2212" s="642">
        <v>0.7142857142857143</v>
      </c>
      <c r="R2212" s="626">
        <v>5</v>
      </c>
      <c r="S2212" s="642">
        <v>0.7142857142857143</v>
      </c>
      <c r="T2212" s="690">
        <v>5</v>
      </c>
      <c r="U2212" s="672">
        <v>0.7142857142857143</v>
      </c>
    </row>
    <row r="2213" spans="1:21" ht="14.4" customHeight="1" x14ac:dyDescent="0.3">
      <c r="A2213" s="625">
        <v>21</v>
      </c>
      <c r="B2213" s="626" t="s">
        <v>551</v>
      </c>
      <c r="C2213" s="626">
        <v>89301212</v>
      </c>
      <c r="D2213" s="688" t="s">
        <v>4839</v>
      </c>
      <c r="E2213" s="689" t="s">
        <v>2837</v>
      </c>
      <c r="F2213" s="626" t="s">
        <v>2806</v>
      </c>
      <c r="G2213" s="626" t="s">
        <v>3270</v>
      </c>
      <c r="H2213" s="626" t="s">
        <v>1264</v>
      </c>
      <c r="I2213" s="626" t="s">
        <v>3273</v>
      </c>
      <c r="J2213" s="626" t="s">
        <v>3274</v>
      </c>
      <c r="K2213" s="626" t="s">
        <v>3275</v>
      </c>
      <c r="L2213" s="627">
        <v>2279.48</v>
      </c>
      <c r="M2213" s="627">
        <v>13676.880000000001</v>
      </c>
      <c r="N2213" s="626">
        <v>6</v>
      </c>
      <c r="O2213" s="690">
        <v>2</v>
      </c>
      <c r="P2213" s="627">
        <v>13676.880000000001</v>
      </c>
      <c r="Q2213" s="642">
        <v>1</v>
      </c>
      <c r="R2213" s="626">
        <v>6</v>
      </c>
      <c r="S2213" s="642">
        <v>1</v>
      </c>
      <c r="T2213" s="690">
        <v>2</v>
      </c>
      <c r="U2213" s="672">
        <v>1</v>
      </c>
    </row>
    <row r="2214" spans="1:21" ht="14.4" customHeight="1" x14ac:dyDescent="0.3">
      <c r="A2214" s="625">
        <v>21</v>
      </c>
      <c r="B2214" s="626" t="s">
        <v>551</v>
      </c>
      <c r="C2214" s="626">
        <v>89301212</v>
      </c>
      <c r="D2214" s="688" t="s">
        <v>4839</v>
      </c>
      <c r="E2214" s="689" t="s">
        <v>2837</v>
      </c>
      <c r="F2214" s="626" t="s">
        <v>2808</v>
      </c>
      <c r="G2214" s="626" t="s">
        <v>3644</v>
      </c>
      <c r="H2214" s="626" t="s">
        <v>550</v>
      </c>
      <c r="I2214" s="626" t="s">
        <v>3645</v>
      </c>
      <c r="J2214" s="626" t="s">
        <v>3646</v>
      </c>
      <c r="K2214" s="626" t="s">
        <v>3647</v>
      </c>
      <c r="L2214" s="627">
        <v>1800</v>
      </c>
      <c r="M2214" s="627">
        <v>1800</v>
      </c>
      <c r="N2214" s="626">
        <v>1</v>
      </c>
      <c r="O2214" s="690">
        <v>1</v>
      </c>
      <c r="P2214" s="627"/>
      <c r="Q2214" s="642">
        <v>0</v>
      </c>
      <c r="R2214" s="626"/>
      <c r="S2214" s="642">
        <v>0</v>
      </c>
      <c r="T2214" s="690"/>
      <c r="U2214" s="672">
        <v>0</v>
      </c>
    </row>
    <row r="2215" spans="1:21" ht="14.4" customHeight="1" x14ac:dyDescent="0.3">
      <c r="A2215" s="625">
        <v>21</v>
      </c>
      <c r="B2215" s="626" t="s">
        <v>551</v>
      </c>
      <c r="C2215" s="626">
        <v>89301212</v>
      </c>
      <c r="D2215" s="688" t="s">
        <v>4839</v>
      </c>
      <c r="E2215" s="689" t="s">
        <v>2838</v>
      </c>
      <c r="F2215" s="626" t="s">
        <v>2806</v>
      </c>
      <c r="G2215" s="626" t="s">
        <v>2854</v>
      </c>
      <c r="H2215" s="626" t="s">
        <v>1264</v>
      </c>
      <c r="I2215" s="626" t="s">
        <v>2486</v>
      </c>
      <c r="J2215" s="626" t="s">
        <v>1429</v>
      </c>
      <c r="K2215" s="626" t="s">
        <v>1430</v>
      </c>
      <c r="L2215" s="627">
        <v>89.6</v>
      </c>
      <c r="M2215" s="627">
        <v>537.59999999999991</v>
      </c>
      <c r="N2215" s="626">
        <v>6</v>
      </c>
      <c r="O2215" s="690">
        <v>3.5</v>
      </c>
      <c r="P2215" s="627">
        <v>358.4</v>
      </c>
      <c r="Q2215" s="642">
        <v>0.66666666666666674</v>
      </c>
      <c r="R2215" s="626">
        <v>4</v>
      </c>
      <c r="S2215" s="642">
        <v>0.66666666666666663</v>
      </c>
      <c r="T2215" s="690">
        <v>2.5</v>
      </c>
      <c r="U2215" s="672">
        <v>0.7142857142857143</v>
      </c>
    </row>
    <row r="2216" spans="1:21" ht="14.4" customHeight="1" x14ac:dyDescent="0.3">
      <c r="A2216" s="625">
        <v>21</v>
      </c>
      <c r="B2216" s="626" t="s">
        <v>551</v>
      </c>
      <c r="C2216" s="626">
        <v>89301212</v>
      </c>
      <c r="D2216" s="688" t="s">
        <v>4839</v>
      </c>
      <c r="E2216" s="689" t="s">
        <v>2838</v>
      </c>
      <c r="F2216" s="626" t="s">
        <v>2806</v>
      </c>
      <c r="G2216" s="626" t="s">
        <v>2854</v>
      </c>
      <c r="H2216" s="626" t="s">
        <v>1264</v>
      </c>
      <c r="I2216" s="626" t="s">
        <v>2486</v>
      </c>
      <c r="J2216" s="626" t="s">
        <v>1429</v>
      </c>
      <c r="K2216" s="626" t="s">
        <v>1430</v>
      </c>
      <c r="L2216" s="627">
        <v>95.25</v>
      </c>
      <c r="M2216" s="627">
        <v>285.75</v>
      </c>
      <c r="N2216" s="626">
        <v>3</v>
      </c>
      <c r="O2216" s="690">
        <v>2.5</v>
      </c>
      <c r="P2216" s="627">
        <v>285.75</v>
      </c>
      <c r="Q2216" s="642">
        <v>1</v>
      </c>
      <c r="R2216" s="626">
        <v>3</v>
      </c>
      <c r="S2216" s="642">
        <v>1</v>
      </c>
      <c r="T2216" s="690">
        <v>2.5</v>
      </c>
      <c r="U2216" s="672">
        <v>1</v>
      </c>
    </row>
    <row r="2217" spans="1:21" ht="14.4" customHeight="1" x14ac:dyDescent="0.3">
      <c r="A2217" s="625">
        <v>21</v>
      </c>
      <c r="B2217" s="626" t="s">
        <v>551</v>
      </c>
      <c r="C2217" s="626">
        <v>89301212</v>
      </c>
      <c r="D2217" s="688" t="s">
        <v>4839</v>
      </c>
      <c r="E2217" s="689" t="s">
        <v>2838</v>
      </c>
      <c r="F2217" s="626" t="s">
        <v>2806</v>
      </c>
      <c r="G2217" s="626" t="s">
        <v>2854</v>
      </c>
      <c r="H2217" s="626" t="s">
        <v>550</v>
      </c>
      <c r="I2217" s="626" t="s">
        <v>2914</v>
      </c>
      <c r="J2217" s="626" t="s">
        <v>751</v>
      </c>
      <c r="K2217" s="626" t="s">
        <v>2915</v>
      </c>
      <c r="L2217" s="627">
        <v>141.38999999999999</v>
      </c>
      <c r="M2217" s="627">
        <v>141.38999999999999</v>
      </c>
      <c r="N2217" s="626">
        <v>1</v>
      </c>
      <c r="O2217" s="690">
        <v>1</v>
      </c>
      <c r="P2217" s="627"/>
      <c r="Q2217" s="642">
        <v>0</v>
      </c>
      <c r="R2217" s="626"/>
      <c r="S2217" s="642">
        <v>0</v>
      </c>
      <c r="T2217" s="690"/>
      <c r="U2217" s="672">
        <v>0</v>
      </c>
    </row>
    <row r="2218" spans="1:21" ht="14.4" customHeight="1" x14ac:dyDescent="0.3">
      <c r="A2218" s="625">
        <v>21</v>
      </c>
      <c r="B2218" s="626" t="s">
        <v>551</v>
      </c>
      <c r="C2218" s="626">
        <v>89301212</v>
      </c>
      <c r="D2218" s="688" t="s">
        <v>4839</v>
      </c>
      <c r="E2218" s="689" t="s">
        <v>2838</v>
      </c>
      <c r="F2218" s="626" t="s">
        <v>2806</v>
      </c>
      <c r="G2218" s="626" t="s">
        <v>2855</v>
      </c>
      <c r="H2218" s="626" t="s">
        <v>550</v>
      </c>
      <c r="I2218" s="626" t="s">
        <v>3407</v>
      </c>
      <c r="J2218" s="626" t="s">
        <v>3408</v>
      </c>
      <c r="K2218" s="626" t="s">
        <v>2546</v>
      </c>
      <c r="L2218" s="627">
        <v>10.73</v>
      </c>
      <c r="M2218" s="627">
        <v>10.73</v>
      </c>
      <c r="N2218" s="626">
        <v>1</v>
      </c>
      <c r="O2218" s="690">
        <v>0.5</v>
      </c>
      <c r="P2218" s="627"/>
      <c r="Q2218" s="642">
        <v>0</v>
      </c>
      <c r="R2218" s="626"/>
      <c r="S2218" s="642">
        <v>0</v>
      </c>
      <c r="T2218" s="690"/>
      <c r="U2218" s="672">
        <v>0</v>
      </c>
    </row>
    <row r="2219" spans="1:21" ht="14.4" customHeight="1" x14ac:dyDescent="0.3">
      <c r="A2219" s="625">
        <v>21</v>
      </c>
      <c r="B2219" s="626" t="s">
        <v>551</v>
      </c>
      <c r="C2219" s="626">
        <v>89301212</v>
      </c>
      <c r="D2219" s="688" t="s">
        <v>4839</v>
      </c>
      <c r="E2219" s="689" t="s">
        <v>2838</v>
      </c>
      <c r="F2219" s="626" t="s">
        <v>2806</v>
      </c>
      <c r="G2219" s="626" t="s">
        <v>2855</v>
      </c>
      <c r="H2219" s="626" t="s">
        <v>1264</v>
      </c>
      <c r="I2219" s="626" t="s">
        <v>2916</v>
      </c>
      <c r="J2219" s="626" t="s">
        <v>2917</v>
      </c>
      <c r="K2219" s="626" t="s">
        <v>2918</v>
      </c>
      <c r="L2219" s="627">
        <v>16.27</v>
      </c>
      <c r="M2219" s="627">
        <v>48.81</v>
      </c>
      <c r="N2219" s="626">
        <v>3</v>
      </c>
      <c r="O2219" s="690">
        <v>2</v>
      </c>
      <c r="P2219" s="627"/>
      <c r="Q2219" s="642">
        <v>0</v>
      </c>
      <c r="R2219" s="626"/>
      <c r="S2219" s="642">
        <v>0</v>
      </c>
      <c r="T2219" s="690"/>
      <c r="U2219" s="672">
        <v>0</v>
      </c>
    </row>
    <row r="2220" spans="1:21" ht="14.4" customHeight="1" x14ac:dyDescent="0.3">
      <c r="A2220" s="625">
        <v>21</v>
      </c>
      <c r="B2220" s="626" t="s">
        <v>551</v>
      </c>
      <c r="C2220" s="626">
        <v>89301212</v>
      </c>
      <c r="D2220" s="688" t="s">
        <v>4839</v>
      </c>
      <c r="E2220" s="689" t="s">
        <v>2838</v>
      </c>
      <c r="F2220" s="626" t="s">
        <v>2806</v>
      </c>
      <c r="G2220" s="626" t="s">
        <v>2855</v>
      </c>
      <c r="H2220" s="626" t="s">
        <v>1264</v>
      </c>
      <c r="I2220" s="626" t="s">
        <v>3409</v>
      </c>
      <c r="J2220" s="626" t="s">
        <v>3410</v>
      </c>
      <c r="K2220" s="626" t="s">
        <v>3411</v>
      </c>
      <c r="L2220" s="627">
        <v>38.51</v>
      </c>
      <c r="M2220" s="627">
        <v>77.02</v>
      </c>
      <c r="N2220" s="626">
        <v>2</v>
      </c>
      <c r="O2220" s="690">
        <v>0.5</v>
      </c>
      <c r="P2220" s="627"/>
      <c r="Q2220" s="642">
        <v>0</v>
      </c>
      <c r="R2220" s="626"/>
      <c r="S2220" s="642">
        <v>0</v>
      </c>
      <c r="T2220" s="690"/>
      <c r="U2220" s="672">
        <v>0</v>
      </c>
    </row>
    <row r="2221" spans="1:21" ht="14.4" customHeight="1" x14ac:dyDescent="0.3">
      <c r="A2221" s="625">
        <v>21</v>
      </c>
      <c r="B2221" s="626" t="s">
        <v>551</v>
      </c>
      <c r="C2221" s="626">
        <v>89301212</v>
      </c>
      <c r="D2221" s="688" t="s">
        <v>4839</v>
      </c>
      <c r="E2221" s="689" t="s">
        <v>2838</v>
      </c>
      <c r="F2221" s="626" t="s">
        <v>2806</v>
      </c>
      <c r="G2221" s="626" t="s">
        <v>2855</v>
      </c>
      <c r="H2221" s="626" t="s">
        <v>1264</v>
      </c>
      <c r="I2221" s="626" t="s">
        <v>2731</v>
      </c>
      <c r="J2221" s="626" t="s">
        <v>2732</v>
      </c>
      <c r="K2221" s="626" t="s">
        <v>1593</v>
      </c>
      <c r="L2221" s="627">
        <v>17.690000000000001</v>
      </c>
      <c r="M2221" s="627">
        <v>35.380000000000003</v>
      </c>
      <c r="N2221" s="626">
        <v>2</v>
      </c>
      <c r="O2221" s="690">
        <v>2</v>
      </c>
      <c r="P2221" s="627">
        <v>17.690000000000001</v>
      </c>
      <c r="Q2221" s="642">
        <v>0.5</v>
      </c>
      <c r="R2221" s="626">
        <v>1</v>
      </c>
      <c r="S2221" s="642">
        <v>0.5</v>
      </c>
      <c r="T2221" s="690">
        <v>1</v>
      </c>
      <c r="U2221" s="672">
        <v>0.5</v>
      </c>
    </row>
    <row r="2222" spans="1:21" ht="14.4" customHeight="1" x14ac:dyDescent="0.3">
      <c r="A2222" s="625">
        <v>21</v>
      </c>
      <c r="B2222" s="626" t="s">
        <v>551</v>
      </c>
      <c r="C2222" s="626">
        <v>89301212</v>
      </c>
      <c r="D2222" s="688" t="s">
        <v>4839</v>
      </c>
      <c r="E2222" s="689" t="s">
        <v>2838</v>
      </c>
      <c r="F2222" s="626" t="s">
        <v>2806</v>
      </c>
      <c r="G2222" s="626" t="s">
        <v>2924</v>
      </c>
      <c r="H2222" s="626" t="s">
        <v>550</v>
      </c>
      <c r="I2222" s="626" t="s">
        <v>4645</v>
      </c>
      <c r="J2222" s="626" t="s">
        <v>1109</v>
      </c>
      <c r="K2222" s="626" t="s">
        <v>4646</v>
      </c>
      <c r="L2222" s="627">
        <v>0</v>
      </c>
      <c r="M2222" s="627">
        <v>0</v>
      </c>
      <c r="N2222" s="626">
        <v>1</v>
      </c>
      <c r="O2222" s="690">
        <v>0.5</v>
      </c>
      <c r="P2222" s="627">
        <v>0</v>
      </c>
      <c r="Q2222" s="642"/>
      <c r="R2222" s="626">
        <v>1</v>
      </c>
      <c r="S2222" s="642">
        <v>1</v>
      </c>
      <c r="T2222" s="690">
        <v>0.5</v>
      </c>
      <c r="U2222" s="672">
        <v>1</v>
      </c>
    </row>
    <row r="2223" spans="1:21" ht="14.4" customHeight="1" x14ac:dyDescent="0.3">
      <c r="A2223" s="625">
        <v>21</v>
      </c>
      <c r="B2223" s="626" t="s">
        <v>551</v>
      </c>
      <c r="C2223" s="626">
        <v>89301212</v>
      </c>
      <c r="D2223" s="688" t="s">
        <v>4839</v>
      </c>
      <c r="E2223" s="689" t="s">
        <v>2838</v>
      </c>
      <c r="F2223" s="626" t="s">
        <v>2806</v>
      </c>
      <c r="G2223" s="626" t="s">
        <v>2924</v>
      </c>
      <c r="H2223" s="626" t="s">
        <v>550</v>
      </c>
      <c r="I2223" s="626" t="s">
        <v>4647</v>
      </c>
      <c r="J2223" s="626" t="s">
        <v>4648</v>
      </c>
      <c r="K2223" s="626" t="s">
        <v>1179</v>
      </c>
      <c r="L2223" s="627">
        <v>0</v>
      </c>
      <c r="M2223" s="627">
        <v>0</v>
      </c>
      <c r="N2223" s="626">
        <v>1</v>
      </c>
      <c r="O2223" s="690">
        <v>1</v>
      </c>
      <c r="P2223" s="627"/>
      <c r="Q2223" s="642"/>
      <c r="R2223" s="626"/>
      <c r="S2223" s="642">
        <v>0</v>
      </c>
      <c r="T2223" s="690"/>
      <c r="U2223" s="672">
        <v>0</v>
      </c>
    </row>
    <row r="2224" spans="1:21" ht="14.4" customHeight="1" x14ac:dyDescent="0.3">
      <c r="A2224" s="625">
        <v>21</v>
      </c>
      <c r="B2224" s="626" t="s">
        <v>551</v>
      </c>
      <c r="C2224" s="626">
        <v>89301212</v>
      </c>
      <c r="D2224" s="688" t="s">
        <v>4839</v>
      </c>
      <c r="E2224" s="689" t="s">
        <v>2838</v>
      </c>
      <c r="F2224" s="626" t="s">
        <v>2806</v>
      </c>
      <c r="G2224" s="626" t="s">
        <v>2931</v>
      </c>
      <c r="H2224" s="626" t="s">
        <v>1264</v>
      </c>
      <c r="I2224" s="626" t="s">
        <v>2281</v>
      </c>
      <c r="J2224" s="626" t="s">
        <v>1452</v>
      </c>
      <c r="K2224" s="626" t="s">
        <v>1199</v>
      </c>
      <c r="L2224" s="627">
        <v>60.92</v>
      </c>
      <c r="M2224" s="627">
        <v>60.92</v>
      </c>
      <c r="N2224" s="626">
        <v>1</v>
      </c>
      <c r="O2224" s="690">
        <v>0.5</v>
      </c>
      <c r="P2224" s="627"/>
      <c r="Q2224" s="642">
        <v>0</v>
      </c>
      <c r="R2224" s="626"/>
      <c r="S2224" s="642">
        <v>0</v>
      </c>
      <c r="T2224" s="690"/>
      <c r="U2224" s="672">
        <v>0</v>
      </c>
    </row>
    <row r="2225" spans="1:21" ht="14.4" customHeight="1" x14ac:dyDescent="0.3">
      <c r="A2225" s="625">
        <v>21</v>
      </c>
      <c r="B2225" s="626" t="s">
        <v>551</v>
      </c>
      <c r="C2225" s="626">
        <v>89301212</v>
      </c>
      <c r="D2225" s="688" t="s">
        <v>4839</v>
      </c>
      <c r="E2225" s="689" t="s">
        <v>2838</v>
      </c>
      <c r="F2225" s="626" t="s">
        <v>2806</v>
      </c>
      <c r="G2225" s="626" t="s">
        <v>2877</v>
      </c>
      <c r="H2225" s="626" t="s">
        <v>1264</v>
      </c>
      <c r="I2225" s="626" t="s">
        <v>2362</v>
      </c>
      <c r="J2225" s="626" t="s">
        <v>2363</v>
      </c>
      <c r="K2225" s="626" t="s">
        <v>2364</v>
      </c>
      <c r="L2225" s="627">
        <v>333.31</v>
      </c>
      <c r="M2225" s="627">
        <v>2333.17</v>
      </c>
      <c r="N2225" s="626">
        <v>7</v>
      </c>
      <c r="O2225" s="690">
        <v>5.5</v>
      </c>
      <c r="P2225" s="627">
        <v>1999.86</v>
      </c>
      <c r="Q2225" s="642">
        <v>0.8571428571428571</v>
      </c>
      <c r="R2225" s="626">
        <v>6</v>
      </c>
      <c r="S2225" s="642">
        <v>0.8571428571428571</v>
      </c>
      <c r="T2225" s="690">
        <v>4.5</v>
      </c>
      <c r="U2225" s="672">
        <v>0.81818181818181823</v>
      </c>
    </row>
    <row r="2226" spans="1:21" ht="14.4" customHeight="1" x14ac:dyDescent="0.3">
      <c r="A2226" s="625">
        <v>21</v>
      </c>
      <c r="B2226" s="626" t="s">
        <v>551</v>
      </c>
      <c r="C2226" s="626">
        <v>89301212</v>
      </c>
      <c r="D2226" s="688" t="s">
        <v>4839</v>
      </c>
      <c r="E2226" s="689" t="s">
        <v>2838</v>
      </c>
      <c r="F2226" s="626" t="s">
        <v>2806</v>
      </c>
      <c r="G2226" s="626" t="s">
        <v>2877</v>
      </c>
      <c r="H2226" s="626" t="s">
        <v>1264</v>
      </c>
      <c r="I2226" s="626" t="s">
        <v>2679</v>
      </c>
      <c r="J2226" s="626" t="s">
        <v>2680</v>
      </c>
      <c r="K2226" s="626" t="s">
        <v>2681</v>
      </c>
      <c r="L2226" s="627">
        <v>333.31</v>
      </c>
      <c r="M2226" s="627">
        <v>333.31</v>
      </c>
      <c r="N2226" s="626">
        <v>1</v>
      </c>
      <c r="O2226" s="690">
        <v>1</v>
      </c>
      <c r="P2226" s="627">
        <v>333.31</v>
      </c>
      <c r="Q2226" s="642">
        <v>1</v>
      </c>
      <c r="R2226" s="626">
        <v>1</v>
      </c>
      <c r="S2226" s="642">
        <v>1</v>
      </c>
      <c r="T2226" s="690">
        <v>1</v>
      </c>
      <c r="U2226" s="672">
        <v>1</v>
      </c>
    </row>
    <row r="2227" spans="1:21" ht="14.4" customHeight="1" x14ac:dyDescent="0.3">
      <c r="A2227" s="625">
        <v>21</v>
      </c>
      <c r="B2227" s="626" t="s">
        <v>551</v>
      </c>
      <c r="C2227" s="626">
        <v>89301212</v>
      </c>
      <c r="D2227" s="688" t="s">
        <v>4839</v>
      </c>
      <c r="E2227" s="689" t="s">
        <v>2838</v>
      </c>
      <c r="F2227" s="626" t="s">
        <v>2806</v>
      </c>
      <c r="G2227" s="626" t="s">
        <v>3421</v>
      </c>
      <c r="H2227" s="626" t="s">
        <v>1264</v>
      </c>
      <c r="I2227" s="626" t="s">
        <v>3422</v>
      </c>
      <c r="J2227" s="626" t="s">
        <v>3423</v>
      </c>
      <c r="K2227" s="626" t="s">
        <v>3424</v>
      </c>
      <c r="L2227" s="627">
        <v>2279.48</v>
      </c>
      <c r="M2227" s="627">
        <v>6838.4400000000005</v>
      </c>
      <c r="N2227" s="626">
        <v>3</v>
      </c>
      <c r="O2227" s="690">
        <v>1</v>
      </c>
      <c r="P2227" s="627"/>
      <c r="Q2227" s="642">
        <v>0</v>
      </c>
      <c r="R2227" s="626"/>
      <c r="S2227" s="642">
        <v>0</v>
      </c>
      <c r="T2227" s="690"/>
      <c r="U2227" s="672">
        <v>0</v>
      </c>
    </row>
    <row r="2228" spans="1:21" ht="14.4" customHeight="1" x14ac:dyDescent="0.3">
      <c r="A2228" s="625">
        <v>21</v>
      </c>
      <c r="B2228" s="626" t="s">
        <v>551</v>
      </c>
      <c r="C2228" s="626">
        <v>89301212</v>
      </c>
      <c r="D2228" s="688" t="s">
        <v>4839</v>
      </c>
      <c r="E2228" s="689" t="s">
        <v>2838</v>
      </c>
      <c r="F2228" s="626" t="s">
        <v>2806</v>
      </c>
      <c r="G2228" s="626" t="s">
        <v>3421</v>
      </c>
      <c r="H2228" s="626" t="s">
        <v>1264</v>
      </c>
      <c r="I2228" s="626" t="s">
        <v>3425</v>
      </c>
      <c r="J2228" s="626" t="s">
        <v>3423</v>
      </c>
      <c r="K2228" s="626" t="s">
        <v>3424</v>
      </c>
      <c r="L2228" s="627">
        <v>2279.48</v>
      </c>
      <c r="M2228" s="627">
        <v>6838.4400000000005</v>
      </c>
      <c r="N2228" s="626">
        <v>3</v>
      </c>
      <c r="O2228" s="690">
        <v>1</v>
      </c>
      <c r="P2228" s="627"/>
      <c r="Q2228" s="642">
        <v>0</v>
      </c>
      <c r="R2228" s="626"/>
      <c r="S2228" s="642">
        <v>0</v>
      </c>
      <c r="T2228" s="690"/>
      <c r="U2228" s="672">
        <v>0</v>
      </c>
    </row>
    <row r="2229" spans="1:21" ht="14.4" customHeight="1" x14ac:dyDescent="0.3">
      <c r="A2229" s="625">
        <v>21</v>
      </c>
      <c r="B2229" s="626" t="s">
        <v>551</v>
      </c>
      <c r="C2229" s="626">
        <v>89301212</v>
      </c>
      <c r="D2229" s="688" t="s">
        <v>4839</v>
      </c>
      <c r="E2229" s="689" t="s">
        <v>2838</v>
      </c>
      <c r="F2229" s="626" t="s">
        <v>2806</v>
      </c>
      <c r="G2229" s="626" t="s">
        <v>3421</v>
      </c>
      <c r="H2229" s="626" t="s">
        <v>1264</v>
      </c>
      <c r="I2229" s="626" t="s">
        <v>4040</v>
      </c>
      <c r="J2229" s="626" t="s">
        <v>3423</v>
      </c>
      <c r="K2229" s="626" t="s">
        <v>4041</v>
      </c>
      <c r="L2229" s="627">
        <v>7598.27</v>
      </c>
      <c r="M2229" s="627">
        <v>15196.54</v>
      </c>
      <c r="N2229" s="626">
        <v>2</v>
      </c>
      <c r="O2229" s="690">
        <v>2</v>
      </c>
      <c r="P2229" s="627">
        <v>15196.54</v>
      </c>
      <c r="Q2229" s="642">
        <v>1</v>
      </c>
      <c r="R2229" s="626">
        <v>2</v>
      </c>
      <c r="S2229" s="642">
        <v>1</v>
      </c>
      <c r="T2229" s="690">
        <v>2</v>
      </c>
      <c r="U2229" s="672">
        <v>1</v>
      </c>
    </row>
    <row r="2230" spans="1:21" ht="14.4" customHeight="1" x14ac:dyDescent="0.3">
      <c r="A2230" s="625">
        <v>21</v>
      </c>
      <c r="B2230" s="626" t="s">
        <v>551</v>
      </c>
      <c r="C2230" s="626">
        <v>89301212</v>
      </c>
      <c r="D2230" s="688" t="s">
        <v>4839</v>
      </c>
      <c r="E2230" s="689" t="s">
        <v>2838</v>
      </c>
      <c r="F2230" s="626" t="s">
        <v>2806</v>
      </c>
      <c r="G2230" s="626" t="s">
        <v>3421</v>
      </c>
      <c r="H2230" s="626" t="s">
        <v>550</v>
      </c>
      <c r="I2230" s="626" t="s">
        <v>4649</v>
      </c>
      <c r="J2230" s="626" t="s">
        <v>619</v>
      </c>
      <c r="K2230" s="626" t="s">
        <v>4041</v>
      </c>
      <c r="L2230" s="627">
        <v>0</v>
      </c>
      <c r="M2230" s="627">
        <v>0</v>
      </c>
      <c r="N2230" s="626">
        <v>1</v>
      </c>
      <c r="O2230" s="690">
        <v>1</v>
      </c>
      <c r="P2230" s="627"/>
      <c r="Q2230" s="642"/>
      <c r="R2230" s="626"/>
      <c r="S2230" s="642">
        <v>0</v>
      </c>
      <c r="T2230" s="690"/>
      <c r="U2230" s="672">
        <v>0</v>
      </c>
    </row>
    <row r="2231" spans="1:21" ht="14.4" customHeight="1" x14ac:dyDescent="0.3">
      <c r="A2231" s="625">
        <v>21</v>
      </c>
      <c r="B2231" s="626" t="s">
        <v>551</v>
      </c>
      <c r="C2231" s="626">
        <v>89301212</v>
      </c>
      <c r="D2231" s="688" t="s">
        <v>4839</v>
      </c>
      <c r="E2231" s="689" t="s">
        <v>2838</v>
      </c>
      <c r="F2231" s="626" t="s">
        <v>2806</v>
      </c>
      <c r="G2231" s="626" t="s">
        <v>2933</v>
      </c>
      <c r="H2231" s="626" t="s">
        <v>550</v>
      </c>
      <c r="I2231" s="626" t="s">
        <v>2934</v>
      </c>
      <c r="J2231" s="626" t="s">
        <v>2935</v>
      </c>
      <c r="K2231" s="626" t="s">
        <v>2936</v>
      </c>
      <c r="L2231" s="627">
        <v>1789.73</v>
      </c>
      <c r="M2231" s="627">
        <v>5369.1900000000005</v>
      </c>
      <c r="N2231" s="626">
        <v>3</v>
      </c>
      <c r="O2231" s="690">
        <v>1</v>
      </c>
      <c r="P2231" s="627">
        <v>5369.1900000000005</v>
      </c>
      <c r="Q2231" s="642">
        <v>1</v>
      </c>
      <c r="R2231" s="626">
        <v>3</v>
      </c>
      <c r="S2231" s="642">
        <v>1</v>
      </c>
      <c r="T2231" s="690">
        <v>1</v>
      </c>
      <c r="U2231" s="672">
        <v>1</v>
      </c>
    </row>
    <row r="2232" spans="1:21" ht="14.4" customHeight="1" x14ac:dyDescent="0.3">
      <c r="A2232" s="625">
        <v>21</v>
      </c>
      <c r="B2232" s="626" t="s">
        <v>551</v>
      </c>
      <c r="C2232" s="626">
        <v>89301212</v>
      </c>
      <c r="D2232" s="688" t="s">
        <v>4839</v>
      </c>
      <c r="E2232" s="689" t="s">
        <v>2838</v>
      </c>
      <c r="F2232" s="626" t="s">
        <v>2806</v>
      </c>
      <c r="G2232" s="626" t="s">
        <v>2856</v>
      </c>
      <c r="H2232" s="626" t="s">
        <v>550</v>
      </c>
      <c r="I2232" s="626" t="s">
        <v>3439</v>
      </c>
      <c r="J2232" s="626" t="s">
        <v>3440</v>
      </c>
      <c r="K2232" s="626" t="s">
        <v>1883</v>
      </c>
      <c r="L2232" s="627">
        <v>0</v>
      </c>
      <c r="M2232" s="627">
        <v>0</v>
      </c>
      <c r="N2232" s="626">
        <v>2</v>
      </c>
      <c r="O2232" s="690">
        <v>0.5</v>
      </c>
      <c r="P2232" s="627">
        <v>0</v>
      </c>
      <c r="Q2232" s="642"/>
      <c r="R2232" s="626">
        <v>2</v>
      </c>
      <c r="S2232" s="642">
        <v>1</v>
      </c>
      <c r="T2232" s="690">
        <v>0.5</v>
      </c>
      <c r="U2232" s="672">
        <v>1</v>
      </c>
    </row>
    <row r="2233" spans="1:21" ht="14.4" customHeight="1" x14ac:dyDescent="0.3">
      <c r="A2233" s="625">
        <v>21</v>
      </c>
      <c r="B2233" s="626" t="s">
        <v>551</v>
      </c>
      <c r="C2233" s="626">
        <v>89301212</v>
      </c>
      <c r="D2233" s="688" t="s">
        <v>4839</v>
      </c>
      <c r="E2233" s="689" t="s">
        <v>2838</v>
      </c>
      <c r="F2233" s="626" t="s">
        <v>2806</v>
      </c>
      <c r="G2233" s="626" t="s">
        <v>4650</v>
      </c>
      <c r="H2233" s="626" t="s">
        <v>550</v>
      </c>
      <c r="I2233" s="626" t="s">
        <v>4651</v>
      </c>
      <c r="J2233" s="626" t="s">
        <v>4652</v>
      </c>
      <c r="K2233" s="626" t="s">
        <v>4653</v>
      </c>
      <c r="L2233" s="627">
        <v>0</v>
      </c>
      <c r="M2233" s="627">
        <v>0</v>
      </c>
      <c r="N2233" s="626">
        <v>1</v>
      </c>
      <c r="O2233" s="690">
        <v>1</v>
      </c>
      <c r="P2233" s="627"/>
      <c r="Q2233" s="642"/>
      <c r="R2233" s="626"/>
      <c r="S2233" s="642">
        <v>0</v>
      </c>
      <c r="T2233" s="690"/>
      <c r="U2233" s="672">
        <v>0</v>
      </c>
    </row>
    <row r="2234" spans="1:21" ht="14.4" customHeight="1" x14ac:dyDescent="0.3">
      <c r="A2234" s="625">
        <v>21</v>
      </c>
      <c r="B2234" s="626" t="s">
        <v>551</v>
      </c>
      <c r="C2234" s="626">
        <v>89301212</v>
      </c>
      <c r="D2234" s="688" t="s">
        <v>4839</v>
      </c>
      <c r="E2234" s="689" t="s">
        <v>2838</v>
      </c>
      <c r="F2234" s="626" t="s">
        <v>2806</v>
      </c>
      <c r="G2234" s="626" t="s">
        <v>3170</v>
      </c>
      <c r="H2234" s="626" t="s">
        <v>1264</v>
      </c>
      <c r="I2234" s="626" t="s">
        <v>3778</v>
      </c>
      <c r="J2234" s="626" t="s">
        <v>3779</v>
      </c>
      <c r="K2234" s="626" t="s">
        <v>3780</v>
      </c>
      <c r="L2234" s="627">
        <v>1509.4</v>
      </c>
      <c r="M2234" s="627">
        <v>1509.4</v>
      </c>
      <c r="N2234" s="626">
        <v>1</v>
      </c>
      <c r="O2234" s="690">
        <v>1</v>
      </c>
      <c r="P2234" s="627"/>
      <c r="Q2234" s="642">
        <v>0</v>
      </c>
      <c r="R2234" s="626"/>
      <c r="S2234" s="642">
        <v>0</v>
      </c>
      <c r="T2234" s="690"/>
      <c r="U2234" s="672">
        <v>0</v>
      </c>
    </row>
    <row r="2235" spans="1:21" ht="14.4" customHeight="1" x14ac:dyDescent="0.3">
      <c r="A2235" s="625">
        <v>21</v>
      </c>
      <c r="B2235" s="626" t="s">
        <v>551</v>
      </c>
      <c r="C2235" s="626">
        <v>89301212</v>
      </c>
      <c r="D2235" s="688" t="s">
        <v>4839</v>
      </c>
      <c r="E2235" s="689" t="s">
        <v>2838</v>
      </c>
      <c r="F2235" s="626" t="s">
        <v>2806</v>
      </c>
      <c r="G2235" s="626" t="s">
        <v>3174</v>
      </c>
      <c r="H2235" s="626" t="s">
        <v>1264</v>
      </c>
      <c r="I2235" s="626" t="s">
        <v>4654</v>
      </c>
      <c r="J2235" s="626" t="s">
        <v>1379</v>
      </c>
      <c r="K2235" s="626" t="s">
        <v>4655</v>
      </c>
      <c r="L2235" s="627">
        <v>0</v>
      </c>
      <c r="M2235" s="627">
        <v>0</v>
      </c>
      <c r="N2235" s="626">
        <v>1</v>
      </c>
      <c r="O2235" s="690">
        <v>1</v>
      </c>
      <c r="P2235" s="627"/>
      <c r="Q2235" s="642"/>
      <c r="R2235" s="626"/>
      <c r="S2235" s="642">
        <v>0</v>
      </c>
      <c r="T2235" s="690"/>
      <c r="U2235" s="672">
        <v>0</v>
      </c>
    </row>
    <row r="2236" spans="1:21" ht="14.4" customHeight="1" x14ac:dyDescent="0.3">
      <c r="A2236" s="625">
        <v>21</v>
      </c>
      <c r="B2236" s="626" t="s">
        <v>551</v>
      </c>
      <c r="C2236" s="626">
        <v>89301212</v>
      </c>
      <c r="D2236" s="688" t="s">
        <v>4839</v>
      </c>
      <c r="E2236" s="689" t="s">
        <v>2838</v>
      </c>
      <c r="F2236" s="626" t="s">
        <v>2806</v>
      </c>
      <c r="G2236" s="626" t="s">
        <v>3174</v>
      </c>
      <c r="H2236" s="626" t="s">
        <v>1264</v>
      </c>
      <c r="I2236" s="626" t="s">
        <v>2748</v>
      </c>
      <c r="J2236" s="626" t="s">
        <v>1379</v>
      </c>
      <c r="K2236" s="626" t="s">
        <v>2749</v>
      </c>
      <c r="L2236" s="627">
        <v>275.48</v>
      </c>
      <c r="M2236" s="627">
        <v>826.44</v>
      </c>
      <c r="N2236" s="626">
        <v>3</v>
      </c>
      <c r="O2236" s="690">
        <v>2.5</v>
      </c>
      <c r="P2236" s="627">
        <v>826.44</v>
      </c>
      <c r="Q2236" s="642">
        <v>1</v>
      </c>
      <c r="R2236" s="626">
        <v>3</v>
      </c>
      <c r="S2236" s="642">
        <v>1</v>
      </c>
      <c r="T2236" s="690">
        <v>2.5</v>
      </c>
      <c r="U2236" s="672">
        <v>1</v>
      </c>
    </row>
    <row r="2237" spans="1:21" ht="14.4" customHeight="1" x14ac:dyDescent="0.3">
      <c r="A2237" s="625">
        <v>21</v>
      </c>
      <c r="B2237" s="626" t="s">
        <v>551</v>
      </c>
      <c r="C2237" s="626">
        <v>89301212</v>
      </c>
      <c r="D2237" s="688" t="s">
        <v>4839</v>
      </c>
      <c r="E2237" s="689" t="s">
        <v>2838</v>
      </c>
      <c r="F2237" s="626" t="s">
        <v>2806</v>
      </c>
      <c r="G2237" s="626" t="s">
        <v>3174</v>
      </c>
      <c r="H2237" s="626" t="s">
        <v>1264</v>
      </c>
      <c r="I2237" s="626" t="s">
        <v>2575</v>
      </c>
      <c r="J2237" s="626" t="s">
        <v>1379</v>
      </c>
      <c r="K2237" s="626" t="s">
        <v>628</v>
      </c>
      <c r="L2237" s="627">
        <v>137.74</v>
      </c>
      <c r="M2237" s="627">
        <v>137.74</v>
      </c>
      <c r="N2237" s="626">
        <v>1</v>
      </c>
      <c r="O2237" s="690">
        <v>1</v>
      </c>
      <c r="P2237" s="627">
        <v>137.74</v>
      </c>
      <c r="Q2237" s="642">
        <v>1</v>
      </c>
      <c r="R2237" s="626">
        <v>1</v>
      </c>
      <c r="S2237" s="642">
        <v>1</v>
      </c>
      <c r="T2237" s="690">
        <v>1</v>
      </c>
      <c r="U2237" s="672">
        <v>1</v>
      </c>
    </row>
    <row r="2238" spans="1:21" ht="14.4" customHeight="1" x14ac:dyDescent="0.3">
      <c r="A2238" s="625">
        <v>21</v>
      </c>
      <c r="B2238" s="626" t="s">
        <v>551</v>
      </c>
      <c r="C2238" s="626">
        <v>89301212</v>
      </c>
      <c r="D2238" s="688" t="s">
        <v>4839</v>
      </c>
      <c r="E2238" s="689" t="s">
        <v>2838</v>
      </c>
      <c r="F2238" s="626" t="s">
        <v>2806</v>
      </c>
      <c r="G2238" s="626" t="s">
        <v>2941</v>
      </c>
      <c r="H2238" s="626" t="s">
        <v>550</v>
      </c>
      <c r="I2238" s="626" t="s">
        <v>2942</v>
      </c>
      <c r="J2238" s="626" t="s">
        <v>865</v>
      </c>
      <c r="K2238" s="626" t="s">
        <v>866</v>
      </c>
      <c r="L2238" s="627">
        <v>0</v>
      </c>
      <c r="M2238" s="627">
        <v>0</v>
      </c>
      <c r="N2238" s="626">
        <v>6</v>
      </c>
      <c r="O2238" s="690">
        <v>2</v>
      </c>
      <c r="P2238" s="627">
        <v>0</v>
      </c>
      <c r="Q2238" s="642"/>
      <c r="R2238" s="626">
        <v>4</v>
      </c>
      <c r="S2238" s="642">
        <v>0.66666666666666663</v>
      </c>
      <c r="T2238" s="690">
        <v>1.5</v>
      </c>
      <c r="U2238" s="672">
        <v>0.75</v>
      </c>
    </row>
    <row r="2239" spans="1:21" ht="14.4" customHeight="1" x14ac:dyDescent="0.3">
      <c r="A2239" s="625">
        <v>21</v>
      </c>
      <c r="B2239" s="626" t="s">
        <v>551</v>
      </c>
      <c r="C2239" s="626">
        <v>89301212</v>
      </c>
      <c r="D2239" s="688" t="s">
        <v>4839</v>
      </c>
      <c r="E2239" s="689" t="s">
        <v>2838</v>
      </c>
      <c r="F2239" s="626" t="s">
        <v>2806</v>
      </c>
      <c r="G2239" s="626" t="s">
        <v>2941</v>
      </c>
      <c r="H2239" s="626" t="s">
        <v>550</v>
      </c>
      <c r="I2239" s="626" t="s">
        <v>2943</v>
      </c>
      <c r="J2239" s="626" t="s">
        <v>865</v>
      </c>
      <c r="K2239" s="626" t="s">
        <v>2944</v>
      </c>
      <c r="L2239" s="627">
        <v>0</v>
      </c>
      <c r="M2239" s="627">
        <v>0</v>
      </c>
      <c r="N2239" s="626">
        <v>2</v>
      </c>
      <c r="O2239" s="690">
        <v>1</v>
      </c>
      <c r="P2239" s="627">
        <v>0</v>
      </c>
      <c r="Q2239" s="642"/>
      <c r="R2239" s="626">
        <v>1</v>
      </c>
      <c r="S2239" s="642">
        <v>0.5</v>
      </c>
      <c r="T2239" s="690">
        <v>0.5</v>
      </c>
      <c r="U2239" s="672">
        <v>0.5</v>
      </c>
    </row>
    <row r="2240" spans="1:21" ht="14.4" customHeight="1" x14ac:dyDescent="0.3">
      <c r="A2240" s="625">
        <v>21</v>
      </c>
      <c r="B2240" s="626" t="s">
        <v>551</v>
      </c>
      <c r="C2240" s="626">
        <v>89301212</v>
      </c>
      <c r="D2240" s="688" t="s">
        <v>4839</v>
      </c>
      <c r="E2240" s="689" t="s">
        <v>2838</v>
      </c>
      <c r="F2240" s="626" t="s">
        <v>2806</v>
      </c>
      <c r="G2240" s="626" t="s">
        <v>2945</v>
      </c>
      <c r="H2240" s="626" t="s">
        <v>1264</v>
      </c>
      <c r="I2240" s="626" t="s">
        <v>2393</v>
      </c>
      <c r="J2240" s="626" t="s">
        <v>1511</v>
      </c>
      <c r="K2240" s="626" t="s">
        <v>2374</v>
      </c>
      <c r="L2240" s="627">
        <v>69.86</v>
      </c>
      <c r="M2240" s="627">
        <v>139.72</v>
      </c>
      <c r="N2240" s="626">
        <v>2</v>
      </c>
      <c r="O2240" s="690">
        <v>1</v>
      </c>
      <c r="P2240" s="627">
        <v>139.72</v>
      </c>
      <c r="Q2240" s="642">
        <v>1</v>
      </c>
      <c r="R2240" s="626">
        <v>2</v>
      </c>
      <c r="S2240" s="642">
        <v>1</v>
      </c>
      <c r="T2240" s="690">
        <v>1</v>
      </c>
      <c r="U2240" s="672">
        <v>1</v>
      </c>
    </row>
    <row r="2241" spans="1:21" ht="14.4" customHeight="1" x14ac:dyDescent="0.3">
      <c r="A2241" s="625">
        <v>21</v>
      </c>
      <c r="B2241" s="626" t="s">
        <v>551</v>
      </c>
      <c r="C2241" s="626">
        <v>89301212</v>
      </c>
      <c r="D2241" s="688" t="s">
        <v>4839</v>
      </c>
      <c r="E2241" s="689" t="s">
        <v>2838</v>
      </c>
      <c r="F2241" s="626" t="s">
        <v>2806</v>
      </c>
      <c r="G2241" s="626" t="s">
        <v>2949</v>
      </c>
      <c r="H2241" s="626" t="s">
        <v>550</v>
      </c>
      <c r="I2241" s="626" t="s">
        <v>4656</v>
      </c>
      <c r="J2241" s="626" t="s">
        <v>4340</v>
      </c>
      <c r="K2241" s="626" t="s">
        <v>4657</v>
      </c>
      <c r="L2241" s="627">
        <v>103.3</v>
      </c>
      <c r="M2241" s="627">
        <v>103.3</v>
      </c>
      <c r="N2241" s="626">
        <v>1</v>
      </c>
      <c r="O2241" s="690">
        <v>1</v>
      </c>
      <c r="P2241" s="627"/>
      <c r="Q2241" s="642">
        <v>0</v>
      </c>
      <c r="R2241" s="626"/>
      <c r="S2241" s="642">
        <v>0</v>
      </c>
      <c r="T2241" s="690"/>
      <c r="U2241" s="672">
        <v>0</v>
      </c>
    </row>
    <row r="2242" spans="1:21" ht="14.4" customHeight="1" x14ac:dyDescent="0.3">
      <c r="A2242" s="625">
        <v>21</v>
      </c>
      <c r="B2242" s="626" t="s">
        <v>551</v>
      </c>
      <c r="C2242" s="626">
        <v>89301212</v>
      </c>
      <c r="D2242" s="688" t="s">
        <v>4839</v>
      </c>
      <c r="E2242" s="689" t="s">
        <v>2838</v>
      </c>
      <c r="F2242" s="626" t="s">
        <v>2806</v>
      </c>
      <c r="G2242" s="626" t="s">
        <v>2953</v>
      </c>
      <c r="H2242" s="626" t="s">
        <v>550</v>
      </c>
      <c r="I2242" s="626" t="s">
        <v>2954</v>
      </c>
      <c r="J2242" s="626" t="s">
        <v>950</v>
      </c>
      <c r="K2242" s="626" t="s">
        <v>951</v>
      </c>
      <c r="L2242" s="627">
        <v>400.21</v>
      </c>
      <c r="M2242" s="627">
        <v>800.42</v>
      </c>
      <c r="N2242" s="626">
        <v>2</v>
      </c>
      <c r="O2242" s="690">
        <v>1.5</v>
      </c>
      <c r="P2242" s="627">
        <v>400.21</v>
      </c>
      <c r="Q2242" s="642">
        <v>0.5</v>
      </c>
      <c r="R2242" s="626">
        <v>1</v>
      </c>
      <c r="S2242" s="642">
        <v>0.5</v>
      </c>
      <c r="T2242" s="690">
        <v>0.5</v>
      </c>
      <c r="U2242" s="672">
        <v>0.33333333333333331</v>
      </c>
    </row>
    <row r="2243" spans="1:21" ht="14.4" customHeight="1" x14ac:dyDescent="0.3">
      <c r="A2243" s="625">
        <v>21</v>
      </c>
      <c r="B2243" s="626" t="s">
        <v>551</v>
      </c>
      <c r="C2243" s="626">
        <v>89301212</v>
      </c>
      <c r="D2243" s="688" t="s">
        <v>4839</v>
      </c>
      <c r="E2243" s="689" t="s">
        <v>2838</v>
      </c>
      <c r="F2243" s="626" t="s">
        <v>2806</v>
      </c>
      <c r="G2243" s="626" t="s">
        <v>2953</v>
      </c>
      <c r="H2243" s="626" t="s">
        <v>550</v>
      </c>
      <c r="I2243" s="626" t="s">
        <v>3164</v>
      </c>
      <c r="J2243" s="626" t="s">
        <v>950</v>
      </c>
      <c r="K2243" s="626" t="s">
        <v>1459</v>
      </c>
      <c r="L2243" s="627">
        <v>0</v>
      </c>
      <c r="M2243" s="627">
        <v>0</v>
      </c>
      <c r="N2243" s="626">
        <v>2</v>
      </c>
      <c r="O2243" s="690">
        <v>1</v>
      </c>
      <c r="P2243" s="627"/>
      <c r="Q2243" s="642"/>
      <c r="R2243" s="626"/>
      <c r="S2243" s="642">
        <v>0</v>
      </c>
      <c r="T2243" s="690"/>
      <c r="U2243" s="672">
        <v>0</v>
      </c>
    </row>
    <row r="2244" spans="1:21" ht="14.4" customHeight="1" x14ac:dyDescent="0.3">
      <c r="A2244" s="625">
        <v>21</v>
      </c>
      <c r="B2244" s="626" t="s">
        <v>551</v>
      </c>
      <c r="C2244" s="626">
        <v>89301212</v>
      </c>
      <c r="D2244" s="688" t="s">
        <v>4839</v>
      </c>
      <c r="E2244" s="689" t="s">
        <v>2838</v>
      </c>
      <c r="F2244" s="626" t="s">
        <v>2806</v>
      </c>
      <c r="G2244" s="626" t="s">
        <v>2878</v>
      </c>
      <c r="H2244" s="626" t="s">
        <v>550</v>
      </c>
      <c r="I2244" s="626" t="s">
        <v>2964</v>
      </c>
      <c r="J2244" s="626" t="s">
        <v>992</v>
      </c>
      <c r="K2244" s="626" t="s">
        <v>1424</v>
      </c>
      <c r="L2244" s="627">
        <v>56.52</v>
      </c>
      <c r="M2244" s="627">
        <v>113.04</v>
      </c>
      <c r="N2244" s="626">
        <v>2</v>
      </c>
      <c r="O2244" s="690">
        <v>1</v>
      </c>
      <c r="P2244" s="627"/>
      <c r="Q2244" s="642">
        <v>0</v>
      </c>
      <c r="R2244" s="626"/>
      <c r="S2244" s="642">
        <v>0</v>
      </c>
      <c r="T2244" s="690"/>
      <c r="U2244" s="672">
        <v>0</v>
      </c>
    </row>
    <row r="2245" spans="1:21" ht="14.4" customHeight="1" x14ac:dyDescent="0.3">
      <c r="A2245" s="625">
        <v>21</v>
      </c>
      <c r="B2245" s="626" t="s">
        <v>551</v>
      </c>
      <c r="C2245" s="626">
        <v>89301212</v>
      </c>
      <c r="D2245" s="688" t="s">
        <v>4839</v>
      </c>
      <c r="E2245" s="689" t="s">
        <v>2838</v>
      </c>
      <c r="F2245" s="626" t="s">
        <v>2806</v>
      </c>
      <c r="G2245" s="626" t="s">
        <v>2965</v>
      </c>
      <c r="H2245" s="626" t="s">
        <v>550</v>
      </c>
      <c r="I2245" s="626" t="s">
        <v>2966</v>
      </c>
      <c r="J2245" s="626" t="s">
        <v>2967</v>
      </c>
      <c r="K2245" s="626" t="s">
        <v>2968</v>
      </c>
      <c r="L2245" s="627">
        <v>53.67</v>
      </c>
      <c r="M2245" s="627">
        <v>107.34</v>
      </c>
      <c r="N2245" s="626">
        <v>2</v>
      </c>
      <c r="O2245" s="690">
        <v>2</v>
      </c>
      <c r="P2245" s="627"/>
      <c r="Q2245" s="642">
        <v>0</v>
      </c>
      <c r="R2245" s="626"/>
      <c r="S2245" s="642">
        <v>0</v>
      </c>
      <c r="T2245" s="690"/>
      <c r="U2245" s="672">
        <v>0</v>
      </c>
    </row>
    <row r="2246" spans="1:21" ht="14.4" customHeight="1" x14ac:dyDescent="0.3">
      <c r="A2246" s="625">
        <v>21</v>
      </c>
      <c r="B2246" s="626" t="s">
        <v>551</v>
      </c>
      <c r="C2246" s="626">
        <v>89301212</v>
      </c>
      <c r="D2246" s="688" t="s">
        <v>4839</v>
      </c>
      <c r="E2246" s="689" t="s">
        <v>2838</v>
      </c>
      <c r="F2246" s="626" t="s">
        <v>2806</v>
      </c>
      <c r="G2246" s="626" t="s">
        <v>3373</v>
      </c>
      <c r="H2246" s="626" t="s">
        <v>1264</v>
      </c>
      <c r="I2246" s="626" t="s">
        <v>4658</v>
      </c>
      <c r="J2246" s="626" t="s">
        <v>3375</v>
      </c>
      <c r="K2246" s="626" t="s">
        <v>881</v>
      </c>
      <c r="L2246" s="627">
        <v>123.71</v>
      </c>
      <c r="M2246" s="627">
        <v>123.71</v>
      </c>
      <c r="N2246" s="626">
        <v>1</v>
      </c>
      <c r="O2246" s="690">
        <v>1</v>
      </c>
      <c r="P2246" s="627"/>
      <c r="Q2246" s="642">
        <v>0</v>
      </c>
      <c r="R2246" s="626"/>
      <c r="S2246" s="642">
        <v>0</v>
      </c>
      <c r="T2246" s="690"/>
      <c r="U2246" s="672">
        <v>0</v>
      </c>
    </row>
    <row r="2247" spans="1:21" ht="14.4" customHeight="1" x14ac:dyDescent="0.3">
      <c r="A2247" s="625">
        <v>21</v>
      </c>
      <c r="B2247" s="626" t="s">
        <v>551</v>
      </c>
      <c r="C2247" s="626">
        <v>89301212</v>
      </c>
      <c r="D2247" s="688" t="s">
        <v>4839</v>
      </c>
      <c r="E2247" s="689" t="s">
        <v>2838</v>
      </c>
      <c r="F2247" s="626" t="s">
        <v>2806</v>
      </c>
      <c r="G2247" s="626" t="s">
        <v>3178</v>
      </c>
      <c r="H2247" s="626" t="s">
        <v>1264</v>
      </c>
      <c r="I2247" s="626" t="s">
        <v>3812</v>
      </c>
      <c r="J2247" s="626" t="s">
        <v>3180</v>
      </c>
      <c r="K2247" s="626" t="s">
        <v>3813</v>
      </c>
      <c r="L2247" s="627">
        <v>6838.44</v>
      </c>
      <c r="M2247" s="627">
        <v>34192.199999999997</v>
      </c>
      <c r="N2247" s="626">
        <v>5</v>
      </c>
      <c r="O2247" s="690">
        <v>4.5</v>
      </c>
      <c r="P2247" s="627">
        <v>34192.199999999997</v>
      </c>
      <c r="Q2247" s="642">
        <v>1</v>
      </c>
      <c r="R2247" s="626">
        <v>5</v>
      </c>
      <c r="S2247" s="642">
        <v>1</v>
      </c>
      <c r="T2247" s="690">
        <v>4.5</v>
      </c>
      <c r="U2247" s="672">
        <v>1</v>
      </c>
    </row>
    <row r="2248" spans="1:21" ht="14.4" customHeight="1" x14ac:dyDescent="0.3">
      <c r="A2248" s="625">
        <v>21</v>
      </c>
      <c r="B2248" s="626" t="s">
        <v>551</v>
      </c>
      <c r="C2248" s="626">
        <v>89301212</v>
      </c>
      <c r="D2248" s="688" t="s">
        <v>4839</v>
      </c>
      <c r="E2248" s="689" t="s">
        <v>2838</v>
      </c>
      <c r="F2248" s="626" t="s">
        <v>2806</v>
      </c>
      <c r="G2248" s="626" t="s">
        <v>2882</v>
      </c>
      <c r="H2248" s="626" t="s">
        <v>550</v>
      </c>
      <c r="I2248" s="626" t="s">
        <v>2503</v>
      </c>
      <c r="J2248" s="626" t="s">
        <v>2504</v>
      </c>
      <c r="K2248" s="626" t="s">
        <v>2505</v>
      </c>
      <c r="L2248" s="627">
        <v>1629.03</v>
      </c>
      <c r="M2248" s="627">
        <v>3258.06</v>
      </c>
      <c r="N2248" s="626">
        <v>2</v>
      </c>
      <c r="O2248" s="690">
        <v>1</v>
      </c>
      <c r="P2248" s="627">
        <v>3258.06</v>
      </c>
      <c r="Q2248" s="642">
        <v>1</v>
      </c>
      <c r="R2248" s="626">
        <v>2</v>
      </c>
      <c r="S2248" s="642">
        <v>1</v>
      </c>
      <c r="T2248" s="690">
        <v>1</v>
      </c>
      <c r="U2248" s="672">
        <v>1</v>
      </c>
    </row>
    <row r="2249" spans="1:21" ht="14.4" customHeight="1" x14ac:dyDescent="0.3">
      <c r="A2249" s="625">
        <v>21</v>
      </c>
      <c r="B2249" s="626" t="s">
        <v>551</v>
      </c>
      <c r="C2249" s="626">
        <v>89301212</v>
      </c>
      <c r="D2249" s="688" t="s">
        <v>4839</v>
      </c>
      <c r="E2249" s="689" t="s">
        <v>2838</v>
      </c>
      <c r="F2249" s="626" t="s">
        <v>2806</v>
      </c>
      <c r="G2249" s="626" t="s">
        <v>2974</v>
      </c>
      <c r="H2249" s="626" t="s">
        <v>550</v>
      </c>
      <c r="I2249" s="626" t="s">
        <v>3075</v>
      </c>
      <c r="J2249" s="626" t="s">
        <v>3076</v>
      </c>
      <c r="K2249" s="626" t="s">
        <v>2977</v>
      </c>
      <c r="L2249" s="627">
        <v>23.3</v>
      </c>
      <c r="M2249" s="627">
        <v>209.70000000000002</v>
      </c>
      <c r="N2249" s="626">
        <v>9</v>
      </c>
      <c r="O2249" s="690">
        <v>5.5</v>
      </c>
      <c r="P2249" s="627">
        <v>69.900000000000006</v>
      </c>
      <c r="Q2249" s="642">
        <v>0.33333333333333331</v>
      </c>
      <c r="R2249" s="626">
        <v>3</v>
      </c>
      <c r="S2249" s="642">
        <v>0.33333333333333331</v>
      </c>
      <c r="T2249" s="690">
        <v>1.5</v>
      </c>
      <c r="U2249" s="672">
        <v>0.27272727272727271</v>
      </c>
    </row>
    <row r="2250" spans="1:21" ht="14.4" customHeight="1" x14ac:dyDescent="0.3">
      <c r="A2250" s="625">
        <v>21</v>
      </c>
      <c r="B2250" s="626" t="s">
        <v>551</v>
      </c>
      <c r="C2250" s="626">
        <v>89301212</v>
      </c>
      <c r="D2250" s="688" t="s">
        <v>4839</v>
      </c>
      <c r="E2250" s="689" t="s">
        <v>2838</v>
      </c>
      <c r="F2250" s="626" t="s">
        <v>2806</v>
      </c>
      <c r="G2250" s="626" t="s">
        <v>2974</v>
      </c>
      <c r="H2250" s="626" t="s">
        <v>550</v>
      </c>
      <c r="I2250" s="626" t="s">
        <v>2975</v>
      </c>
      <c r="J2250" s="626" t="s">
        <v>2976</v>
      </c>
      <c r="K2250" s="626" t="s">
        <v>2977</v>
      </c>
      <c r="L2250" s="627">
        <v>23.3</v>
      </c>
      <c r="M2250" s="627">
        <v>23.3</v>
      </c>
      <c r="N2250" s="626">
        <v>1</v>
      </c>
      <c r="O2250" s="690">
        <v>0.5</v>
      </c>
      <c r="P2250" s="627"/>
      <c r="Q2250" s="642">
        <v>0</v>
      </c>
      <c r="R2250" s="626"/>
      <c r="S2250" s="642">
        <v>0</v>
      </c>
      <c r="T2250" s="690"/>
      <c r="U2250" s="672">
        <v>0</v>
      </c>
    </row>
    <row r="2251" spans="1:21" ht="14.4" customHeight="1" x14ac:dyDescent="0.3">
      <c r="A2251" s="625">
        <v>21</v>
      </c>
      <c r="B2251" s="626" t="s">
        <v>551</v>
      </c>
      <c r="C2251" s="626">
        <v>89301212</v>
      </c>
      <c r="D2251" s="688" t="s">
        <v>4839</v>
      </c>
      <c r="E2251" s="689" t="s">
        <v>2838</v>
      </c>
      <c r="F2251" s="626" t="s">
        <v>2806</v>
      </c>
      <c r="G2251" s="626" t="s">
        <v>2974</v>
      </c>
      <c r="H2251" s="626" t="s">
        <v>550</v>
      </c>
      <c r="I2251" s="626" t="s">
        <v>2980</v>
      </c>
      <c r="J2251" s="626" t="s">
        <v>2981</v>
      </c>
      <c r="K2251" s="626" t="s">
        <v>2977</v>
      </c>
      <c r="L2251" s="627">
        <v>0</v>
      </c>
      <c r="M2251" s="627">
        <v>0</v>
      </c>
      <c r="N2251" s="626">
        <v>8</v>
      </c>
      <c r="O2251" s="690">
        <v>3.5</v>
      </c>
      <c r="P2251" s="627">
        <v>0</v>
      </c>
      <c r="Q2251" s="642"/>
      <c r="R2251" s="626">
        <v>6</v>
      </c>
      <c r="S2251" s="642">
        <v>0.75</v>
      </c>
      <c r="T2251" s="690">
        <v>2.5</v>
      </c>
      <c r="U2251" s="672">
        <v>0.7142857142857143</v>
      </c>
    </row>
    <row r="2252" spans="1:21" ht="14.4" customHeight="1" x14ac:dyDescent="0.3">
      <c r="A2252" s="625">
        <v>21</v>
      </c>
      <c r="B2252" s="626" t="s">
        <v>551</v>
      </c>
      <c r="C2252" s="626">
        <v>89301212</v>
      </c>
      <c r="D2252" s="688" t="s">
        <v>4839</v>
      </c>
      <c r="E2252" s="689" t="s">
        <v>2838</v>
      </c>
      <c r="F2252" s="626" t="s">
        <v>2806</v>
      </c>
      <c r="G2252" s="626" t="s">
        <v>2974</v>
      </c>
      <c r="H2252" s="626" t="s">
        <v>550</v>
      </c>
      <c r="I2252" s="626" t="s">
        <v>3080</v>
      </c>
      <c r="J2252" s="626" t="s">
        <v>2981</v>
      </c>
      <c r="K2252" s="626" t="s">
        <v>2979</v>
      </c>
      <c r="L2252" s="627">
        <v>58.23</v>
      </c>
      <c r="M2252" s="627">
        <v>291.14999999999998</v>
      </c>
      <c r="N2252" s="626">
        <v>5</v>
      </c>
      <c r="O2252" s="690">
        <v>3</v>
      </c>
      <c r="P2252" s="627">
        <v>232.92</v>
      </c>
      <c r="Q2252" s="642">
        <v>0.8</v>
      </c>
      <c r="R2252" s="626">
        <v>4</v>
      </c>
      <c r="S2252" s="642">
        <v>0.8</v>
      </c>
      <c r="T2252" s="690">
        <v>2.5</v>
      </c>
      <c r="U2252" s="672">
        <v>0.83333333333333337</v>
      </c>
    </row>
    <row r="2253" spans="1:21" ht="14.4" customHeight="1" x14ac:dyDescent="0.3">
      <c r="A2253" s="625">
        <v>21</v>
      </c>
      <c r="B2253" s="626" t="s">
        <v>551</v>
      </c>
      <c r="C2253" s="626">
        <v>89301212</v>
      </c>
      <c r="D2253" s="688" t="s">
        <v>4839</v>
      </c>
      <c r="E2253" s="689" t="s">
        <v>2838</v>
      </c>
      <c r="F2253" s="626" t="s">
        <v>2806</v>
      </c>
      <c r="G2253" s="626" t="s">
        <v>3081</v>
      </c>
      <c r="H2253" s="626" t="s">
        <v>550</v>
      </c>
      <c r="I2253" s="626" t="s">
        <v>3082</v>
      </c>
      <c r="J2253" s="626" t="s">
        <v>3083</v>
      </c>
      <c r="K2253" s="626" t="s">
        <v>3084</v>
      </c>
      <c r="L2253" s="627">
        <v>0</v>
      </c>
      <c r="M2253" s="627">
        <v>0</v>
      </c>
      <c r="N2253" s="626">
        <v>2</v>
      </c>
      <c r="O2253" s="690">
        <v>1</v>
      </c>
      <c r="P2253" s="627">
        <v>0</v>
      </c>
      <c r="Q2253" s="642"/>
      <c r="R2253" s="626">
        <v>2</v>
      </c>
      <c r="S2253" s="642">
        <v>1</v>
      </c>
      <c r="T2253" s="690">
        <v>1</v>
      </c>
      <c r="U2253" s="672">
        <v>1</v>
      </c>
    </row>
    <row r="2254" spans="1:21" ht="14.4" customHeight="1" x14ac:dyDescent="0.3">
      <c r="A2254" s="625">
        <v>21</v>
      </c>
      <c r="B2254" s="626" t="s">
        <v>551</v>
      </c>
      <c r="C2254" s="626">
        <v>89301212</v>
      </c>
      <c r="D2254" s="688" t="s">
        <v>4839</v>
      </c>
      <c r="E2254" s="689" t="s">
        <v>2838</v>
      </c>
      <c r="F2254" s="626" t="s">
        <v>2806</v>
      </c>
      <c r="G2254" s="626" t="s">
        <v>3141</v>
      </c>
      <c r="H2254" s="626" t="s">
        <v>550</v>
      </c>
      <c r="I2254" s="626" t="s">
        <v>3142</v>
      </c>
      <c r="J2254" s="626" t="s">
        <v>1016</v>
      </c>
      <c r="K2254" s="626" t="s">
        <v>3143</v>
      </c>
      <c r="L2254" s="627">
        <v>153.37</v>
      </c>
      <c r="M2254" s="627">
        <v>153.37</v>
      </c>
      <c r="N2254" s="626">
        <v>1</v>
      </c>
      <c r="O2254" s="690">
        <v>1</v>
      </c>
      <c r="P2254" s="627"/>
      <c r="Q2254" s="642">
        <v>0</v>
      </c>
      <c r="R2254" s="626"/>
      <c r="S2254" s="642">
        <v>0</v>
      </c>
      <c r="T2254" s="690"/>
      <c r="U2254" s="672">
        <v>0</v>
      </c>
    </row>
    <row r="2255" spans="1:21" ht="14.4" customHeight="1" x14ac:dyDescent="0.3">
      <c r="A2255" s="625">
        <v>21</v>
      </c>
      <c r="B2255" s="626" t="s">
        <v>551</v>
      </c>
      <c r="C2255" s="626">
        <v>89301212</v>
      </c>
      <c r="D2255" s="688" t="s">
        <v>4839</v>
      </c>
      <c r="E2255" s="689" t="s">
        <v>2838</v>
      </c>
      <c r="F2255" s="626" t="s">
        <v>2806</v>
      </c>
      <c r="G2255" s="626" t="s">
        <v>2988</v>
      </c>
      <c r="H2255" s="626" t="s">
        <v>550</v>
      </c>
      <c r="I2255" s="626" t="s">
        <v>3144</v>
      </c>
      <c r="J2255" s="626" t="s">
        <v>1193</v>
      </c>
      <c r="K2255" s="626" t="s">
        <v>1194</v>
      </c>
      <c r="L2255" s="627">
        <v>20.239999999999998</v>
      </c>
      <c r="M2255" s="627">
        <v>60.72</v>
      </c>
      <c r="N2255" s="626">
        <v>3</v>
      </c>
      <c r="O2255" s="690">
        <v>1.5</v>
      </c>
      <c r="P2255" s="627">
        <v>40.479999999999997</v>
      </c>
      <c r="Q2255" s="642">
        <v>0.66666666666666663</v>
      </c>
      <c r="R2255" s="626">
        <v>2</v>
      </c>
      <c r="S2255" s="642">
        <v>0.66666666666666663</v>
      </c>
      <c r="T2255" s="690">
        <v>1</v>
      </c>
      <c r="U2255" s="672">
        <v>0.66666666666666663</v>
      </c>
    </row>
    <row r="2256" spans="1:21" ht="14.4" customHeight="1" x14ac:dyDescent="0.3">
      <c r="A2256" s="625">
        <v>21</v>
      </c>
      <c r="B2256" s="626" t="s">
        <v>551</v>
      </c>
      <c r="C2256" s="626">
        <v>89301212</v>
      </c>
      <c r="D2256" s="688" t="s">
        <v>4839</v>
      </c>
      <c r="E2256" s="689" t="s">
        <v>2838</v>
      </c>
      <c r="F2256" s="626" t="s">
        <v>2806</v>
      </c>
      <c r="G2256" s="626" t="s">
        <v>2988</v>
      </c>
      <c r="H2256" s="626" t="s">
        <v>550</v>
      </c>
      <c r="I2256" s="626" t="s">
        <v>2989</v>
      </c>
      <c r="J2256" s="626" t="s">
        <v>856</v>
      </c>
      <c r="K2256" s="626" t="s">
        <v>1863</v>
      </c>
      <c r="L2256" s="627">
        <v>0</v>
      </c>
      <c r="M2256" s="627">
        <v>0</v>
      </c>
      <c r="N2256" s="626">
        <v>3</v>
      </c>
      <c r="O2256" s="690">
        <v>2</v>
      </c>
      <c r="P2256" s="627">
        <v>0</v>
      </c>
      <c r="Q2256" s="642"/>
      <c r="R2256" s="626">
        <v>3</v>
      </c>
      <c r="S2256" s="642">
        <v>1</v>
      </c>
      <c r="T2256" s="690">
        <v>2</v>
      </c>
      <c r="U2256" s="672">
        <v>1</v>
      </c>
    </row>
    <row r="2257" spans="1:21" ht="14.4" customHeight="1" x14ac:dyDescent="0.3">
      <c r="A2257" s="625">
        <v>21</v>
      </c>
      <c r="B2257" s="626" t="s">
        <v>551</v>
      </c>
      <c r="C2257" s="626">
        <v>89301212</v>
      </c>
      <c r="D2257" s="688" t="s">
        <v>4839</v>
      </c>
      <c r="E2257" s="689" t="s">
        <v>2838</v>
      </c>
      <c r="F2257" s="626" t="s">
        <v>2806</v>
      </c>
      <c r="G2257" s="626" t="s">
        <v>2988</v>
      </c>
      <c r="H2257" s="626" t="s">
        <v>550</v>
      </c>
      <c r="I2257" s="626" t="s">
        <v>2990</v>
      </c>
      <c r="J2257" s="626" t="s">
        <v>856</v>
      </c>
      <c r="K2257" s="626" t="s">
        <v>2991</v>
      </c>
      <c r="L2257" s="627">
        <v>50.6</v>
      </c>
      <c r="M2257" s="627">
        <v>860.20000000000016</v>
      </c>
      <c r="N2257" s="626">
        <v>17</v>
      </c>
      <c r="O2257" s="690">
        <v>11.5</v>
      </c>
      <c r="P2257" s="627">
        <v>455.40000000000009</v>
      </c>
      <c r="Q2257" s="642">
        <v>0.52941176470588236</v>
      </c>
      <c r="R2257" s="626">
        <v>9</v>
      </c>
      <c r="S2257" s="642">
        <v>0.52941176470588236</v>
      </c>
      <c r="T2257" s="690">
        <v>7</v>
      </c>
      <c r="U2257" s="672">
        <v>0.60869565217391308</v>
      </c>
    </row>
    <row r="2258" spans="1:21" ht="14.4" customHeight="1" x14ac:dyDescent="0.3">
      <c r="A2258" s="625">
        <v>21</v>
      </c>
      <c r="B2258" s="626" t="s">
        <v>551</v>
      </c>
      <c r="C2258" s="626">
        <v>89301212</v>
      </c>
      <c r="D2258" s="688" t="s">
        <v>4839</v>
      </c>
      <c r="E2258" s="689" t="s">
        <v>2838</v>
      </c>
      <c r="F2258" s="626" t="s">
        <v>2806</v>
      </c>
      <c r="G2258" s="626" t="s">
        <v>3089</v>
      </c>
      <c r="H2258" s="626" t="s">
        <v>550</v>
      </c>
      <c r="I2258" s="626" t="s">
        <v>3861</v>
      </c>
      <c r="J2258" s="626" t="s">
        <v>1094</v>
      </c>
      <c r="K2258" s="626" t="s">
        <v>3862</v>
      </c>
      <c r="L2258" s="627">
        <v>31.84</v>
      </c>
      <c r="M2258" s="627">
        <v>95.52</v>
      </c>
      <c r="N2258" s="626">
        <v>3</v>
      </c>
      <c r="O2258" s="690">
        <v>1.5</v>
      </c>
      <c r="P2258" s="627">
        <v>63.68</v>
      </c>
      <c r="Q2258" s="642">
        <v>0.66666666666666674</v>
      </c>
      <c r="R2258" s="626">
        <v>2</v>
      </c>
      <c r="S2258" s="642">
        <v>0.66666666666666663</v>
      </c>
      <c r="T2258" s="690">
        <v>0.5</v>
      </c>
      <c r="U2258" s="672">
        <v>0.33333333333333331</v>
      </c>
    </row>
    <row r="2259" spans="1:21" ht="14.4" customHeight="1" x14ac:dyDescent="0.3">
      <c r="A2259" s="625">
        <v>21</v>
      </c>
      <c r="B2259" s="626" t="s">
        <v>551</v>
      </c>
      <c r="C2259" s="626">
        <v>89301212</v>
      </c>
      <c r="D2259" s="688" t="s">
        <v>4839</v>
      </c>
      <c r="E2259" s="689" t="s">
        <v>2838</v>
      </c>
      <c r="F2259" s="626" t="s">
        <v>2806</v>
      </c>
      <c r="G2259" s="626" t="s">
        <v>3089</v>
      </c>
      <c r="H2259" s="626" t="s">
        <v>550</v>
      </c>
      <c r="I2259" s="626" t="s">
        <v>3090</v>
      </c>
      <c r="J2259" s="626" t="s">
        <v>1096</v>
      </c>
      <c r="K2259" s="626" t="s">
        <v>3091</v>
      </c>
      <c r="L2259" s="627">
        <v>63.67</v>
      </c>
      <c r="M2259" s="627">
        <v>636.70000000000005</v>
      </c>
      <c r="N2259" s="626">
        <v>10</v>
      </c>
      <c r="O2259" s="690">
        <v>5</v>
      </c>
      <c r="P2259" s="627">
        <v>318.35000000000002</v>
      </c>
      <c r="Q2259" s="642">
        <v>0.5</v>
      </c>
      <c r="R2259" s="626">
        <v>5</v>
      </c>
      <c r="S2259" s="642">
        <v>0.5</v>
      </c>
      <c r="T2259" s="690">
        <v>2</v>
      </c>
      <c r="U2259" s="672">
        <v>0.4</v>
      </c>
    </row>
    <row r="2260" spans="1:21" ht="14.4" customHeight="1" x14ac:dyDescent="0.3">
      <c r="A2260" s="625">
        <v>21</v>
      </c>
      <c r="B2260" s="626" t="s">
        <v>551</v>
      </c>
      <c r="C2260" s="626">
        <v>89301212</v>
      </c>
      <c r="D2260" s="688" t="s">
        <v>4839</v>
      </c>
      <c r="E2260" s="689" t="s">
        <v>2838</v>
      </c>
      <c r="F2260" s="626" t="s">
        <v>2806</v>
      </c>
      <c r="G2260" s="626" t="s">
        <v>3469</v>
      </c>
      <c r="H2260" s="626" t="s">
        <v>1264</v>
      </c>
      <c r="I2260" s="626" t="s">
        <v>3476</v>
      </c>
      <c r="J2260" s="626" t="s">
        <v>3477</v>
      </c>
      <c r="K2260" s="626" t="s">
        <v>3478</v>
      </c>
      <c r="L2260" s="627">
        <v>2449.89</v>
      </c>
      <c r="M2260" s="627">
        <v>115144.82999999999</v>
      </c>
      <c r="N2260" s="626">
        <v>47</v>
      </c>
      <c r="O2260" s="690">
        <v>18</v>
      </c>
      <c r="P2260" s="627">
        <v>66147.03</v>
      </c>
      <c r="Q2260" s="642">
        <v>0.57446808510638303</v>
      </c>
      <c r="R2260" s="626">
        <v>27</v>
      </c>
      <c r="S2260" s="642">
        <v>0.57446808510638303</v>
      </c>
      <c r="T2260" s="690">
        <v>11</v>
      </c>
      <c r="U2260" s="672">
        <v>0.61111111111111116</v>
      </c>
    </row>
    <row r="2261" spans="1:21" ht="14.4" customHeight="1" x14ac:dyDescent="0.3">
      <c r="A2261" s="625">
        <v>21</v>
      </c>
      <c r="B2261" s="626" t="s">
        <v>551</v>
      </c>
      <c r="C2261" s="626">
        <v>89301212</v>
      </c>
      <c r="D2261" s="688" t="s">
        <v>4839</v>
      </c>
      <c r="E2261" s="689" t="s">
        <v>2838</v>
      </c>
      <c r="F2261" s="626" t="s">
        <v>2806</v>
      </c>
      <c r="G2261" s="626" t="s">
        <v>3298</v>
      </c>
      <c r="H2261" s="626" t="s">
        <v>550</v>
      </c>
      <c r="I2261" s="626" t="s">
        <v>4659</v>
      </c>
      <c r="J2261" s="626" t="s">
        <v>2823</v>
      </c>
      <c r="K2261" s="626"/>
      <c r="L2261" s="627">
        <v>0</v>
      </c>
      <c r="M2261" s="627">
        <v>0</v>
      </c>
      <c r="N2261" s="626">
        <v>1</v>
      </c>
      <c r="O2261" s="690">
        <v>1</v>
      </c>
      <c r="P2261" s="627"/>
      <c r="Q2261" s="642"/>
      <c r="R2261" s="626"/>
      <c r="S2261" s="642">
        <v>0</v>
      </c>
      <c r="T2261" s="690"/>
      <c r="U2261" s="672">
        <v>0</v>
      </c>
    </row>
    <row r="2262" spans="1:21" ht="14.4" customHeight="1" x14ac:dyDescent="0.3">
      <c r="A2262" s="625">
        <v>21</v>
      </c>
      <c r="B2262" s="626" t="s">
        <v>551</v>
      </c>
      <c r="C2262" s="626">
        <v>89301212</v>
      </c>
      <c r="D2262" s="688" t="s">
        <v>4839</v>
      </c>
      <c r="E2262" s="689" t="s">
        <v>2838</v>
      </c>
      <c r="F2262" s="626" t="s">
        <v>2806</v>
      </c>
      <c r="G2262" s="626" t="s">
        <v>3298</v>
      </c>
      <c r="H2262" s="626" t="s">
        <v>550</v>
      </c>
      <c r="I2262" s="626" t="s">
        <v>3479</v>
      </c>
      <c r="J2262" s="626" t="s">
        <v>2823</v>
      </c>
      <c r="K2262" s="626"/>
      <c r="L2262" s="627">
        <v>0</v>
      </c>
      <c r="M2262" s="627">
        <v>0</v>
      </c>
      <c r="N2262" s="626">
        <v>114</v>
      </c>
      <c r="O2262" s="690">
        <v>27</v>
      </c>
      <c r="P2262" s="627">
        <v>0</v>
      </c>
      <c r="Q2262" s="642"/>
      <c r="R2262" s="626">
        <v>59</v>
      </c>
      <c r="S2262" s="642">
        <v>0.51754385964912286</v>
      </c>
      <c r="T2262" s="690">
        <v>12</v>
      </c>
      <c r="U2262" s="672">
        <v>0.44444444444444442</v>
      </c>
    </row>
    <row r="2263" spans="1:21" ht="14.4" customHeight="1" x14ac:dyDescent="0.3">
      <c r="A2263" s="625">
        <v>21</v>
      </c>
      <c r="B2263" s="626" t="s">
        <v>551</v>
      </c>
      <c r="C2263" s="626">
        <v>89301212</v>
      </c>
      <c r="D2263" s="688" t="s">
        <v>4839</v>
      </c>
      <c r="E2263" s="689" t="s">
        <v>2838</v>
      </c>
      <c r="F2263" s="626" t="s">
        <v>2806</v>
      </c>
      <c r="G2263" s="626" t="s">
        <v>3298</v>
      </c>
      <c r="H2263" s="626" t="s">
        <v>550</v>
      </c>
      <c r="I2263" s="626" t="s">
        <v>4660</v>
      </c>
      <c r="J2263" s="626" t="s">
        <v>2823</v>
      </c>
      <c r="K2263" s="626"/>
      <c r="L2263" s="627">
        <v>0</v>
      </c>
      <c r="M2263" s="627">
        <v>0</v>
      </c>
      <c r="N2263" s="626">
        <v>1</v>
      </c>
      <c r="O2263" s="690">
        <v>0.5</v>
      </c>
      <c r="P2263" s="627"/>
      <c r="Q2263" s="642"/>
      <c r="R2263" s="626"/>
      <c r="S2263" s="642">
        <v>0</v>
      </c>
      <c r="T2263" s="690"/>
      <c r="U2263" s="672">
        <v>0</v>
      </c>
    </row>
    <row r="2264" spans="1:21" ht="14.4" customHeight="1" x14ac:dyDescent="0.3">
      <c r="A2264" s="625">
        <v>21</v>
      </c>
      <c r="B2264" s="626" t="s">
        <v>551</v>
      </c>
      <c r="C2264" s="626">
        <v>89301212</v>
      </c>
      <c r="D2264" s="688" t="s">
        <v>4839</v>
      </c>
      <c r="E2264" s="689" t="s">
        <v>2838</v>
      </c>
      <c r="F2264" s="626" t="s">
        <v>2806</v>
      </c>
      <c r="G2264" s="626" t="s">
        <v>3870</v>
      </c>
      <c r="H2264" s="626" t="s">
        <v>550</v>
      </c>
      <c r="I2264" s="626" t="s">
        <v>3871</v>
      </c>
      <c r="J2264" s="626" t="s">
        <v>1479</v>
      </c>
      <c r="K2264" s="626" t="s">
        <v>3872</v>
      </c>
      <c r="L2264" s="627">
        <v>31.64</v>
      </c>
      <c r="M2264" s="627">
        <v>31.64</v>
      </c>
      <c r="N2264" s="626">
        <v>1</v>
      </c>
      <c r="O2264" s="690">
        <v>0.5</v>
      </c>
      <c r="P2264" s="627">
        <v>31.64</v>
      </c>
      <c r="Q2264" s="642">
        <v>1</v>
      </c>
      <c r="R2264" s="626">
        <v>1</v>
      </c>
      <c r="S2264" s="642">
        <v>1</v>
      </c>
      <c r="T2264" s="690">
        <v>0.5</v>
      </c>
      <c r="U2264" s="672">
        <v>1</v>
      </c>
    </row>
    <row r="2265" spans="1:21" ht="14.4" customHeight="1" x14ac:dyDescent="0.3">
      <c r="A2265" s="625">
        <v>21</v>
      </c>
      <c r="B2265" s="626" t="s">
        <v>551</v>
      </c>
      <c r="C2265" s="626">
        <v>89301212</v>
      </c>
      <c r="D2265" s="688" t="s">
        <v>4839</v>
      </c>
      <c r="E2265" s="689" t="s">
        <v>2838</v>
      </c>
      <c r="F2265" s="626" t="s">
        <v>2806</v>
      </c>
      <c r="G2265" s="626" t="s">
        <v>3870</v>
      </c>
      <c r="H2265" s="626" t="s">
        <v>550</v>
      </c>
      <c r="I2265" s="626" t="s">
        <v>3873</v>
      </c>
      <c r="J2265" s="626" t="s">
        <v>1479</v>
      </c>
      <c r="K2265" s="626" t="s">
        <v>1915</v>
      </c>
      <c r="L2265" s="627">
        <v>56.48</v>
      </c>
      <c r="M2265" s="627">
        <v>112.96</v>
      </c>
      <c r="N2265" s="626">
        <v>2</v>
      </c>
      <c r="O2265" s="690">
        <v>1.5</v>
      </c>
      <c r="P2265" s="627">
        <v>112.96</v>
      </c>
      <c r="Q2265" s="642">
        <v>1</v>
      </c>
      <c r="R2265" s="626">
        <v>2</v>
      </c>
      <c r="S2265" s="642">
        <v>1</v>
      </c>
      <c r="T2265" s="690">
        <v>1.5</v>
      </c>
      <c r="U2265" s="672">
        <v>1</v>
      </c>
    </row>
    <row r="2266" spans="1:21" ht="14.4" customHeight="1" x14ac:dyDescent="0.3">
      <c r="A2266" s="625">
        <v>21</v>
      </c>
      <c r="B2266" s="626" t="s">
        <v>551</v>
      </c>
      <c r="C2266" s="626">
        <v>89301212</v>
      </c>
      <c r="D2266" s="688" t="s">
        <v>4839</v>
      </c>
      <c r="E2266" s="689" t="s">
        <v>2838</v>
      </c>
      <c r="F2266" s="626" t="s">
        <v>2806</v>
      </c>
      <c r="G2266" s="626" t="s">
        <v>3186</v>
      </c>
      <c r="H2266" s="626" t="s">
        <v>550</v>
      </c>
      <c r="I2266" s="626" t="s">
        <v>3187</v>
      </c>
      <c r="J2266" s="626" t="s">
        <v>763</v>
      </c>
      <c r="K2266" s="626" t="s">
        <v>3188</v>
      </c>
      <c r="L2266" s="627">
        <v>26.17</v>
      </c>
      <c r="M2266" s="627">
        <v>26.17</v>
      </c>
      <c r="N2266" s="626">
        <v>1</v>
      </c>
      <c r="O2266" s="690">
        <v>1</v>
      </c>
      <c r="P2266" s="627"/>
      <c r="Q2266" s="642">
        <v>0</v>
      </c>
      <c r="R2266" s="626"/>
      <c r="S2266" s="642">
        <v>0</v>
      </c>
      <c r="T2266" s="690"/>
      <c r="U2266" s="672">
        <v>0</v>
      </c>
    </row>
    <row r="2267" spans="1:21" ht="14.4" customHeight="1" x14ac:dyDescent="0.3">
      <c r="A2267" s="625">
        <v>21</v>
      </c>
      <c r="B2267" s="626" t="s">
        <v>551</v>
      </c>
      <c r="C2267" s="626">
        <v>89301212</v>
      </c>
      <c r="D2267" s="688" t="s">
        <v>4839</v>
      </c>
      <c r="E2267" s="689" t="s">
        <v>2838</v>
      </c>
      <c r="F2267" s="626" t="s">
        <v>2806</v>
      </c>
      <c r="G2267" s="626" t="s">
        <v>3385</v>
      </c>
      <c r="H2267" s="626" t="s">
        <v>550</v>
      </c>
      <c r="I2267" s="626" t="s">
        <v>3386</v>
      </c>
      <c r="J2267" s="626" t="s">
        <v>3387</v>
      </c>
      <c r="K2267" s="626" t="s">
        <v>1821</v>
      </c>
      <c r="L2267" s="627">
        <v>10256.77</v>
      </c>
      <c r="M2267" s="627">
        <v>10256.77</v>
      </c>
      <c r="N2267" s="626">
        <v>1</v>
      </c>
      <c r="O2267" s="690">
        <v>1</v>
      </c>
      <c r="P2267" s="627">
        <v>10256.77</v>
      </c>
      <c r="Q2267" s="642">
        <v>1</v>
      </c>
      <c r="R2267" s="626">
        <v>1</v>
      </c>
      <c r="S2267" s="642">
        <v>1</v>
      </c>
      <c r="T2267" s="690">
        <v>1</v>
      </c>
      <c r="U2267" s="672">
        <v>1</v>
      </c>
    </row>
    <row r="2268" spans="1:21" ht="14.4" customHeight="1" x14ac:dyDescent="0.3">
      <c r="A2268" s="625">
        <v>21</v>
      </c>
      <c r="B2268" s="626" t="s">
        <v>551</v>
      </c>
      <c r="C2268" s="626">
        <v>89301212</v>
      </c>
      <c r="D2268" s="688" t="s">
        <v>4839</v>
      </c>
      <c r="E2268" s="689" t="s">
        <v>2838</v>
      </c>
      <c r="F2268" s="626" t="s">
        <v>2806</v>
      </c>
      <c r="G2268" s="626" t="s">
        <v>2992</v>
      </c>
      <c r="H2268" s="626" t="s">
        <v>1264</v>
      </c>
      <c r="I2268" s="626" t="s">
        <v>2383</v>
      </c>
      <c r="J2268" s="626" t="s">
        <v>1512</v>
      </c>
      <c r="K2268" s="626" t="s">
        <v>2384</v>
      </c>
      <c r="L2268" s="627">
        <v>399.92</v>
      </c>
      <c r="M2268" s="627">
        <v>2399.52</v>
      </c>
      <c r="N2268" s="626">
        <v>6</v>
      </c>
      <c r="O2268" s="690">
        <v>4</v>
      </c>
      <c r="P2268" s="627">
        <v>799.84</v>
      </c>
      <c r="Q2268" s="642">
        <v>0.33333333333333337</v>
      </c>
      <c r="R2268" s="626">
        <v>2</v>
      </c>
      <c r="S2268" s="642">
        <v>0.33333333333333331</v>
      </c>
      <c r="T2268" s="690">
        <v>2</v>
      </c>
      <c r="U2268" s="672">
        <v>0.5</v>
      </c>
    </row>
    <row r="2269" spans="1:21" ht="14.4" customHeight="1" x14ac:dyDescent="0.3">
      <c r="A2269" s="625">
        <v>21</v>
      </c>
      <c r="B2269" s="626" t="s">
        <v>551</v>
      </c>
      <c r="C2269" s="626">
        <v>89301212</v>
      </c>
      <c r="D2269" s="688" t="s">
        <v>4839</v>
      </c>
      <c r="E2269" s="689" t="s">
        <v>2838</v>
      </c>
      <c r="F2269" s="626" t="s">
        <v>2806</v>
      </c>
      <c r="G2269" s="626" t="s">
        <v>2889</v>
      </c>
      <c r="H2269" s="626" t="s">
        <v>550</v>
      </c>
      <c r="I2269" s="626" t="s">
        <v>2890</v>
      </c>
      <c r="J2269" s="626" t="s">
        <v>2891</v>
      </c>
      <c r="K2269" s="626" t="s">
        <v>2892</v>
      </c>
      <c r="L2269" s="627">
        <v>54.04</v>
      </c>
      <c r="M2269" s="627">
        <v>270.2</v>
      </c>
      <c r="N2269" s="626">
        <v>5</v>
      </c>
      <c r="O2269" s="690">
        <v>2</v>
      </c>
      <c r="P2269" s="627">
        <v>270.2</v>
      </c>
      <c r="Q2269" s="642">
        <v>1</v>
      </c>
      <c r="R2269" s="626">
        <v>5</v>
      </c>
      <c r="S2269" s="642">
        <v>1</v>
      </c>
      <c r="T2269" s="690">
        <v>2</v>
      </c>
      <c r="U2269" s="672">
        <v>1</v>
      </c>
    </row>
    <row r="2270" spans="1:21" ht="14.4" customHeight="1" x14ac:dyDescent="0.3">
      <c r="A2270" s="625">
        <v>21</v>
      </c>
      <c r="B2270" s="626" t="s">
        <v>551</v>
      </c>
      <c r="C2270" s="626">
        <v>89301212</v>
      </c>
      <c r="D2270" s="688" t="s">
        <v>4839</v>
      </c>
      <c r="E2270" s="689" t="s">
        <v>2838</v>
      </c>
      <c r="F2270" s="626" t="s">
        <v>2806</v>
      </c>
      <c r="G2270" s="626" t="s">
        <v>2889</v>
      </c>
      <c r="H2270" s="626" t="s">
        <v>550</v>
      </c>
      <c r="I2270" s="626" t="s">
        <v>3092</v>
      </c>
      <c r="J2270" s="626" t="s">
        <v>2994</v>
      </c>
      <c r="K2270" s="626" t="s">
        <v>2995</v>
      </c>
      <c r="L2270" s="627">
        <v>72.05</v>
      </c>
      <c r="M2270" s="627">
        <v>1152.8</v>
      </c>
      <c r="N2270" s="626">
        <v>16</v>
      </c>
      <c r="O2270" s="690">
        <v>5.5</v>
      </c>
      <c r="P2270" s="627">
        <v>1152.8</v>
      </c>
      <c r="Q2270" s="642">
        <v>1</v>
      </c>
      <c r="R2270" s="626">
        <v>16</v>
      </c>
      <c r="S2270" s="642">
        <v>1</v>
      </c>
      <c r="T2270" s="690">
        <v>5.5</v>
      </c>
      <c r="U2270" s="672">
        <v>1</v>
      </c>
    </row>
    <row r="2271" spans="1:21" ht="14.4" customHeight="1" x14ac:dyDescent="0.3">
      <c r="A2271" s="625">
        <v>21</v>
      </c>
      <c r="B2271" s="626" t="s">
        <v>551</v>
      </c>
      <c r="C2271" s="626">
        <v>89301212</v>
      </c>
      <c r="D2271" s="688" t="s">
        <v>4839</v>
      </c>
      <c r="E2271" s="689" t="s">
        <v>2838</v>
      </c>
      <c r="F2271" s="626" t="s">
        <v>2806</v>
      </c>
      <c r="G2271" s="626" t="s">
        <v>2889</v>
      </c>
      <c r="H2271" s="626" t="s">
        <v>550</v>
      </c>
      <c r="I2271" s="626" t="s">
        <v>2993</v>
      </c>
      <c r="J2271" s="626" t="s">
        <v>2994</v>
      </c>
      <c r="K2271" s="626" t="s">
        <v>2995</v>
      </c>
      <c r="L2271" s="627">
        <v>0</v>
      </c>
      <c r="M2271" s="627">
        <v>0</v>
      </c>
      <c r="N2271" s="626">
        <v>5</v>
      </c>
      <c r="O2271" s="690">
        <v>1</v>
      </c>
      <c r="P2271" s="627">
        <v>0</v>
      </c>
      <c r="Q2271" s="642"/>
      <c r="R2271" s="626">
        <v>5</v>
      </c>
      <c r="S2271" s="642">
        <v>1</v>
      </c>
      <c r="T2271" s="690">
        <v>1</v>
      </c>
      <c r="U2271" s="672">
        <v>1</v>
      </c>
    </row>
    <row r="2272" spans="1:21" ht="14.4" customHeight="1" x14ac:dyDescent="0.3">
      <c r="A2272" s="625">
        <v>21</v>
      </c>
      <c r="B2272" s="626" t="s">
        <v>551</v>
      </c>
      <c r="C2272" s="626">
        <v>89301212</v>
      </c>
      <c r="D2272" s="688" t="s">
        <v>4839</v>
      </c>
      <c r="E2272" s="689" t="s">
        <v>2838</v>
      </c>
      <c r="F2272" s="626" t="s">
        <v>2806</v>
      </c>
      <c r="G2272" s="626" t="s">
        <v>3486</v>
      </c>
      <c r="H2272" s="626" t="s">
        <v>550</v>
      </c>
      <c r="I2272" s="626" t="s">
        <v>3487</v>
      </c>
      <c r="J2272" s="626" t="s">
        <v>1481</v>
      </c>
      <c r="K2272" s="626" t="s">
        <v>3488</v>
      </c>
      <c r="L2272" s="627">
        <v>38.65</v>
      </c>
      <c r="M2272" s="627">
        <v>77.3</v>
      </c>
      <c r="N2272" s="626">
        <v>2</v>
      </c>
      <c r="O2272" s="690">
        <v>1</v>
      </c>
      <c r="P2272" s="627">
        <v>77.3</v>
      </c>
      <c r="Q2272" s="642">
        <v>1</v>
      </c>
      <c r="R2272" s="626">
        <v>2</v>
      </c>
      <c r="S2272" s="642">
        <v>1</v>
      </c>
      <c r="T2272" s="690">
        <v>1</v>
      </c>
      <c r="U2272" s="672">
        <v>1</v>
      </c>
    </row>
    <row r="2273" spans="1:21" ht="14.4" customHeight="1" x14ac:dyDescent="0.3">
      <c r="A2273" s="625">
        <v>21</v>
      </c>
      <c r="B2273" s="626" t="s">
        <v>551</v>
      </c>
      <c r="C2273" s="626">
        <v>89301212</v>
      </c>
      <c r="D2273" s="688" t="s">
        <v>4839</v>
      </c>
      <c r="E2273" s="689" t="s">
        <v>2838</v>
      </c>
      <c r="F2273" s="626" t="s">
        <v>2806</v>
      </c>
      <c r="G2273" s="626" t="s">
        <v>3192</v>
      </c>
      <c r="H2273" s="626" t="s">
        <v>550</v>
      </c>
      <c r="I2273" s="626" t="s">
        <v>3193</v>
      </c>
      <c r="J2273" s="626" t="s">
        <v>3194</v>
      </c>
      <c r="K2273" s="626" t="s">
        <v>3195</v>
      </c>
      <c r="L2273" s="627">
        <v>5889.88</v>
      </c>
      <c r="M2273" s="627">
        <v>5889.88</v>
      </c>
      <c r="N2273" s="626">
        <v>1</v>
      </c>
      <c r="O2273" s="690">
        <v>1</v>
      </c>
      <c r="P2273" s="627"/>
      <c r="Q2273" s="642">
        <v>0</v>
      </c>
      <c r="R2273" s="626"/>
      <c r="S2273" s="642">
        <v>0</v>
      </c>
      <c r="T2273" s="690"/>
      <c r="U2273" s="672">
        <v>0</v>
      </c>
    </row>
    <row r="2274" spans="1:21" ht="14.4" customHeight="1" x14ac:dyDescent="0.3">
      <c r="A2274" s="625">
        <v>21</v>
      </c>
      <c r="B2274" s="626" t="s">
        <v>551</v>
      </c>
      <c r="C2274" s="626">
        <v>89301212</v>
      </c>
      <c r="D2274" s="688" t="s">
        <v>4839</v>
      </c>
      <c r="E2274" s="689" t="s">
        <v>2838</v>
      </c>
      <c r="F2274" s="626" t="s">
        <v>2806</v>
      </c>
      <c r="G2274" s="626" t="s">
        <v>3192</v>
      </c>
      <c r="H2274" s="626" t="s">
        <v>550</v>
      </c>
      <c r="I2274" s="626" t="s">
        <v>3904</v>
      </c>
      <c r="J2274" s="626" t="s">
        <v>3905</v>
      </c>
      <c r="K2274" s="626" t="s">
        <v>3906</v>
      </c>
      <c r="L2274" s="627">
        <v>6196.71</v>
      </c>
      <c r="M2274" s="627">
        <v>30983.550000000003</v>
      </c>
      <c r="N2274" s="626">
        <v>5</v>
      </c>
      <c r="O2274" s="690">
        <v>1</v>
      </c>
      <c r="P2274" s="627">
        <v>18590.13</v>
      </c>
      <c r="Q2274" s="642">
        <v>0.6</v>
      </c>
      <c r="R2274" s="626">
        <v>3</v>
      </c>
      <c r="S2274" s="642">
        <v>0.6</v>
      </c>
      <c r="T2274" s="690">
        <v>0.5</v>
      </c>
      <c r="U2274" s="672">
        <v>0.5</v>
      </c>
    </row>
    <row r="2275" spans="1:21" ht="14.4" customHeight="1" x14ac:dyDescent="0.3">
      <c r="A2275" s="625">
        <v>21</v>
      </c>
      <c r="B2275" s="626" t="s">
        <v>551</v>
      </c>
      <c r="C2275" s="626">
        <v>89301212</v>
      </c>
      <c r="D2275" s="688" t="s">
        <v>4839</v>
      </c>
      <c r="E2275" s="689" t="s">
        <v>2838</v>
      </c>
      <c r="F2275" s="626" t="s">
        <v>2806</v>
      </c>
      <c r="G2275" s="626" t="s">
        <v>3093</v>
      </c>
      <c r="H2275" s="626" t="s">
        <v>1264</v>
      </c>
      <c r="I2275" s="626" t="s">
        <v>2206</v>
      </c>
      <c r="J2275" s="626" t="s">
        <v>1328</v>
      </c>
      <c r="K2275" s="626" t="s">
        <v>1329</v>
      </c>
      <c r="L2275" s="627">
        <v>0</v>
      </c>
      <c r="M2275" s="627">
        <v>0</v>
      </c>
      <c r="N2275" s="626">
        <v>1</v>
      </c>
      <c r="O2275" s="690">
        <v>0.5</v>
      </c>
      <c r="P2275" s="627">
        <v>0</v>
      </c>
      <c r="Q2275" s="642"/>
      <c r="R2275" s="626">
        <v>1</v>
      </c>
      <c r="S2275" s="642">
        <v>1</v>
      </c>
      <c r="T2275" s="690">
        <v>0.5</v>
      </c>
      <c r="U2275" s="672">
        <v>1</v>
      </c>
    </row>
    <row r="2276" spans="1:21" ht="14.4" customHeight="1" x14ac:dyDescent="0.3">
      <c r="A2276" s="625">
        <v>21</v>
      </c>
      <c r="B2276" s="626" t="s">
        <v>551</v>
      </c>
      <c r="C2276" s="626">
        <v>89301212</v>
      </c>
      <c r="D2276" s="688" t="s">
        <v>4839</v>
      </c>
      <c r="E2276" s="689" t="s">
        <v>2838</v>
      </c>
      <c r="F2276" s="626" t="s">
        <v>2806</v>
      </c>
      <c r="G2276" s="626" t="s">
        <v>3093</v>
      </c>
      <c r="H2276" s="626" t="s">
        <v>1264</v>
      </c>
      <c r="I2276" s="626" t="s">
        <v>2607</v>
      </c>
      <c r="J2276" s="626" t="s">
        <v>1328</v>
      </c>
      <c r="K2276" s="626" t="s">
        <v>1845</v>
      </c>
      <c r="L2276" s="627">
        <v>0</v>
      </c>
      <c r="M2276" s="627">
        <v>0</v>
      </c>
      <c r="N2276" s="626">
        <v>4</v>
      </c>
      <c r="O2276" s="690">
        <v>3</v>
      </c>
      <c r="P2276" s="627">
        <v>0</v>
      </c>
      <c r="Q2276" s="642"/>
      <c r="R2276" s="626">
        <v>1</v>
      </c>
      <c r="S2276" s="642">
        <v>0.25</v>
      </c>
      <c r="T2276" s="690">
        <v>1</v>
      </c>
      <c r="U2276" s="672">
        <v>0.33333333333333331</v>
      </c>
    </row>
    <row r="2277" spans="1:21" ht="14.4" customHeight="1" x14ac:dyDescent="0.3">
      <c r="A2277" s="625">
        <v>21</v>
      </c>
      <c r="B2277" s="626" t="s">
        <v>551</v>
      </c>
      <c r="C2277" s="626">
        <v>89301212</v>
      </c>
      <c r="D2277" s="688" t="s">
        <v>4839</v>
      </c>
      <c r="E2277" s="689" t="s">
        <v>2838</v>
      </c>
      <c r="F2277" s="626" t="s">
        <v>2806</v>
      </c>
      <c r="G2277" s="626" t="s">
        <v>2862</v>
      </c>
      <c r="H2277" s="626" t="s">
        <v>550</v>
      </c>
      <c r="I2277" s="626" t="s">
        <v>2863</v>
      </c>
      <c r="J2277" s="626" t="s">
        <v>1216</v>
      </c>
      <c r="K2277" s="626" t="s">
        <v>834</v>
      </c>
      <c r="L2277" s="627">
        <v>0</v>
      </c>
      <c r="M2277" s="627">
        <v>0</v>
      </c>
      <c r="N2277" s="626">
        <v>1</v>
      </c>
      <c r="O2277" s="690">
        <v>1</v>
      </c>
      <c r="P2277" s="627"/>
      <c r="Q2277" s="642"/>
      <c r="R2277" s="626"/>
      <c r="S2277" s="642">
        <v>0</v>
      </c>
      <c r="T2277" s="690"/>
      <c r="U2277" s="672">
        <v>0</v>
      </c>
    </row>
    <row r="2278" spans="1:21" ht="14.4" customHeight="1" x14ac:dyDescent="0.3">
      <c r="A2278" s="625">
        <v>21</v>
      </c>
      <c r="B2278" s="626" t="s">
        <v>551</v>
      </c>
      <c r="C2278" s="626">
        <v>89301212</v>
      </c>
      <c r="D2278" s="688" t="s">
        <v>4839</v>
      </c>
      <c r="E2278" s="689" t="s">
        <v>2838</v>
      </c>
      <c r="F2278" s="626" t="s">
        <v>2806</v>
      </c>
      <c r="G2278" s="626" t="s">
        <v>2862</v>
      </c>
      <c r="H2278" s="626" t="s">
        <v>550</v>
      </c>
      <c r="I2278" s="626" t="s">
        <v>4400</v>
      </c>
      <c r="J2278" s="626" t="s">
        <v>1216</v>
      </c>
      <c r="K2278" s="626" t="s">
        <v>4401</v>
      </c>
      <c r="L2278" s="627">
        <v>0</v>
      </c>
      <c r="M2278" s="627">
        <v>0</v>
      </c>
      <c r="N2278" s="626">
        <v>6</v>
      </c>
      <c r="O2278" s="690">
        <v>5.5</v>
      </c>
      <c r="P2278" s="627">
        <v>0</v>
      </c>
      <c r="Q2278" s="642"/>
      <c r="R2278" s="626">
        <v>2</v>
      </c>
      <c r="S2278" s="642">
        <v>0.33333333333333331</v>
      </c>
      <c r="T2278" s="690">
        <v>2</v>
      </c>
      <c r="U2278" s="672">
        <v>0.36363636363636365</v>
      </c>
    </row>
    <row r="2279" spans="1:21" ht="14.4" customHeight="1" x14ac:dyDescent="0.3">
      <c r="A2279" s="625">
        <v>21</v>
      </c>
      <c r="B2279" s="626" t="s">
        <v>551</v>
      </c>
      <c r="C2279" s="626">
        <v>89301212</v>
      </c>
      <c r="D2279" s="688" t="s">
        <v>4839</v>
      </c>
      <c r="E2279" s="689" t="s">
        <v>2838</v>
      </c>
      <c r="F2279" s="626" t="s">
        <v>2806</v>
      </c>
      <c r="G2279" s="626" t="s">
        <v>2862</v>
      </c>
      <c r="H2279" s="626" t="s">
        <v>550</v>
      </c>
      <c r="I2279" s="626" t="s">
        <v>4661</v>
      </c>
      <c r="J2279" s="626" t="s">
        <v>1607</v>
      </c>
      <c r="K2279" s="626" t="s">
        <v>1608</v>
      </c>
      <c r="L2279" s="627">
        <v>33.79</v>
      </c>
      <c r="M2279" s="627">
        <v>67.58</v>
      </c>
      <c r="N2279" s="626">
        <v>2</v>
      </c>
      <c r="O2279" s="690">
        <v>0.5</v>
      </c>
      <c r="P2279" s="627">
        <v>67.58</v>
      </c>
      <c r="Q2279" s="642">
        <v>1</v>
      </c>
      <c r="R2279" s="626">
        <v>2</v>
      </c>
      <c r="S2279" s="642">
        <v>1</v>
      </c>
      <c r="T2279" s="690">
        <v>0.5</v>
      </c>
      <c r="U2279" s="672">
        <v>1</v>
      </c>
    </row>
    <row r="2280" spans="1:21" ht="14.4" customHeight="1" x14ac:dyDescent="0.3">
      <c r="A2280" s="625">
        <v>21</v>
      </c>
      <c r="B2280" s="626" t="s">
        <v>551</v>
      </c>
      <c r="C2280" s="626">
        <v>89301212</v>
      </c>
      <c r="D2280" s="688" t="s">
        <v>4839</v>
      </c>
      <c r="E2280" s="689" t="s">
        <v>2838</v>
      </c>
      <c r="F2280" s="626" t="s">
        <v>2806</v>
      </c>
      <c r="G2280" s="626" t="s">
        <v>3270</v>
      </c>
      <c r="H2280" s="626" t="s">
        <v>1264</v>
      </c>
      <c r="I2280" s="626" t="s">
        <v>3273</v>
      </c>
      <c r="J2280" s="626" t="s">
        <v>3274</v>
      </c>
      <c r="K2280" s="626" t="s">
        <v>3275</v>
      </c>
      <c r="L2280" s="627">
        <v>2279.48</v>
      </c>
      <c r="M2280" s="627">
        <v>715756.7200000002</v>
      </c>
      <c r="N2280" s="626">
        <v>314</v>
      </c>
      <c r="O2280" s="690">
        <v>115</v>
      </c>
      <c r="P2280" s="627">
        <v>465013.92000000016</v>
      </c>
      <c r="Q2280" s="642">
        <v>0.64968152866242046</v>
      </c>
      <c r="R2280" s="626">
        <v>204</v>
      </c>
      <c r="S2280" s="642">
        <v>0.64968152866242035</v>
      </c>
      <c r="T2280" s="690">
        <v>73.5</v>
      </c>
      <c r="U2280" s="672">
        <v>0.63913043478260867</v>
      </c>
    </row>
    <row r="2281" spans="1:21" ht="14.4" customHeight="1" x14ac:dyDescent="0.3">
      <c r="A2281" s="625">
        <v>21</v>
      </c>
      <c r="B2281" s="626" t="s">
        <v>551</v>
      </c>
      <c r="C2281" s="626">
        <v>89301212</v>
      </c>
      <c r="D2281" s="688" t="s">
        <v>4839</v>
      </c>
      <c r="E2281" s="689" t="s">
        <v>2838</v>
      </c>
      <c r="F2281" s="626" t="s">
        <v>2806</v>
      </c>
      <c r="G2281" s="626" t="s">
        <v>4544</v>
      </c>
      <c r="H2281" s="626" t="s">
        <v>550</v>
      </c>
      <c r="I2281" s="626" t="s">
        <v>4662</v>
      </c>
      <c r="J2281" s="626" t="s">
        <v>4663</v>
      </c>
      <c r="K2281" s="626" t="s">
        <v>4595</v>
      </c>
      <c r="L2281" s="627">
        <v>0</v>
      </c>
      <c r="M2281" s="627">
        <v>0</v>
      </c>
      <c r="N2281" s="626">
        <v>1</v>
      </c>
      <c r="O2281" s="690">
        <v>1</v>
      </c>
      <c r="P2281" s="627"/>
      <c r="Q2281" s="642"/>
      <c r="R2281" s="626"/>
      <c r="S2281" s="642">
        <v>0</v>
      </c>
      <c r="T2281" s="690"/>
      <c r="U2281" s="672">
        <v>0</v>
      </c>
    </row>
    <row r="2282" spans="1:21" ht="14.4" customHeight="1" x14ac:dyDescent="0.3">
      <c r="A2282" s="625">
        <v>21</v>
      </c>
      <c r="B2282" s="626" t="s">
        <v>551</v>
      </c>
      <c r="C2282" s="626">
        <v>89301212</v>
      </c>
      <c r="D2282" s="688" t="s">
        <v>4839</v>
      </c>
      <c r="E2282" s="689" t="s">
        <v>2838</v>
      </c>
      <c r="F2282" s="626" t="s">
        <v>2806</v>
      </c>
      <c r="G2282" s="626" t="s">
        <v>2893</v>
      </c>
      <c r="H2282" s="626" t="s">
        <v>550</v>
      </c>
      <c r="I2282" s="626" t="s">
        <v>2908</v>
      </c>
      <c r="J2282" s="626" t="s">
        <v>799</v>
      </c>
      <c r="K2282" s="626" t="s">
        <v>1085</v>
      </c>
      <c r="L2282" s="627">
        <v>0</v>
      </c>
      <c r="M2282" s="627">
        <v>0</v>
      </c>
      <c r="N2282" s="626">
        <v>1</v>
      </c>
      <c r="O2282" s="690">
        <v>0.5</v>
      </c>
      <c r="P2282" s="627">
        <v>0</v>
      </c>
      <c r="Q2282" s="642"/>
      <c r="R2282" s="626">
        <v>1</v>
      </c>
      <c r="S2282" s="642">
        <v>1</v>
      </c>
      <c r="T2282" s="690">
        <v>0.5</v>
      </c>
      <c r="U2282" s="672">
        <v>1</v>
      </c>
    </row>
    <row r="2283" spans="1:21" ht="14.4" customHeight="1" x14ac:dyDescent="0.3">
      <c r="A2283" s="625">
        <v>21</v>
      </c>
      <c r="B2283" s="626" t="s">
        <v>551</v>
      </c>
      <c r="C2283" s="626">
        <v>89301212</v>
      </c>
      <c r="D2283" s="688" t="s">
        <v>4839</v>
      </c>
      <c r="E2283" s="689" t="s">
        <v>2838</v>
      </c>
      <c r="F2283" s="626" t="s">
        <v>2806</v>
      </c>
      <c r="G2283" s="626" t="s">
        <v>3099</v>
      </c>
      <c r="H2283" s="626" t="s">
        <v>550</v>
      </c>
      <c r="I2283" s="626" t="s">
        <v>3320</v>
      </c>
      <c r="J2283" s="626" t="s">
        <v>1117</v>
      </c>
      <c r="K2283" s="626" t="s">
        <v>3321</v>
      </c>
      <c r="L2283" s="627">
        <v>0</v>
      </c>
      <c r="M2283" s="627">
        <v>0</v>
      </c>
      <c r="N2283" s="626">
        <v>5</v>
      </c>
      <c r="O2283" s="690">
        <v>3.5</v>
      </c>
      <c r="P2283" s="627">
        <v>0</v>
      </c>
      <c r="Q2283" s="642"/>
      <c r="R2283" s="626">
        <v>3</v>
      </c>
      <c r="S2283" s="642">
        <v>0.6</v>
      </c>
      <c r="T2283" s="690">
        <v>2.5</v>
      </c>
      <c r="U2283" s="672">
        <v>0.7142857142857143</v>
      </c>
    </row>
    <row r="2284" spans="1:21" ht="14.4" customHeight="1" x14ac:dyDescent="0.3">
      <c r="A2284" s="625">
        <v>21</v>
      </c>
      <c r="B2284" s="626" t="s">
        <v>551</v>
      </c>
      <c r="C2284" s="626">
        <v>89301212</v>
      </c>
      <c r="D2284" s="688" t="s">
        <v>4839</v>
      </c>
      <c r="E2284" s="689" t="s">
        <v>2838</v>
      </c>
      <c r="F2284" s="626" t="s">
        <v>2806</v>
      </c>
      <c r="G2284" s="626" t="s">
        <v>3515</v>
      </c>
      <c r="H2284" s="626" t="s">
        <v>550</v>
      </c>
      <c r="I2284" s="626" t="s">
        <v>3516</v>
      </c>
      <c r="J2284" s="626" t="s">
        <v>996</v>
      </c>
      <c r="K2284" s="626" t="s">
        <v>3517</v>
      </c>
      <c r="L2284" s="627">
        <v>242.93</v>
      </c>
      <c r="M2284" s="627">
        <v>242.93</v>
      </c>
      <c r="N2284" s="626">
        <v>1</v>
      </c>
      <c r="O2284" s="690">
        <v>1</v>
      </c>
      <c r="P2284" s="627">
        <v>242.93</v>
      </c>
      <c r="Q2284" s="642">
        <v>1</v>
      </c>
      <c r="R2284" s="626">
        <v>1</v>
      </c>
      <c r="S2284" s="642">
        <v>1</v>
      </c>
      <c r="T2284" s="690">
        <v>1</v>
      </c>
      <c r="U2284" s="672">
        <v>1</v>
      </c>
    </row>
    <row r="2285" spans="1:21" ht="14.4" customHeight="1" x14ac:dyDescent="0.3">
      <c r="A2285" s="625">
        <v>21</v>
      </c>
      <c r="B2285" s="626" t="s">
        <v>551</v>
      </c>
      <c r="C2285" s="626">
        <v>89301212</v>
      </c>
      <c r="D2285" s="688" t="s">
        <v>4839</v>
      </c>
      <c r="E2285" s="689" t="s">
        <v>2838</v>
      </c>
      <c r="F2285" s="626" t="s">
        <v>2806</v>
      </c>
      <c r="G2285" s="626" t="s">
        <v>3515</v>
      </c>
      <c r="H2285" s="626" t="s">
        <v>550</v>
      </c>
      <c r="I2285" s="626" t="s">
        <v>3516</v>
      </c>
      <c r="J2285" s="626" t="s">
        <v>996</v>
      </c>
      <c r="K2285" s="626" t="s">
        <v>3518</v>
      </c>
      <c r="L2285" s="627">
        <v>242.93</v>
      </c>
      <c r="M2285" s="627">
        <v>1700.5100000000002</v>
      </c>
      <c r="N2285" s="626">
        <v>7</v>
      </c>
      <c r="O2285" s="690">
        <v>7</v>
      </c>
      <c r="P2285" s="627">
        <v>1214.6500000000001</v>
      </c>
      <c r="Q2285" s="642">
        <v>0.7142857142857143</v>
      </c>
      <c r="R2285" s="626">
        <v>5</v>
      </c>
      <c r="S2285" s="642">
        <v>0.7142857142857143</v>
      </c>
      <c r="T2285" s="690">
        <v>5</v>
      </c>
      <c r="U2285" s="672">
        <v>0.7142857142857143</v>
      </c>
    </row>
    <row r="2286" spans="1:21" ht="14.4" customHeight="1" x14ac:dyDescent="0.3">
      <c r="A2286" s="625">
        <v>21</v>
      </c>
      <c r="B2286" s="626" t="s">
        <v>551</v>
      </c>
      <c r="C2286" s="626">
        <v>89301212</v>
      </c>
      <c r="D2286" s="688" t="s">
        <v>4839</v>
      </c>
      <c r="E2286" s="689" t="s">
        <v>2838</v>
      </c>
      <c r="F2286" s="626" t="s">
        <v>2806</v>
      </c>
      <c r="G2286" s="626" t="s">
        <v>3203</v>
      </c>
      <c r="H2286" s="626" t="s">
        <v>550</v>
      </c>
      <c r="I2286" s="626" t="s">
        <v>3204</v>
      </c>
      <c r="J2286" s="626" t="s">
        <v>3205</v>
      </c>
      <c r="K2286" s="626" t="s">
        <v>2626</v>
      </c>
      <c r="L2286" s="627">
        <v>64.13</v>
      </c>
      <c r="M2286" s="627">
        <v>128.26</v>
      </c>
      <c r="N2286" s="626">
        <v>2</v>
      </c>
      <c r="O2286" s="690">
        <v>0.5</v>
      </c>
      <c r="P2286" s="627"/>
      <c r="Q2286" s="642">
        <v>0</v>
      </c>
      <c r="R2286" s="626"/>
      <c r="S2286" s="642">
        <v>0</v>
      </c>
      <c r="T2286" s="690"/>
      <c r="U2286" s="672">
        <v>0</v>
      </c>
    </row>
    <row r="2287" spans="1:21" ht="14.4" customHeight="1" x14ac:dyDescent="0.3">
      <c r="A2287" s="625">
        <v>21</v>
      </c>
      <c r="B2287" s="626" t="s">
        <v>551</v>
      </c>
      <c r="C2287" s="626">
        <v>89301212</v>
      </c>
      <c r="D2287" s="688" t="s">
        <v>4839</v>
      </c>
      <c r="E2287" s="689" t="s">
        <v>2838</v>
      </c>
      <c r="F2287" s="626" t="s">
        <v>2806</v>
      </c>
      <c r="G2287" s="626" t="s">
        <v>3103</v>
      </c>
      <c r="H2287" s="626" t="s">
        <v>550</v>
      </c>
      <c r="I2287" s="626" t="s">
        <v>3104</v>
      </c>
      <c r="J2287" s="626" t="s">
        <v>1189</v>
      </c>
      <c r="K2287" s="626" t="s">
        <v>1190</v>
      </c>
      <c r="L2287" s="627">
        <v>1172.22</v>
      </c>
      <c r="M2287" s="627">
        <v>2344.44</v>
      </c>
      <c r="N2287" s="626">
        <v>2</v>
      </c>
      <c r="O2287" s="690">
        <v>2</v>
      </c>
      <c r="P2287" s="627">
        <v>2344.44</v>
      </c>
      <c r="Q2287" s="642">
        <v>1</v>
      </c>
      <c r="R2287" s="626">
        <v>2</v>
      </c>
      <c r="S2287" s="642">
        <v>1</v>
      </c>
      <c r="T2287" s="690">
        <v>2</v>
      </c>
      <c r="U2287" s="672">
        <v>1</v>
      </c>
    </row>
    <row r="2288" spans="1:21" ht="14.4" customHeight="1" x14ac:dyDescent="0.3">
      <c r="A2288" s="625">
        <v>21</v>
      </c>
      <c r="B2288" s="626" t="s">
        <v>551</v>
      </c>
      <c r="C2288" s="626">
        <v>89301212</v>
      </c>
      <c r="D2288" s="688" t="s">
        <v>4839</v>
      </c>
      <c r="E2288" s="689" t="s">
        <v>2838</v>
      </c>
      <c r="F2288" s="626" t="s">
        <v>2806</v>
      </c>
      <c r="G2288" s="626" t="s">
        <v>3920</v>
      </c>
      <c r="H2288" s="626" t="s">
        <v>550</v>
      </c>
      <c r="I2288" s="626" t="s">
        <v>4664</v>
      </c>
      <c r="J2288" s="626" t="s">
        <v>4665</v>
      </c>
      <c r="K2288" s="626" t="s">
        <v>1215</v>
      </c>
      <c r="L2288" s="627">
        <v>47.71</v>
      </c>
      <c r="M2288" s="627">
        <v>47.71</v>
      </c>
      <c r="N2288" s="626">
        <v>1</v>
      </c>
      <c r="O2288" s="690">
        <v>1</v>
      </c>
      <c r="P2288" s="627">
        <v>47.71</v>
      </c>
      <c r="Q2288" s="642">
        <v>1</v>
      </c>
      <c r="R2288" s="626">
        <v>1</v>
      </c>
      <c r="S2288" s="642">
        <v>1</v>
      </c>
      <c r="T2288" s="690">
        <v>1</v>
      </c>
      <c r="U2288" s="672">
        <v>1</v>
      </c>
    </row>
    <row r="2289" spans="1:21" ht="14.4" customHeight="1" x14ac:dyDescent="0.3">
      <c r="A2289" s="625">
        <v>21</v>
      </c>
      <c r="B2289" s="626" t="s">
        <v>551</v>
      </c>
      <c r="C2289" s="626">
        <v>89301212</v>
      </c>
      <c r="D2289" s="688" t="s">
        <v>4839</v>
      </c>
      <c r="E2289" s="689" t="s">
        <v>2838</v>
      </c>
      <c r="F2289" s="626" t="s">
        <v>2806</v>
      </c>
      <c r="G2289" s="626" t="s">
        <v>3920</v>
      </c>
      <c r="H2289" s="626" t="s">
        <v>550</v>
      </c>
      <c r="I2289" s="626" t="s">
        <v>4666</v>
      </c>
      <c r="J2289" s="626" t="s">
        <v>4667</v>
      </c>
      <c r="K2289" s="626" t="s">
        <v>1215</v>
      </c>
      <c r="L2289" s="627">
        <v>47.71</v>
      </c>
      <c r="M2289" s="627">
        <v>143.13</v>
      </c>
      <c r="N2289" s="626">
        <v>3</v>
      </c>
      <c r="O2289" s="690">
        <v>2</v>
      </c>
      <c r="P2289" s="627"/>
      <c r="Q2289" s="642">
        <v>0</v>
      </c>
      <c r="R2289" s="626"/>
      <c r="S2289" s="642">
        <v>0</v>
      </c>
      <c r="T2289" s="690"/>
      <c r="U2289" s="672">
        <v>0</v>
      </c>
    </row>
    <row r="2290" spans="1:21" ht="14.4" customHeight="1" x14ac:dyDescent="0.3">
      <c r="A2290" s="625">
        <v>21</v>
      </c>
      <c r="B2290" s="626" t="s">
        <v>551</v>
      </c>
      <c r="C2290" s="626">
        <v>89301212</v>
      </c>
      <c r="D2290" s="688" t="s">
        <v>4839</v>
      </c>
      <c r="E2290" s="689" t="s">
        <v>2838</v>
      </c>
      <c r="F2290" s="626" t="s">
        <v>2806</v>
      </c>
      <c r="G2290" s="626" t="s">
        <v>3007</v>
      </c>
      <c r="H2290" s="626" t="s">
        <v>550</v>
      </c>
      <c r="I2290" s="626" t="s">
        <v>3008</v>
      </c>
      <c r="J2290" s="626" t="s">
        <v>3009</v>
      </c>
      <c r="K2290" s="626" t="s">
        <v>3010</v>
      </c>
      <c r="L2290" s="627">
        <v>56.01</v>
      </c>
      <c r="M2290" s="627">
        <v>728.13</v>
      </c>
      <c r="N2290" s="626">
        <v>13</v>
      </c>
      <c r="O2290" s="690">
        <v>9</v>
      </c>
      <c r="P2290" s="627">
        <v>560.1</v>
      </c>
      <c r="Q2290" s="642">
        <v>0.76923076923076927</v>
      </c>
      <c r="R2290" s="626">
        <v>10</v>
      </c>
      <c r="S2290" s="642">
        <v>0.76923076923076927</v>
      </c>
      <c r="T2290" s="690">
        <v>6.5</v>
      </c>
      <c r="U2290" s="672">
        <v>0.72222222222222221</v>
      </c>
    </row>
    <row r="2291" spans="1:21" ht="14.4" customHeight="1" x14ac:dyDescent="0.3">
      <c r="A2291" s="625">
        <v>21</v>
      </c>
      <c r="B2291" s="626" t="s">
        <v>551</v>
      </c>
      <c r="C2291" s="626">
        <v>89301212</v>
      </c>
      <c r="D2291" s="688" t="s">
        <v>4839</v>
      </c>
      <c r="E2291" s="689" t="s">
        <v>2838</v>
      </c>
      <c r="F2291" s="626" t="s">
        <v>2806</v>
      </c>
      <c r="G2291" s="626" t="s">
        <v>3007</v>
      </c>
      <c r="H2291" s="626" t="s">
        <v>550</v>
      </c>
      <c r="I2291" s="626" t="s">
        <v>4562</v>
      </c>
      <c r="J2291" s="626" t="s">
        <v>1121</v>
      </c>
      <c r="K2291" s="626" t="s">
        <v>1131</v>
      </c>
      <c r="L2291" s="627">
        <v>70.02</v>
      </c>
      <c r="M2291" s="627">
        <v>70.02</v>
      </c>
      <c r="N2291" s="626">
        <v>1</v>
      </c>
      <c r="O2291" s="690">
        <v>1</v>
      </c>
      <c r="P2291" s="627">
        <v>70.02</v>
      </c>
      <c r="Q2291" s="642">
        <v>1</v>
      </c>
      <c r="R2291" s="626">
        <v>1</v>
      </c>
      <c r="S2291" s="642">
        <v>1</v>
      </c>
      <c r="T2291" s="690">
        <v>1</v>
      </c>
      <c r="U2291" s="672">
        <v>1</v>
      </c>
    </row>
    <row r="2292" spans="1:21" ht="14.4" customHeight="1" x14ac:dyDescent="0.3">
      <c r="A2292" s="625">
        <v>21</v>
      </c>
      <c r="B2292" s="626" t="s">
        <v>551</v>
      </c>
      <c r="C2292" s="626">
        <v>89301212</v>
      </c>
      <c r="D2292" s="688" t="s">
        <v>4839</v>
      </c>
      <c r="E2292" s="689" t="s">
        <v>2838</v>
      </c>
      <c r="F2292" s="626" t="s">
        <v>2806</v>
      </c>
      <c r="G2292" s="626" t="s">
        <v>3528</v>
      </c>
      <c r="H2292" s="626" t="s">
        <v>550</v>
      </c>
      <c r="I2292" s="626" t="s">
        <v>3529</v>
      </c>
      <c r="J2292" s="626" t="s">
        <v>3530</v>
      </c>
      <c r="K2292" s="626" t="s">
        <v>1694</v>
      </c>
      <c r="L2292" s="627">
        <v>0</v>
      </c>
      <c r="M2292" s="627">
        <v>0</v>
      </c>
      <c r="N2292" s="626">
        <v>1</v>
      </c>
      <c r="O2292" s="690">
        <v>0.5</v>
      </c>
      <c r="P2292" s="627">
        <v>0</v>
      </c>
      <c r="Q2292" s="642"/>
      <c r="R2292" s="626">
        <v>1</v>
      </c>
      <c r="S2292" s="642">
        <v>1</v>
      </c>
      <c r="T2292" s="690">
        <v>0.5</v>
      </c>
      <c r="U2292" s="672">
        <v>1</v>
      </c>
    </row>
    <row r="2293" spans="1:21" ht="14.4" customHeight="1" x14ac:dyDescent="0.3">
      <c r="A2293" s="625">
        <v>21</v>
      </c>
      <c r="B2293" s="626" t="s">
        <v>551</v>
      </c>
      <c r="C2293" s="626">
        <v>89301212</v>
      </c>
      <c r="D2293" s="688" t="s">
        <v>4839</v>
      </c>
      <c r="E2293" s="689" t="s">
        <v>2838</v>
      </c>
      <c r="F2293" s="626" t="s">
        <v>2806</v>
      </c>
      <c r="G2293" s="626" t="s">
        <v>3528</v>
      </c>
      <c r="H2293" s="626" t="s">
        <v>550</v>
      </c>
      <c r="I2293" s="626" t="s">
        <v>4567</v>
      </c>
      <c r="J2293" s="626" t="s">
        <v>4568</v>
      </c>
      <c r="K2293" s="626" t="s">
        <v>4569</v>
      </c>
      <c r="L2293" s="627">
        <v>113.04</v>
      </c>
      <c r="M2293" s="627">
        <v>113.04</v>
      </c>
      <c r="N2293" s="626">
        <v>1</v>
      </c>
      <c r="O2293" s="690">
        <v>0.5</v>
      </c>
      <c r="P2293" s="627">
        <v>113.04</v>
      </c>
      <c r="Q2293" s="642">
        <v>1</v>
      </c>
      <c r="R2293" s="626">
        <v>1</v>
      </c>
      <c r="S2293" s="642">
        <v>1</v>
      </c>
      <c r="T2293" s="690">
        <v>0.5</v>
      </c>
      <c r="U2293" s="672">
        <v>1</v>
      </c>
    </row>
    <row r="2294" spans="1:21" ht="14.4" customHeight="1" x14ac:dyDescent="0.3">
      <c r="A2294" s="625">
        <v>21</v>
      </c>
      <c r="B2294" s="626" t="s">
        <v>551</v>
      </c>
      <c r="C2294" s="626">
        <v>89301212</v>
      </c>
      <c r="D2294" s="688" t="s">
        <v>4839</v>
      </c>
      <c r="E2294" s="689" t="s">
        <v>2838</v>
      </c>
      <c r="F2294" s="626" t="s">
        <v>2806</v>
      </c>
      <c r="G2294" s="626" t="s">
        <v>3016</v>
      </c>
      <c r="H2294" s="626" t="s">
        <v>550</v>
      </c>
      <c r="I2294" s="626" t="s">
        <v>4668</v>
      </c>
      <c r="J2294" s="626" t="s">
        <v>4669</v>
      </c>
      <c r="K2294" s="626" t="s">
        <v>678</v>
      </c>
      <c r="L2294" s="627">
        <v>105.85</v>
      </c>
      <c r="M2294" s="627">
        <v>105.85</v>
      </c>
      <c r="N2294" s="626">
        <v>1</v>
      </c>
      <c r="O2294" s="690">
        <v>0.5</v>
      </c>
      <c r="P2294" s="627">
        <v>105.85</v>
      </c>
      <c r="Q2294" s="642">
        <v>1</v>
      </c>
      <c r="R2294" s="626">
        <v>1</v>
      </c>
      <c r="S2294" s="642">
        <v>1</v>
      </c>
      <c r="T2294" s="690">
        <v>0.5</v>
      </c>
      <c r="U2294" s="672">
        <v>1</v>
      </c>
    </row>
    <row r="2295" spans="1:21" ht="14.4" customHeight="1" x14ac:dyDescent="0.3">
      <c r="A2295" s="625">
        <v>21</v>
      </c>
      <c r="B2295" s="626" t="s">
        <v>551</v>
      </c>
      <c r="C2295" s="626">
        <v>89301212</v>
      </c>
      <c r="D2295" s="688" t="s">
        <v>4839</v>
      </c>
      <c r="E2295" s="689" t="s">
        <v>2838</v>
      </c>
      <c r="F2295" s="626" t="s">
        <v>2806</v>
      </c>
      <c r="G2295" s="626" t="s">
        <v>3019</v>
      </c>
      <c r="H2295" s="626" t="s">
        <v>550</v>
      </c>
      <c r="I2295" s="626" t="s">
        <v>3020</v>
      </c>
      <c r="J2295" s="626" t="s">
        <v>833</v>
      </c>
      <c r="K2295" s="626" t="s">
        <v>3021</v>
      </c>
      <c r="L2295" s="627">
        <v>400.53</v>
      </c>
      <c r="M2295" s="627">
        <v>14018.549999999996</v>
      </c>
      <c r="N2295" s="626">
        <v>35</v>
      </c>
      <c r="O2295" s="690">
        <v>21.5</v>
      </c>
      <c r="P2295" s="627">
        <v>8411.1299999999974</v>
      </c>
      <c r="Q2295" s="642">
        <v>0.6</v>
      </c>
      <c r="R2295" s="626">
        <v>21</v>
      </c>
      <c r="S2295" s="642">
        <v>0.6</v>
      </c>
      <c r="T2295" s="690">
        <v>15</v>
      </c>
      <c r="U2295" s="672">
        <v>0.69767441860465118</v>
      </c>
    </row>
    <row r="2296" spans="1:21" ht="14.4" customHeight="1" x14ac:dyDescent="0.3">
      <c r="A2296" s="625">
        <v>21</v>
      </c>
      <c r="B2296" s="626" t="s">
        <v>551</v>
      </c>
      <c r="C2296" s="626">
        <v>89301212</v>
      </c>
      <c r="D2296" s="688" t="s">
        <v>4839</v>
      </c>
      <c r="E2296" s="689" t="s">
        <v>2838</v>
      </c>
      <c r="F2296" s="626" t="s">
        <v>2806</v>
      </c>
      <c r="G2296" s="626" t="s">
        <v>3019</v>
      </c>
      <c r="H2296" s="626" t="s">
        <v>550</v>
      </c>
      <c r="I2296" s="626" t="s">
        <v>4167</v>
      </c>
      <c r="J2296" s="626" t="s">
        <v>833</v>
      </c>
      <c r="K2296" s="626" t="s">
        <v>4168</v>
      </c>
      <c r="L2296" s="627">
        <v>0</v>
      </c>
      <c r="M2296" s="627">
        <v>0</v>
      </c>
      <c r="N2296" s="626">
        <v>2</v>
      </c>
      <c r="O2296" s="690">
        <v>1.5</v>
      </c>
      <c r="P2296" s="627">
        <v>0</v>
      </c>
      <c r="Q2296" s="642"/>
      <c r="R2296" s="626">
        <v>2</v>
      </c>
      <c r="S2296" s="642">
        <v>1</v>
      </c>
      <c r="T2296" s="690">
        <v>1.5</v>
      </c>
      <c r="U2296" s="672">
        <v>1</v>
      </c>
    </row>
    <row r="2297" spans="1:21" ht="14.4" customHeight="1" x14ac:dyDescent="0.3">
      <c r="A2297" s="625">
        <v>21</v>
      </c>
      <c r="B2297" s="626" t="s">
        <v>551</v>
      </c>
      <c r="C2297" s="626">
        <v>89301212</v>
      </c>
      <c r="D2297" s="688" t="s">
        <v>4839</v>
      </c>
      <c r="E2297" s="689" t="s">
        <v>2838</v>
      </c>
      <c r="F2297" s="626" t="s">
        <v>2806</v>
      </c>
      <c r="G2297" s="626" t="s">
        <v>3019</v>
      </c>
      <c r="H2297" s="626" t="s">
        <v>550</v>
      </c>
      <c r="I2297" s="626" t="s">
        <v>4670</v>
      </c>
      <c r="J2297" s="626" t="s">
        <v>835</v>
      </c>
      <c r="K2297" s="626" t="s">
        <v>4173</v>
      </c>
      <c r="L2297" s="627">
        <v>0</v>
      </c>
      <c r="M2297" s="627">
        <v>0</v>
      </c>
      <c r="N2297" s="626">
        <v>1</v>
      </c>
      <c r="O2297" s="690">
        <v>1</v>
      </c>
      <c r="P2297" s="627">
        <v>0</v>
      </c>
      <c r="Q2297" s="642"/>
      <c r="R2297" s="626">
        <v>1</v>
      </c>
      <c r="S2297" s="642">
        <v>1</v>
      </c>
      <c r="T2297" s="690">
        <v>1</v>
      </c>
      <c r="U2297" s="672">
        <v>1</v>
      </c>
    </row>
    <row r="2298" spans="1:21" ht="14.4" customHeight="1" x14ac:dyDescent="0.3">
      <c r="A2298" s="625">
        <v>21</v>
      </c>
      <c r="B2298" s="626" t="s">
        <v>551</v>
      </c>
      <c r="C2298" s="626">
        <v>89301212</v>
      </c>
      <c r="D2298" s="688" t="s">
        <v>4839</v>
      </c>
      <c r="E2298" s="689" t="s">
        <v>2838</v>
      </c>
      <c r="F2298" s="626" t="s">
        <v>2806</v>
      </c>
      <c r="G2298" s="626" t="s">
        <v>3019</v>
      </c>
      <c r="H2298" s="626" t="s">
        <v>550</v>
      </c>
      <c r="I2298" s="626" t="s">
        <v>3281</v>
      </c>
      <c r="J2298" s="626" t="s">
        <v>1577</v>
      </c>
      <c r="K2298" s="626" t="s">
        <v>3282</v>
      </c>
      <c r="L2298" s="627">
        <v>0</v>
      </c>
      <c r="M2298" s="627">
        <v>0</v>
      </c>
      <c r="N2298" s="626">
        <v>2</v>
      </c>
      <c r="O2298" s="690">
        <v>2</v>
      </c>
      <c r="P2298" s="627">
        <v>0</v>
      </c>
      <c r="Q2298" s="642"/>
      <c r="R2298" s="626">
        <v>2</v>
      </c>
      <c r="S2298" s="642">
        <v>1</v>
      </c>
      <c r="T2298" s="690">
        <v>2</v>
      </c>
      <c r="U2298" s="672">
        <v>1</v>
      </c>
    </row>
    <row r="2299" spans="1:21" ht="14.4" customHeight="1" x14ac:dyDescent="0.3">
      <c r="A2299" s="625">
        <v>21</v>
      </c>
      <c r="B2299" s="626" t="s">
        <v>551</v>
      </c>
      <c r="C2299" s="626">
        <v>89301212</v>
      </c>
      <c r="D2299" s="688" t="s">
        <v>4839</v>
      </c>
      <c r="E2299" s="689" t="s">
        <v>2838</v>
      </c>
      <c r="F2299" s="626" t="s">
        <v>2806</v>
      </c>
      <c r="G2299" s="626" t="s">
        <v>3019</v>
      </c>
      <c r="H2299" s="626" t="s">
        <v>550</v>
      </c>
      <c r="I2299" s="626" t="s">
        <v>4671</v>
      </c>
      <c r="J2299" s="626" t="s">
        <v>4170</v>
      </c>
      <c r="K2299" s="626" t="s">
        <v>680</v>
      </c>
      <c r="L2299" s="627">
        <v>149.54</v>
      </c>
      <c r="M2299" s="627">
        <v>149.54</v>
      </c>
      <c r="N2299" s="626">
        <v>1</v>
      </c>
      <c r="O2299" s="690">
        <v>0.5</v>
      </c>
      <c r="P2299" s="627"/>
      <c r="Q2299" s="642">
        <v>0</v>
      </c>
      <c r="R2299" s="626"/>
      <c r="S2299" s="642">
        <v>0</v>
      </c>
      <c r="T2299" s="690"/>
      <c r="U2299" s="672">
        <v>0</v>
      </c>
    </row>
    <row r="2300" spans="1:21" ht="14.4" customHeight="1" x14ac:dyDescent="0.3">
      <c r="A2300" s="625">
        <v>21</v>
      </c>
      <c r="B2300" s="626" t="s">
        <v>551</v>
      </c>
      <c r="C2300" s="626">
        <v>89301212</v>
      </c>
      <c r="D2300" s="688" t="s">
        <v>4839</v>
      </c>
      <c r="E2300" s="689" t="s">
        <v>2838</v>
      </c>
      <c r="F2300" s="626" t="s">
        <v>2806</v>
      </c>
      <c r="G2300" s="626" t="s">
        <v>3019</v>
      </c>
      <c r="H2300" s="626" t="s">
        <v>550</v>
      </c>
      <c r="I2300" s="626" t="s">
        <v>4172</v>
      </c>
      <c r="J2300" s="626" t="s">
        <v>833</v>
      </c>
      <c r="K2300" s="626" t="s">
        <v>4173</v>
      </c>
      <c r="L2300" s="627">
        <v>0</v>
      </c>
      <c r="M2300" s="627">
        <v>0</v>
      </c>
      <c r="N2300" s="626">
        <v>2</v>
      </c>
      <c r="O2300" s="690">
        <v>0.5</v>
      </c>
      <c r="P2300" s="627">
        <v>0</v>
      </c>
      <c r="Q2300" s="642"/>
      <c r="R2300" s="626">
        <v>2</v>
      </c>
      <c r="S2300" s="642">
        <v>1</v>
      </c>
      <c r="T2300" s="690">
        <v>0.5</v>
      </c>
      <c r="U2300" s="672">
        <v>1</v>
      </c>
    </row>
    <row r="2301" spans="1:21" ht="14.4" customHeight="1" x14ac:dyDescent="0.3">
      <c r="A2301" s="625">
        <v>21</v>
      </c>
      <c r="B2301" s="626" t="s">
        <v>551</v>
      </c>
      <c r="C2301" s="626">
        <v>89301212</v>
      </c>
      <c r="D2301" s="688" t="s">
        <v>4839</v>
      </c>
      <c r="E2301" s="689" t="s">
        <v>2838</v>
      </c>
      <c r="F2301" s="626" t="s">
        <v>2806</v>
      </c>
      <c r="G2301" s="626" t="s">
        <v>3933</v>
      </c>
      <c r="H2301" s="626" t="s">
        <v>550</v>
      </c>
      <c r="I2301" s="626" t="s">
        <v>3934</v>
      </c>
      <c r="J2301" s="626" t="s">
        <v>1918</v>
      </c>
      <c r="K2301" s="626" t="s">
        <v>1919</v>
      </c>
      <c r="L2301" s="627">
        <v>72.94</v>
      </c>
      <c r="M2301" s="627">
        <v>145.88</v>
      </c>
      <c r="N2301" s="626">
        <v>2</v>
      </c>
      <c r="O2301" s="690">
        <v>1.5</v>
      </c>
      <c r="P2301" s="627">
        <v>72.94</v>
      </c>
      <c r="Q2301" s="642">
        <v>0.5</v>
      </c>
      <c r="R2301" s="626">
        <v>1</v>
      </c>
      <c r="S2301" s="642">
        <v>0.5</v>
      </c>
      <c r="T2301" s="690">
        <v>1</v>
      </c>
      <c r="U2301" s="672">
        <v>0.66666666666666663</v>
      </c>
    </row>
    <row r="2302" spans="1:21" ht="14.4" customHeight="1" x14ac:dyDescent="0.3">
      <c r="A2302" s="625">
        <v>21</v>
      </c>
      <c r="B2302" s="626" t="s">
        <v>551</v>
      </c>
      <c r="C2302" s="626">
        <v>89301212</v>
      </c>
      <c r="D2302" s="688" t="s">
        <v>4839</v>
      </c>
      <c r="E2302" s="689" t="s">
        <v>2838</v>
      </c>
      <c r="F2302" s="626" t="s">
        <v>2806</v>
      </c>
      <c r="G2302" s="626" t="s">
        <v>3022</v>
      </c>
      <c r="H2302" s="626" t="s">
        <v>1264</v>
      </c>
      <c r="I2302" s="626" t="s">
        <v>2228</v>
      </c>
      <c r="J2302" s="626" t="s">
        <v>1314</v>
      </c>
      <c r="K2302" s="626" t="s">
        <v>1315</v>
      </c>
      <c r="L2302" s="627">
        <v>468.96</v>
      </c>
      <c r="M2302" s="627">
        <v>937.92</v>
      </c>
      <c r="N2302" s="626">
        <v>2</v>
      </c>
      <c r="O2302" s="690">
        <v>1</v>
      </c>
      <c r="P2302" s="627">
        <v>937.92</v>
      </c>
      <c r="Q2302" s="642">
        <v>1</v>
      </c>
      <c r="R2302" s="626">
        <v>2</v>
      </c>
      <c r="S2302" s="642">
        <v>1</v>
      </c>
      <c r="T2302" s="690">
        <v>1</v>
      </c>
      <c r="U2302" s="672">
        <v>1</v>
      </c>
    </row>
    <row r="2303" spans="1:21" ht="14.4" customHeight="1" x14ac:dyDescent="0.3">
      <c r="A2303" s="625">
        <v>21</v>
      </c>
      <c r="B2303" s="626" t="s">
        <v>551</v>
      </c>
      <c r="C2303" s="626">
        <v>89301212</v>
      </c>
      <c r="D2303" s="688" t="s">
        <v>4839</v>
      </c>
      <c r="E2303" s="689" t="s">
        <v>2838</v>
      </c>
      <c r="F2303" s="626" t="s">
        <v>2806</v>
      </c>
      <c r="G2303" s="626" t="s">
        <v>3022</v>
      </c>
      <c r="H2303" s="626" t="s">
        <v>1264</v>
      </c>
      <c r="I2303" s="626" t="s">
        <v>2229</v>
      </c>
      <c r="J2303" s="626" t="s">
        <v>1314</v>
      </c>
      <c r="K2303" s="626" t="s">
        <v>1316</v>
      </c>
      <c r="L2303" s="627">
        <v>625.29</v>
      </c>
      <c r="M2303" s="627">
        <v>3751.74</v>
      </c>
      <c r="N2303" s="626">
        <v>6</v>
      </c>
      <c r="O2303" s="690">
        <v>1.5</v>
      </c>
      <c r="P2303" s="627">
        <v>3751.74</v>
      </c>
      <c r="Q2303" s="642">
        <v>1</v>
      </c>
      <c r="R2303" s="626">
        <v>6</v>
      </c>
      <c r="S2303" s="642">
        <v>1</v>
      </c>
      <c r="T2303" s="690">
        <v>1.5</v>
      </c>
      <c r="U2303" s="672">
        <v>1</v>
      </c>
    </row>
    <row r="2304" spans="1:21" ht="14.4" customHeight="1" x14ac:dyDescent="0.3">
      <c r="A2304" s="625">
        <v>21</v>
      </c>
      <c r="B2304" s="626" t="s">
        <v>551</v>
      </c>
      <c r="C2304" s="626">
        <v>89301212</v>
      </c>
      <c r="D2304" s="688" t="s">
        <v>4839</v>
      </c>
      <c r="E2304" s="689" t="s">
        <v>2838</v>
      </c>
      <c r="F2304" s="626" t="s">
        <v>2806</v>
      </c>
      <c r="G2304" s="626" t="s">
        <v>3022</v>
      </c>
      <c r="H2304" s="626" t="s">
        <v>1264</v>
      </c>
      <c r="I2304" s="626" t="s">
        <v>2617</v>
      </c>
      <c r="J2304" s="626" t="s">
        <v>1314</v>
      </c>
      <c r="K2304" s="626" t="s">
        <v>1839</v>
      </c>
      <c r="L2304" s="627">
        <v>937.93</v>
      </c>
      <c r="M2304" s="627">
        <v>1875.86</v>
      </c>
      <c r="N2304" s="626">
        <v>2</v>
      </c>
      <c r="O2304" s="690">
        <v>0.5</v>
      </c>
      <c r="P2304" s="627">
        <v>1875.86</v>
      </c>
      <c r="Q2304" s="642">
        <v>1</v>
      </c>
      <c r="R2304" s="626">
        <v>2</v>
      </c>
      <c r="S2304" s="642">
        <v>1</v>
      </c>
      <c r="T2304" s="690">
        <v>0.5</v>
      </c>
      <c r="U2304" s="672">
        <v>1</v>
      </c>
    </row>
    <row r="2305" spans="1:21" ht="14.4" customHeight="1" x14ac:dyDescent="0.3">
      <c r="A2305" s="625">
        <v>21</v>
      </c>
      <c r="B2305" s="626" t="s">
        <v>551</v>
      </c>
      <c r="C2305" s="626">
        <v>89301212</v>
      </c>
      <c r="D2305" s="688" t="s">
        <v>4839</v>
      </c>
      <c r="E2305" s="689" t="s">
        <v>2838</v>
      </c>
      <c r="F2305" s="626" t="s">
        <v>2806</v>
      </c>
      <c r="G2305" s="626" t="s">
        <v>3022</v>
      </c>
      <c r="H2305" s="626" t="s">
        <v>1264</v>
      </c>
      <c r="I2305" s="626" t="s">
        <v>2232</v>
      </c>
      <c r="J2305" s="626" t="s">
        <v>1355</v>
      </c>
      <c r="K2305" s="626" t="s">
        <v>1839</v>
      </c>
      <c r="L2305" s="627">
        <v>1749.69</v>
      </c>
      <c r="M2305" s="627">
        <v>13997.520000000002</v>
      </c>
      <c r="N2305" s="626">
        <v>8</v>
      </c>
      <c r="O2305" s="690">
        <v>4</v>
      </c>
      <c r="P2305" s="627">
        <v>13997.520000000002</v>
      </c>
      <c r="Q2305" s="642">
        <v>1</v>
      </c>
      <c r="R2305" s="626">
        <v>8</v>
      </c>
      <c r="S2305" s="642">
        <v>1</v>
      </c>
      <c r="T2305" s="690">
        <v>4</v>
      </c>
      <c r="U2305" s="672">
        <v>1</v>
      </c>
    </row>
    <row r="2306" spans="1:21" ht="14.4" customHeight="1" x14ac:dyDescent="0.3">
      <c r="A2306" s="625">
        <v>21</v>
      </c>
      <c r="B2306" s="626" t="s">
        <v>551</v>
      </c>
      <c r="C2306" s="626">
        <v>89301212</v>
      </c>
      <c r="D2306" s="688" t="s">
        <v>4839</v>
      </c>
      <c r="E2306" s="689" t="s">
        <v>2838</v>
      </c>
      <c r="F2306" s="626" t="s">
        <v>2806</v>
      </c>
      <c r="G2306" s="626" t="s">
        <v>3022</v>
      </c>
      <c r="H2306" s="626" t="s">
        <v>1264</v>
      </c>
      <c r="I2306" s="626" t="s">
        <v>2233</v>
      </c>
      <c r="J2306" s="626" t="s">
        <v>1355</v>
      </c>
      <c r="K2306" s="626" t="s">
        <v>1840</v>
      </c>
      <c r="L2306" s="627">
        <v>2332.92</v>
      </c>
      <c r="M2306" s="627">
        <v>41992.56</v>
      </c>
      <c r="N2306" s="626">
        <v>18</v>
      </c>
      <c r="O2306" s="690">
        <v>5.5</v>
      </c>
      <c r="P2306" s="627">
        <v>41992.56</v>
      </c>
      <c r="Q2306" s="642">
        <v>1</v>
      </c>
      <c r="R2306" s="626">
        <v>18</v>
      </c>
      <c r="S2306" s="642">
        <v>1</v>
      </c>
      <c r="T2306" s="690">
        <v>5.5</v>
      </c>
      <c r="U2306" s="672">
        <v>1</v>
      </c>
    </row>
    <row r="2307" spans="1:21" ht="14.4" customHeight="1" x14ac:dyDescent="0.3">
      <c r="A2307" s="625">
        <v>21</v>
      </c>
      <c r="B2307" s="626" t="s">
        <v>551</v>
      </c>
      <c r="C2307" s="626">
        <v>89301212</v>
      </c>
      <c r="D2307" s="688" t="s">
        <v>4839</v>
      </c>
      <c r="E2307" s="689" t="s">
        <v>2838</v>
      </c>
      <c r="F2307" s="626" t="s">
        <v>2806</v>
      </c>
      <c r="G2307" s="626" t="s">
        <v>2895</v>
      </c>
      <c r="H2307" s="626" t="s">
        <v>1264</v>
      </c>
      <c r="I2307" s="626" t="s">
        <v>2481</v>
      </c>
      <c r="J2307" s="626" t="s">
        <v>1274</v>
      </c>
      <c r="K2307" s="626" t="s">
        <v>2482</v>
      </c>
      <c r="L2307" s="627">
        <v>96.63</v>
      </c>
      <c r="M2307" s="627">
        <v>289.89</v>
      </c>
      <c r="N2307" s="626">
        <v>3</v>
      </c>
      <c r="O2307" s="690">
        <v>3</v>
      </c>
      <c r="P2307" s="627"/>
      <c r="Q2307" s="642">
        <v>0</v>
      </c>
      <c r="R2307" s="626"/>
      <c r="S2307" s="642">
        <v>0</v>
      </c>
      <c r="T2307" s="690"/>
      <c r="U2307" s="672">
        <v>0</v>
      </c>
    </row>
    <row r="2308" spans="1:21" ht="14.4" customHeight="1" x14ac:dyDescent="0.3">
      <c r="A2308" s="625">
        <v>21</v>
      </c>
      <c r="B2308" s="626" t="s">
        <v>551</v>
      </c>
      <c r="C2308" s="626">
        <v>89301212</v>
      </c>
      <c r="D2308" s="688" t="s">
        <v>4839</v>
      </c>
      <c r="E2308" s="689" t="s">
        <v>2838</v>
      </c>
      <c r="F2308" s="626" t="s">
        <v>2806</v>
      </c>
      <c r="G2308" s="626" t="s">
        <v>4672</v>
      </c>
      <c r="H2308" s="626" t="s">
        <v>550</v>
      </c>
      <c r="I2308" s="626" t="s">
        <v>4673</v>
      </c>
      <c r="J2308" s="626" t="s">
        <v>4674</v>
      </c>
      <c r="K2308" s="626" t="s">
        <v>4675</v>
      </c>
      <c r="L2308" s="627">
        <v>63.65</v>
      </c>
      <c r="M2308" s="627">
        <v>63.65</v>
      </c>
      <c r="N2308" s="626">
        <v>1</v>
      </c>
      <c r="O2308" s="690">
        <v>0.5</v>
      </c>
      <c r="P2308" s="627">
        <v>63.65</v>
      </c>
      <c r="Q2308" s="642">
        <v>1</v>
      </c>
      <c r="R2308" s="626">
        <v>1</v>
      </c>
      <c r="S2308" s="642">
        <v>1</v>
      </c>
      <c r="T2308" s="690">
        <v>0.5</v>
      </c>
      <c r="U2308" s="672">
        <v>1</v>
      </c>
    </row>
    <row r="2309" spans="1:21" ht="14.4" customHeight="1" x14ac:dyDescent="0.3">
      <c r="A2309" s="625">
        <v>21</v>
      </c>
      <c r="B2309" s="626" t="s">
        <v>551</v>
      </c>
      <c r="C2309" s="626">
        <v>89301212</v>
      </c>
      <c r="D2309" s="688" t="s">
        <v>4839</v>
      </c>
      <c r="E2309" s="689" t="s">
        <v>2838</v>
      </c>
      <c r="F2309" s="626" t="s">
        <v>2806</v>
      </c>
      <c r="G2309" s="626" t="s">
        <v>2869</v>
      </c>
      <c r="H2309" s="626" t="s">
        <v>550</v>
      </c>
      <c r="I2309" s="626" t="s">
        <v>4676</v>
      </c>
      <c r="J2309" s="626" t="s">
        <v>4677</v>
      </c>
      <c r="K2309" s="626" t="s">
        <v>4175</v>
      </c>
      <c r="L2309" s="627">
        <v>0</v>
      </c>
      <c r="M2309" s="627">
        <v>0</v>
      </c>
      <c r="N2309" s="626">
        <v>2</v>
      </c>
      <c r="O2309" s="690">
        <v>1</v>
      </c>
      <c r="P2309" s="627">
        <v>0</v>
      </c>
      <c r="Q2309" s="642"/>
      <c r="R2309" s="626">
        <v>1</v>
      </c>
      <c r="S2309" s="642">
        <v>0.5</v>
      </c>
      <c r="T2309" s="690">
        <v>0.5</v>
      </c>
      <c r="U2309" s="672">
        <v>0.5</v>
      </c>
    </row>
    <row r="2310" spans="1:21" ht="14.4" customHeight="1" x14ac:dyDescent="0.3">
      <c r="A2310" s="625">
        <v>21</v>
      </c>
      <c r="B2310" s="626" t="s">
        <v>551</v>
      </c>
      <c r="C2310" s="626">
        <v>89301212</v>
      </c>
      <c r="D2310" s="688" t="s">
        <v>4839</v>
      </c>
      <c r="E2310" s="689" t="s">
        <v>2838</v>
      </c>
      <c r="F2310" s="626" t="s">
        <v>2806</v>
      </c>
      <c r="G2310" s="626" t="s">
        <v>2869</v>
      </c>
      <c r="H2310" s="626" t="s">
        <v>550</v>
      </c>
      <c r="I2310" s="626" t="s">
        <v>3165</v>
      </c>
      <c r="J2310" s="626" t="s">
        <v>3025</v>
      </c>
      <c r="K2310" s="626" t="s">
        <v>882</v>
      </c>
      <c r="L2310" s="627">
        <v>612.26</v>
      </c>
      <c r="M2310" s="627">
        <v>1224.52</v>
      </c>
      <c r="N2310" s="626">
        <v>2</v>
      </c>
      <c r="O2310" s="690">
        <v>1</v>
      </c>
      <c r="P2310" s="627">
        <v>1224.52</v>
      </c>
      <c r="Q2310" s="642">
        <v>1</v>
      </c>
      <c r="R2310" s="626">
        <v>2</v>
      </c>
      <c r="S2310" s="642">
        <v>1</v>
      </c>
      <c r="T2310" s="690">
        <v>1</v>
      </c>
      <c r="U2310" s="672">
        <v>1</v>
      </c>
    </row>
    <row r="2311" spans="1:21" ht="14.4" customHeight="1" x14ac:dyDescent="0.3">
      <c r="A2311" s="625">
        <v>21</v>
      </c>
      <c r="B2311" s="626" t="s">
        <v>551</v>
      </c>
      <c r="C2311" s="626">
        <v>89301212</v>
      </c>
      <c r="D2311" s="688" t="s">
        <v>4839</v>
      </c>
      <c r="E2311" s="689" t="s">
        <v>2838</v>
      </c>
      <c r="F2311" s="626" t="s">
        <v>2806</v>
      </c>
      <c r="G2311" s="626" t="s">
        <v>2869</v>
      </c>
      <c r="H2311" s="626" t="s">
        <v>550</v>
      </c>
      <c r="I2311" s="626" t="s">
        <v>4174</v>
      </c>
      <c r="J2311" s="626" t="s">
        <v>3215</v>
      </c>
      <c r="K2311" s="626" t="s">
        <v>4175</v>
      </c>
      <c r="L2311" s="627">
        <v>0</v>
      </c>
      <c r="M2311" s="627">
        <v>0</v>
      </c>
      <c r="N2311" s="626">
        <v>4</v>
      </c>
      <c r="O2311" s="690">
        <v>2.5</v>
      </c>
      <c r="P2311" s="627">
        <v>0</v>
      </c>
      <c r="Q2311" s="642"/>
      <c r="R2311" s="626">
        <v>2</v>
      </c>
      <c r="S2311" s="642">
        <v>0.5</v>
      </c>
      <c r="T2311" s="690">
        <v>1</v>
      </c>
      <c r="U2311" s="672">
        <v>0.4</v>
      </c>
    </row>
    <row r="2312" spans="1:21" ht="14.4" customHeight="1" x14ac:dyDescent="0.3">
      <c r="A2312" s="625">
        <v>21</v>
      </c>
      <c r="B2312" s="626" t="s">
        <v>551</v>
      </c>
      <c r="C2312" s="626">
        <v>89301212</v>
      </c>
      <c r="D2312" s="688" t="s">
        <v>4839</v>
      </c>
      <c r="E2312" s="689" t="s">
        <v>2838</v>
      </c>
      <c r="F2312" s="626" t="s">
        <v>2806</v>
      </c>
      <c r="G2312" s="626" t="s">
        <v>2869</v>
      </c>
      <c r="H2312" s="626" t="s">
        <v>550</v>
      </c>
      <c r="I2312" s="626" t="s">
        <v>2870</v>
      </c>
      <c r="J2312" s="626" t="s">
        <v>880</v>
      </c>
      <c r="K2312" s="626" t="s">
        <v>2871</v>
      </c>
      <c r="L2312" s="627">
        <v>95.24</v>
      </c>
      <c r="M2312" s="627">
        <v>95.24</v>
      </c>
      <c r="N2312" s="626">
        <v>1</v>
      </c>
      <c r="O2312" s="690">
        <v>0.5</v>
      </c>
      <c r="P2312" s="627">
        <v>95.24</v>
      </c>
      <c r="Q2312" s="642">
        <v>1</v>
      </c>
      <c r="R2312" s="626">
        <v>1</v>
      </c>
      <c r="S2312" s="642">
        <v>1</v>
      </c>
      <c r="T2312" s="690">
        <v>0.5</v>
      </c>
      <c r="U2312" s="672">
        <v>1</v>
      </c>
    </row>
    <row r="2313" spans="1:21" ht="14.4" customHeight="1" x14ac:dyDescent="0.3">
      <c r="A2313" s="625">
        <v>21</v>
      </c>
      <c r="B2313" s="626" t="s">
        <v>551</v>
      </c>
      <c r="C2313" s="626">
        <v>89301212</v>
      </c>
      <c r="D2313" s="688" t="s">
        <v>4839</v>
      </c>
      <c r="E2313" s="689" t="s">
        <v>2838</v>
      </c>
      <c r="F2313" s="626" t="s">
        <v>2806</v>
      </c>
      <c r="G2313" s="626" t="s">
        <v>2869</v>
      </c>
      <c r="H2313" s="626" t="s">
        <v>550</v>
      </c>
      <c r="I2313" s="626" t="s">
        <v>2180</v>
      </c>
      <c r="J2313" s="626" t="s">
        <v>880</v>
      </c>
      <c r="K2313" s="626" t="s">
        <v>881</v>
      </c>
      <c r="L2313" s="627">
        <v>190.48</v>
      </c>
      <c r="M2313" s="627">
        <v>1142.8799999999999</v>
      </c>
      <c r="N2313" s="626">
        <v>6</v>
      </c>
      <c r="O2313" s="690">
        <v>3.5</v>
      </c>
      <c r="P2313" s="627">
        <v>952.4</v>
      </c>
      <c r="Q2313" s="642">
        <v>0.83333333333333337</v>
      </c>
      <c r="R2313" s="626">
        <v>5</v>
      </c>
      <c r="S2313" s="642">
        <v>0.83333333333333337</v>
      </c>
      <c r="T2313" s="690">
        <v>3</v>
      </c>
      <c r="U2313" s="672">
        <v>0.8571428571428571</v>
      </c>
    </row>
    <row r="2314" spans="1:21" ht="14.4" customHeight="1" x14ac:dyDescent="0.3">
      <c r="A2314" s="625">
        <v>21</v>
      </c>
      <c r="B2314" s="626" t="s">
        <v>551</v>
      </c>
      <c r="C2314" s="626">
        <v>89301212</v>
      </c>
      <c r="D2314" s="688" t="s">
        <v>4839</v>
      </c>
      <c r="E2314" s="689" t="s">
        <v>2838</v>
      </c>
      <c r="F2314" s="626" t="s">
        <v>2806</v>
      </c>
      <c r="G2314" s="626" t="s">
        <v>2869</v>
      </c>
      <c r="H2314" s="626" t="s">
        <v>550</v>
      </c>
      <c r="I2314" s="626" t="s">
        <v>2181</v>
      </c>
      <c r="J2314" s="626" t="s">
        <v>880</v>
      </c>
      <c r="K2314" s="626" t="s">
        <v>882</v>
      </c>
      <c r="L2314" s="627">
        <v>612.26</v>
      </c>
      <c r="M2314" s="627">
        <v>612.26</v>
      </c>
      <c r="N2314" s="626">
        <v>1</v>
      </c>
      <c r="O2314" s="690">
        <v>0.5</v>
      </c>
      <c r="P2314" s="627">
        <v>612.26</v>
      </c>
      <c r="Q2314" s="642">
        <v>1</v>
      </c>
      <c r="R2314" s="626">
        <v>1</v>
      </c>
      <c r="S2314" s="642">
        <v>1</v>
      </c>
      <c r="T2314" s="690">
        <v>0.5</v>
      </c>
      <c r="U2314" s="672">
        <v>1</v>
      </c>
    </row>
    <row r="2315" spans="1:21" ht="14.4" customHeight="1" x14ac:dyDescent="0.3">
      <c r="A2315" s="625">
        <v>21</v>
      </c>
      <c r="B2315" s="626" t="s">
        <v>551</v>
      </c>
      <c r="C2315" s="626">
        <v>89301212</v>
      </c>
      <c r="D2315" s="688" t="s">
        <v>4839</v>
      </c>
      <c r="E2315" s="689" t="s">
        <v>2838</v>
      </c>
      <c r="F2315" s="626" t="s">
        <v>2806</v>
      </c>
      <c r="G2315" s="626" t="s">
        <v>2872</v>
      </c>
      <c r="H2315" s="626" t="s">
        <v>1264</v>
      </c>
      <c r="I2315" s="626" t="s">
        <v>2195</v>
      </c>
      <c r="J2315" s="626" t="s">
        <v>1271</v>
      </c>
      <c r="K2315" s="626" t="s">
        <v>1272</v>
      </c>
      <c r="L2315" s="627">
        <v>497.4</v>
      </c>
      <c r="M2315" s="627">
        <v>43273.800000000047</v>
      </c>
      <c r="N2315" s="626">
        <v>87</v>
      </c>
      <c r="O2315" s="690">
        <v>82</v>
      </c>
      <c r="P2315" s="627">
        <v>35812.800000000047</v>
      </c>
      <c r="Q2315" s="642">
        <v>0.82758620689655193</v>
      </c>
      <c r="R2315" s="626">
        <v>72</v>
      </c>
      <c r="S2315" s="642">
        <v>0.82758620689655171</v>
      </c>
      <c r="T2315" s="690">
        <v>67</v>
      </c>
      <c r="U2315" s="672">
        <v>0.81707317073170727</v>
      </c>
    </row>
    <row r="2316" spans="1:21" ht="14.4" customHeight="1" x14ac:dyDescent="0.3">
      <c r="A2316" s="625">
        <v>21</v>
      </c>
      <c r="B2316" s="626" t="s">
        <v>551</v>
      </c>
      <c r="C2316" s="626">
        <v>89301212</v>
      </c>
      <c r="D2316" s="688" t="s">
        <v>4839</v>
      </c>
      <c r="E2316" s="689" t="s">
        <v>2838</v>
      </c>
      <c r="F2316" s="626" t="s">
        <v>2806</v>
      </c>
      <c r="G2316" s="626" t="s">
        <v>2872</v>
      </c>
      <c r="H2316" s="626" t="s">
        <v>1264</v>
      </c>
      <c r="I2316" s="626" t="s">
        <v>2196</v>
      </c>
      <c r="J2316" s="626" t="s">
        <v>1418</v>
      </c>
      <c r="K2316" s="626" t="s">
        <v>2197</v>
      </c>
      <c r="L2316" s="627">
        <v>1347.28</v>
      </c>
      <c r="M2316" s="627">
        <v>5389.12</v>
      </c>
      <c r="N2316" s="626">
        <v>4</v>
      </c>
      <c r="O2316" s="690">
        <v>3.5</v>
      </c>
      <c r="P2316" s="627">
        <v>2694.56</v>
      </c>
      <c r="Q2316" s="642">
        <v>0.5</v>
      </c>
      <c r="R2316" s="626">
        <v>2</v>
      </c>
      <c r="S2316" s="642">
        <v>0.5</v>
      </c>
      <c r="T2316" s="690">
        <v>1.5</v>
      </c>
      <c r="U2316" s="672">
        <v>0.42857142857142855</v>
      </c>
    </row>
    <row r="2317" spans="1:21" ht="14.4" customHeight="1" x14ac:dyDescent="0.3">
      <c r="A2317" s="625">
        <v>21</v>
      </c>
      <c r="B2317" s="626" t="s">
        <v>551</v>
      </c>
      <c r="C2317" s="626">
        <v>89301212</v>
      </c>
      <c r="D2317" s="688" t="s">
        <v>4839</v>
      </c>
      <c r="E2317" s="689" t="s">
        <v>2838</v>
      </c>
      <c r="F2317" s="626" t="s">
        <v>2806</v>
      </c>
      <c r="G2317" s="626" t="s">
        <v>2872</v>
      </c>
      <c r="H2317" s="626" t="s">
        <v>1264</v>
      </c>
      <c r="I2317" s="626" t="s">
        <v>2196</v>
      </c>
      <c r="J2317" s="626" t="s">
        <v>1418</v>
      </c>
      <c r="K2317" s="626" t="s">
        <v>2197</v>
      </c>
      <c r="L2317" s="627">
        <v>1359.61</v>
      </c>
      <c r="M2317" s="627">
        <v>8157.6599999999989</v>
      </c>
      <c r="N2317" s="626">
        <v>6</v>
      </c>
      <c r="O2317" s="690">
        <v>5.5</v>
      </c>
      <c r="P2317" s="627">
        <v>6798.0499999999993</v>
      </c>
      <c r="Q2317" s="642">
        <v>0.83333333333333337</v>
      </c>
      <c r="R2317" s="626">
        <v>5</v>
      </c>
      <c r="S2317" s="642">
        <v>0.83333333333333337</v>
      </c>
      <c r="T2317" s="690">
        <v>5</v>
      </c>
      <c r="U2317" s="672">
        <v>0.90909090909090906</v>
      </c>
    </row>
    <row r="2318" spans="1:21" ht="14.4" customHeight="1" x14ac:dyDescent="0.3">
      <c r="A2318" s="625">
        <v>21</v>
      </c>
      <c r="B2318" s="626" t="s">
        <v>551</v>
      </c>
      <c r="C2318" s="626">
        <v>89301212</v>
      </c>
      <c r="D2318" s="688" t="s">
        <v>4839</v>
      </c>
      <c r="E2318" s="689" t="s">
        <v>2838</v>
      </c>
      <c r="F2318" s="626" t="s">
        <v>2806</v>
      </c>
      <c r="G2318" s="626" t="s">
        <v>3949</v>
      </c>
      <c r="H2318" s="626" t="s">
        <v>550</v>
      </c>
      <c r="I2318" s="626" t="s">
        <v>4678</v>
      </c>
      <c r="J2318" s="626" t="s">
        <v>4679</v>
      </c>
      <c r="K2318" s="626" t="s">
        <v>4680</v>
      </c>
      <c r="L2318" s="627">
        <v>0</v>
      </c>
      <c r="M2318" s="627">
        <v>0</v>
      </c>
      <c r="N2318" s="626">
        <v>3</v>
      </c>
      <c r="O2318" s="690">
        <v>2</v>
      </c>
      <c r="P2318" s="627"/>
      <c r="Q2318" s="642"/>
      <c r="R2318" s="626"/>
      <c r="S2318" s="642">
        <v>0</v>
      </c>
      <c r="T2318" s="690"/>
      <c r="U2318" s="672">
        <v>0</v>
      </c>
    </row>
    <row r="2319" spans="1:21" ht="14.4" customHeight="1" x14ac:dyDescent="0.3">
      <c r="A2319" s="625">
        <v>21</v>
      </c>
      <c r="B2319" s="626" t="s">
        <v>551</v>
      </c>
      <c r="C2319" s="626">
        <v>89301212</v>
      </c>
      <c r="D2319" s="688" t="s">
        <v>4839</v>
      </c>
      <c r="E2319" s="689" t="s">
        <v>2838</v>
      </c>
      <c r="F2319" s="626" t="s">
        <v>2806</v>
      </c>
      <c r="G2319" s="626" t="s">
        <v>3949</v>
      </c>
      <c r="H2319" s="626" t="s">
        <v>550</v>
      </c>
      <c r="I2319" s="626" t="s">
        <v>3952</v>
      </c>
      <c r="J2319" s="626" t="s">
        <v>3953</v>
      </c>
      <c r="K2319" s="626" t="s">
        <v>1938</v>
      </c>
      <c r="L2319" s="627">
        <v>0</v>
      </c>
      <c r="M2319" s="627">
        <v>0</v>
      </c>
      <c r="N2319" s="626">
        <v>2</v>
      </c>
      <c r="O2319" s="690">
        <v>2</v>
      </c>
      <c r="P2319" s="627">
        <v>0</v>
      </c>
      <c r="Q2319" s="642"/>
      <c r="R2319" s="626">
        <v>1</v>
      </c>
      <c r="S2319" s="642">
        <v>0.5</v>
      </c>
      <c r="T2319" s="690">
        <v>1</v>
      </c>
      <c r="U2319" s="672">
        <v>0.5</v>
      </c>
    </row>
    <row r="2320" spans="1:21" ht="14.4" customHeight="1" x14ac:dyDescent="0.3">
      <c r="A2320" s="625">
        <v>21</v>
      </c>
      <c r="B2320" s="626" t="s">
        <v>551</v>
      </c>
      <c r="C2320" s="626">
        <v>89301212</v>
      </c>
      <c r="D2320" s="688" t="s">
        <v>4839</v>
      </c>
      <c r="E2320" s="689" t="s">
        <v>2838</v>
      </c>
      <c r="F2320" s="626" t="s">
        <v>2806</v>
      </c>
      <c r="G2320" s="626" t="s">
        <v>2845</v>
      </c>
      <c r="H2320" s="626" t="s">
        <v>550</v>
      </c>
      <c r="I2320" s="626" t="s">
        <v>3362</v>
      </c>
      <c r="J2320" s="626" t="s">
        <v>813</v>
      </c>
      <c r="K2320" s="626" t="s">
        <v>814</v>
      </c>
      <c r="L2320" s="627">
        <v>427.79</v>
      </c>
      <c r="M2320" s="627">
        <v>427.79</v>
      </c>
      <c r="N2320" s="626">
        <v>1</v>
      </c>
      <c r="O2320" s="690">
        <v>0.5</v>
      </c>
      <c r="P2320" s="627">
        <v>427.79</v>
      </c>
      <c r="Q2320" s="642">
        <v>1</v>
      </c>
      <c r="R2320" s="626">
        <v>1</v>
      </c>
      <c r="S2320" s="642">
        <v>1</v>
      </c>
      <c r="T2320" s="690">
        <v>0.5</v>
      </c>
      <c r="U2320" s="672">
        <v>1</v>
      </c>
    </row>
    <row r="2321" spans="1:21" ht="14.4" customHeight="1" x14ac:dyDescent="0.3">
      <c r="A2321" s="625">
        <v>21</v>
      </c>
      <c r="B2321" s="626" t="s">
        <v>551</v>
      </c>
      <c r="C2321" s="626">
        <v>89301212</v>
      </c>
      <c r="D2321" s="688" t="s">
        <v>4839</v>
      </c>
      <c r="E2321" s="689" t="s">
        <v>2838</v>
      </c>
      <c r="F2321" s="626" t="s">
        <v>2806</v>
      </c>
      <c r="G2321" s="626" t="s">
        <v>3398</v>
      </c>
      <c r="H2321" s="626" t="s">
        <v>550</v>
      </c>
      <c r="I2321" s="626" t="s">
        <v>4681</v>
      </c>
      <c r="J2321" s="626" t="s">
        <v>1222</v>
      </c>
      <c r="K2321" s="626" t="s">
        <v>1223</v>
      </c>
      <c r="L2321" s="627">
        <v>0</v>
      </c>
      <c r="M2321" s="627">
        <v>0</v>
      </c>
      <c r="N2321" s="626">
        <v>1</v>
      </c>
      <c r="O2321" s="690">
        <v>0.5</v>
      </c>
      <c r="P2321" s="627">
        <v>0</v>
      </c>
      <c r="Q2321" s="642"/>
      <c r="R2321" s="626">
        <v>1</v>
      </c>
      <c r="S2321" s="642">
        <v>1</v>
      </c>
      <c r="T2321" s="690">
        <v>0.5</v>
      </c>
      <c r="U2321" s="672">
        <v>1</v>
      </c>
    </row>
    <row r="2322" spans="1:21" ht="14.4" customHeight="1" x14ac:dyDescent="0.3">
      <c r="A2322" s="625">
        <v>21</v>
      </c>
      <c r="B2322" s="626" t="s">
        <v>551</v>
      </c>
      <c r="C2322" s="626">
        <v>89301212</v>
      </c>
      <c r="D2322" s="688" t="s">
        <v>4839</v>
      </c>
      <c r="E2322" s="689" t="s">
        <v>2838</v>
      </c>
      <c r="F2322" s="626" t="s">
        <v>2806</v>
      </c>
      <c r="G2322" s="626" t="s">
        <v>3030</v>
      </c>
      <c r="H2322" s="626" t="s">
        <v>550</v>
      </c>
      <c r="I2322" s="626" t="s">
        <v>3031</v>
      </c>
      <c r="J2322" s="626" t="s">
        <v>942</v>
      </c>
      <c r="K2322" s="626" t="s">
        <v>943</v>
      </c>
      <c r="L2322" s="627">
        <v>56.69</v>
      </c>
      <c r="M2322" s="627">
        <v>1644.0100000000002</v>
      </c>
      <c r="N2322" s="626">
        <v>29</v>
      </c>
      <c r="O2322" s="690">
        <v>19.5</v>
      </c>
      <c r="P2322" s="627">
        <v>963.73000000000025</v>
      </c>
      <c r="Q2322" s="642">
        <v>0.5862068965517242</v>
      </c>
      <c r="R2322" s="626">
        <v>17</v>
      </c>
      <c r="S2322" s="642">
        <v>0.58620689655172409</v>
      </c>
      <c r="T2322" s="690">
        <v>10.5</v>
      </c>
      <c r="U2322" s="672">
        <v>0.53846153846153844</v>
      </c>
    </row>
    <row r="2323" spans="1:21" ht="14.4" customHeight="1" x14ac:dyDescent="0.3">
      <c r="A2323" s="625">
        <v>21</v>
      </c>
      <c r="B2323" s="626" t="s">
        <v>551</v>
      </c>
      <c r="C2323" s="626">
        <v>89301212</v>
      </c>
      <c r="D2323" s="688" t="s">
        <v>4839</v>
      </c>
      <c r="E2323" s="689" t="s">
        <v>2838</v>
      </c>
      <c r="F2323" s="626" t="s">
        <v>2806</v>
      </c>
      <c r="G2323" s="626" t="s">
        <v>3558</v>
      </c>
      <c r="H2323" s="626" t="s">
        <v>1264</v>
      </c>
      <c r="I2323" s="626" t="s">
        <v>2761</v>
      </c>
      <c r="J2323" s="626" t="s">
        <v>1902</v>
      </c>
      <c r="K2323" s="626" t="s">
        <v>1469</v>
      </c>
      <c r="L2323" s="627">
        <v>105.31</v>
      </c>
      <c r="M2323" s="627">
        <v>3159.3</v>
      </c>
      <c r="N2323" s="626">
        <v>30</v>
      </c>
      <c r="O2323" s="690">
        <v>1</v>
      </c>
      <c r="P2323" s="627">
        <v>3159.3</v>
      </c>
      <c r="Q2323" s="642">
        <v>1</v>
      </c>
      <c r="R2323" s="626">
        <v>30</v>
      </c>
      <c r="S2323" s="642">
        <v>1</v>
      </c>
      <c r="T2323" s="690">
        <v>1</v>
      </c>
      <c r="U2323" s="672">
        <v>1</v>
      </c>
    </row>
    <row r="2324" spans="1:21" ht="14.4" customHeight="1" x14ac:dyDescent="0.3">
      <c r="A2324" s="625">
        <v>21</v>
      </c>
      <c r="B2324" s="626" t="s">
        <v>551</v>
      </c>
      <c r="C2324" s="626">
        <v>89301212</v>
      </c>
      <c r="D2324" s="688" t="s">
        <v>4839</v>
      </c>
      <c r="E2324" s="689" t="s">
        <v>2838</v>
      </c>
      <c r="F2324" s="626" t="s">
        <v>2806</v>
      </c>
      <c r="G2324" s="626" t="s">
        <v>3558</v>
      </c>
      <c r="H2324" s="626" t="s">
        <v>1264</v>
      </c>
      <c r="I2324" s="626" t="s">
        <v>3564</v>
      </c>
      <c r="J2324" s="626" t="s">
        <v>3565</v>
      </c>
      <c r="K2324" s="626" t="s">
        <v>1327</v>
      </c>
      <c r="L2324" s="627">
        <v>31.59</v>
      </c>
      <c r="M2324" s="627">
        <v>2211.3000000000002</v>
      </c>
      <c r="N2324" s="626">
        <v>70</v>
      </c>
      <c r="O2324" s="690">
        <v>2</v>
      </c>
      <c r="P2324" s="627"/>
      <c r="Q2324" s="642">
        <v>0</v>
      </c>
      <c r="R2324" s="626"/>
      <c r="S2324" s="642">
        <v>0</v>
      </c>
      <c r="T2324" s="690"/>
      <c r="U2324" s="672">
        <v>0</v>
      </c>
    </row>
    <row r="2325" spans="1:21" ht="14.4" customHeight="1" x14ac:dyDescent="0.3">
      <c r="A2325" s="625">
        <v>21</v>
      </c>
      <c r="B2325" s="626" t="s">
        <v>551</v>
      </c>
      <c r="C2325" s="626">
        <v>89301212</v>
      </c>
      <c r="D2325" s="688" t="s">
        <v>4839</v>
      </c>
      <c r="E2325" s="689" t="s">
        <v>2838</v>
      </c>
      <c r="F2325" s="626" t="s">
        <v>2806</v>
      </c>
      <c r="G2325" s="626" t="s">
        <v>3558</v>
      </c>
      <c r="H2325" s="626" t="s">
        <v>1264</v>
      </c>
      <c r="I2325" s="626" t="s">
        <v>2769</v>
      </c>
      <c r="J2325" s="626" t="s">
        <v>3566</v>
      </c>
      <c r="K2325" s="626" t="s">
        <v>1327</v>
      </c>
      <c r="L2325" s="627">
        <v>31.59</v>
      </c>
      <c r="M2325" s="627">
        <v>315.89999999999998</v>
      </c>
      <c r="N2325" s="626">
        <v>10</v>
      </c>
      <c r="O2325" s="690">
        <v>1</v>
      </c>
      <c r="P2325" s="627">
        <v>315.89999999999998</v>
      </c>
      <c r="Q2325" s="642">
        <v>1</v>
      </c>
      <c r="R2325" s="626">
        <v>10</v>
      </c>
      <c r="S2325" s="642">
        <v>1</v>
      </c>
      <c r="T2325" s="690">
        <v>1</v>
      </c>
      <c r="U2325" s="672">
        <v>1</v>
      </c>
    </row>
    <row r="2326" spans="1:21" ht="14.4" customHeight="1" x14ac:dyDescent="0.3">
      <c r="A2326" s="625">
        <v>21</v>
      </c>
      <c r="B2326" s="626" t="s">
        <v>551</v>
      </c>
      <c r="C2326" s="626">
        <v>89301212</v>
      </c>
      <c r="D2326" s="688" t="s">
        <v>4839</v>
      </c>
      <c r="E2326" s="689" t="s">
        <v>2838</v>
      </c>
      <c r="F2326" s="626" t="s">
        <v>2806</v>
      </c>
      <c r="G2326" s="626" t="s">
        <v>3558</v>
      </c>
      <c r="H2326" s="626" t="s">
        <v>1264</v>
      </c>
      <c r="I2326" s="626" t="s">
        <v>3567</v>
      </c>
      <c r="J2326" s="626" t="s">
        <v>3568</v>
      </c>
      <c r="K2326" s="626" t="s">
        <v>1327</v>
      </c>
      <c r="L2326" s="627">
        <v>31.59</v>
      </c>
      <c r="M2326" s="627">
        <v>157.94999999999999</v>
      </c>
      <c r="N2326" s="626">
        <v>5</v>
      </c>
      <c r="O2326" s="690">
        <v>0.5</v>
      </c>
      <c r="P2326" s="627">
        <v>157.94999999999999</v>
      </c>
      <c r="Q2326" s="642">
        <v>1</v>
      </c>
      <c r="R2326" s="626">
        <v>5</v>
      </c>
      <c r="S2326" s="642">
        <v>1</v>
      </c>
      <c r="T2326" s="690">
        <v>0.5</v>
      </c>
      <c r="U2326" s="672">
        <v>1</v>
      </c>
    </row>
    <row r="2327" spans="1:21" ht="14.4" customHeight="1" x14ac:dyDescent="0.3">
      <c r="A2327" s="625">
        <v>21</v>
      </c>
      <c r="B2327" s="626" t="s">
        <v>551</v>
      </c>
      <c r="C2327" s="626">
        <v>89301212</v>
      </c>
      <c r="D2327" s="688" t="s">
        <v>4839</v>
      </c>
      <c r="E2327" s="689" t="s">
        <v>2838</v>
      </c>
      <c r="F2327" s="626" t="s">
        <v>2806</v>
      </c>
      <c r="G2327" s="626" t="s">
        <v>3558</v>
      </c>
      <c r="H2327" s="626" t="s">
        <v>1264</v>
      </c>
      <c r="I2327" s="626" t="s">
        <v>2771</v>
      </c>
      <c r="J2327" s="626" t="s">
        <v>2772</v>
      </c>
      <c r="K2327" s="626" t="s">
        <v>1327</v>
      </c>
      <c r="L2327" s="627">
        <v>31.59</v>
      </c>
      <c r="M2327" s="627">
        <v>157.94999999999999</v>
      </c>
      <c r="N2327" s="626">
        <v>5</v>
      </c>
      <c r="O2327" s="690">
        <v>0.5</v>
      </c>
      <c r="P2327" s="627">
        <v>157.94999999999999</v>
      </c>
      <c r="Q2327" s="642">
        <v>1</v>
      </c>
      <c r="R2327" s="626">
        <v>5</v>
      </c>
      <c r="S2327" s="642">
        <v>1</v>
      </c>
      <c r="T2327" s="690">
        <v>0.5</v>
      </c>
      <c r="U2327" s="672">
        <v>1</v>
      </c>
    </row>
    <row r="2328" spans="1:21" ht="14.4" customHeight="1" x14ac:dyDescent="0.3">
      <c r="A2328" s="625">
        <v>21</v>
      </c>
      <c r="B2328" s="626" t="s">
        <v>551</v>
      </c>
      <c r="C2328" s="626">
        <v>89301212</v>
      </c>
      <c r="D2328" s="688" t="s">
        <v>4839</v>
      </c>
      <c r="E2328" s="689" t="s">
        <v>2838</v>
      </c>
      <c r="F2328" s="626" t="s">
        <v>2806</v>
      </c>
      <c r="G2328" s="626" t="s">
        <v>3558</v>
      </c>
      <c r="H2328" s="626" t="s">
        <v>1264</v>
      </c>
      <c r="I2328" s="626" t="s">
        <v>2773</v>
      </c>
      <c r="J2328" s="626" t="s">
        <v>3569</v>
      </c>
      <c r="K2328" s="626" t="s">
        <v>1911</v>
      </c>
      <c r="L2328" s="627">
        <v>189.56</v>
      </c>
      <c r="M2328" s="627">
        <v>15923.04</v>
      </c>
      <c r="N2328" s="626">
        <v>84</v>
      </c>
      <c r="O2328" s="690">
        <v>15</v>
      </c>
      <c r="P2328" s="627">
        <v>12131.84</v>
      </c>
      <c r="Q2328" s="642">
        <v>0.76190476190476186</v>
      </c>
      <c r="R2328" s="626">
        <v>64</v>
      </c>
      <c r="S2328" s="642">
        <v>0.76190476190476186</v>
      </c>
      <c r="T2328" s="690">
        <v>12.5</v>
      </c>
      <c r="U2328" s="672">
        <v>0.83333333333333337</v>
      </c>
    </row>
    <row r="2329" spans="1:21" ht="14.4" customHeight="1" x14ac:dyDescent="0.3">
      <c r="A2329" s="625">
        <v>21</v>
      </c>
      <c r="B2329" s="626" t="s">
        <v>551</v>
      </c>
      <c r="C2329" s="626">
        <v>89301212</v>
      </c>
      <c r="D2329" s="688" t="s">
        <v>4839</v>
      </c>
      <c r="E2329" s="689" t="s">
        <v>2838</v>
      </c>
      <c r="F2329" s="626" t="s">
        <v>2806</v>
      </c>
      <c r="G2329" s="626" t="s">
        <v>3558</v>
      </c>
      <c r="H2329" s="626" t="s">
        <v>1264</v>
      </c>
      <c r="I2329" s="626" t="s">
        <v>2773</v>
      </c>
      <c r="J2329" s="626" t="s">
        <v>1910</v>
      </c>
      <c r="K2329" s="626" t="s">
        <v>1911</v>
      </c>
      <c r="L2329" s="627">
        <v>189.56</v>
      </c>
      <c r="M2329" s="627">
        <v>130985.96000000004</v>
      </c>
      <c r="N2329" s="626">
        <v>691</v>
      </c>
      <c r="O2329" s="690">
        <v>132.5</v>
      </c>
      <c r="P2329" s="627">
        <v>89851.440000000031</v>
      </c>
      <c r="Q2329" s="642">
        <v>0.68596237337192478</v>
      </c>
      <c r="R2329" s="626">
        <v>474</v>
      </c>
      <c r="S2329" s="642">
        <v>0.68596237337192478</v>
      </c>
      <c r="T2329" s="690">
        <v>90.5</v>
      </c>
      <c r="U2329" s="672">
        <v>0.68301886792452826</v>
      </c>
    </row>
    <row r="2330" spans="1:21" ht="14.4" customHeight="1" x14ac:dyDescent="0.3">
      <c r="A2330" s="625">
        <v>21</v>
      </c>
      <c r="B2330" s="626" t="s">
        <v>551</v>
      </c>
      <c r="C2330" s="626">
        <v>89301212</v>
      </c>
      <c r="D2330" s="688" t="s">
        <v>4839</v>
      </c>
      <c r="E2330" s="689" t="s">
        <v>2838</v>
      </c>
      <c r="F2330" s="626" t="s">
        <v>2806</v>
      </c>
      <c r="G2330" s="626" t="s">
        <v>3558</v>
      </c>
      <c r="H2330" s="626" t="s">
        <v>1264</v>
      </c>
      <c r="I2330" s="626" t="s">
        <v>4682</v>
      </c>
      <c r="J2330" s="626" t="s">
        <v>4683</v>
      </c>
      <c r="K2330" s="626" t="s">
        <v>1327</v>
      </c>
      <c r="L2330" s="627">
        <v>31.59</v>
      </c>
      <c r="M2330" s="627">
        <v>157.94999999999999</v>
      </c>
      <c r="N2330" s="626">
        <v>5</v>
      </c>
      <c r="O2330" s="690">
        <v>1</v>
      </c>
      <c r="P2330" s="627">
        <v>157.94999999999999</v>
      </c>
      <c r="Q2330" s="642">
        <v>1</v>
      </c>
      <c r="R2330" s="626">
        <v>5</v>
      </c>
      <c r="S2330" s="642">
        <v>1</v>
      </c>
      <c r="T2330" s="690">
        <v>1</v>
      </c>
      <c r="U2330" s="672">
        <v>1</v>
      </c>
    </row>
    <row r="2331" spans="1:21" ht="14.4" customHeight="1" x14ac:dyDescent="0.3">
      <c r="A2331" s="625">
        <v>21</v>
      </c>
      <c r="B2331" s="626" t="s">
        <v>551</v>
      </c>
      <c r="C2331" s="626">
        <v>89301212</v>
      </c>
      <c r="D2331" s="688" t="s">
        <v>4839</v>
      </c>
      <c r="E2331" s="689" t="s">
        <v>2838</v>
      </c>
      <c r="F2331" s="626" t="s">
        <v>2806</v>
      </c>
      <c r="G2331" s="626" t="s">
        <v>3558</v>
      </c>
      <c r="H2331" s="626" t="s">
        <v>1264</v>
      </c>
      <c r="I2331" s="626" t="s">
        <v>2590</v>
      </c>
      <c r="J2331" s="626" t="s">
        <v>2591</v>
      </c>
      <c r="K2331" s="626" t="s">
        <v>1327</v>
      </c>
      <c r="L2331" s="627">
        <v>21.06</v>
      </c>
      <c r="M2331" s="627">
        <v>526.5</v>
      </c>
      <c r="N2331" s="626">
        <v>25</v>
      </c>
      <c r="O2331" s="690">
        <v>1.5</v>
      </c>
      <c r="P2331" s="627">
        <v>421.2</v>
      </c>
      <c r="Q2331" s="642">
        <v>0.79999999999999993</v>
      </c>
      <c r="R2331" s="626">
        <v>20</v>
      </c>
      <c r="S2331" s="642">
        <v>0.8</v>
      </c>
      <c r="T2331" s="690">
        <v>1</v>
      </c>
      <c r="U2331" s="672">
        <v>0.66666666666666663</v>
      </c>
    </row>
    <row r="2332" spans="1:21" ht="14.4" customHeight="1" x14ac:dyDescent="0.3">
      <c r="A2332" s="625">
        <v>21</v>
      </c>
      <c r="B2332" s="626" t="s">
        <v>551</v>
      </c>
      <c r="C2332" s="626">
        <v>89301212</v>
      </c>
      <c r="D2332" s="688" t="s">
        <v>4839</v>
      </c>
      <c r="E2332" s="689" t="s">
        <v>2838</v>
      </c>
      <c r="F2332" s="626" t="s">
        <v>2806</v>
      </c>
      <c r="G2332" s="626" t="s">
        <v>3558</v>
      </c>
      <c r="H2332" s="626" t="s">
        <v>1264</v>
      </c>
      <c r="I2332" s="626" t="s">
        <v>4684</v>
      </c>
      <c r="J2332" s="626" t="s">
        <v>4685</v>
      </c>
      <c r="K2332" s="626" t="s">
        <v>1327</v>
      </c>
      <c r="L2332" s="627">
        <v>31.59</v>
      </c>
      <c r="M2332" s="627">
        <v>315.89999999999998</v>
      </c>
      <c r="N2332" s="626">
        <v>10</v>
      </c>
      <c r="O2332" s="690">
        <v>1</v>
      </c>
      <c r="P2332" s="627">
        <v>315.89999999999998</v>
      </c>
      <c r="Q2332" s="642">
        <v>1</v>
      </c>
      <c r="R2332" s="626">
        <v>10</v>
      </c>
      <c r="S2332" s="642">
        <v>1</v>
      </c>
      <c r="T2332" s="690">
        <v>1</v>
      </c>
      <c r="U2332" s="672">
        <v>1</v>
      </c>
    </row>
    <row r="2333" spans="1:21" ht="14.4" customHeight="1" x14ac:dyDescent="0.3">
      <c r="A2333" s="625">
        <v>21</v>
      </c>
      <c r="B2333" s="626" t="s">
        <v>551</v>
      </c>
      <c r="C2333" s="626">
        <v>89301212</v>
      </c>
      <c r="D2333" s="688" t="s">
        <v>4839</v>
      </c>
      <c r="E2333" s="689" t="s">
        <v>2838</v>
      </c>
      <c r="F2333" s="626" t="s">
        <v>2806</v>
      </c>
      <c r="G2333" s="626" t="s">
        <v>3558</v>
      </c>
      <c r="H2333" s="626" t="s">
        <v>1264</v>
      </c>
      <c r="I2333" s="626" t="s">
        <v>2598</v>
      </c>
      <c r="J2333" s="626" t="s">
        <v>2599</v>
      </c>
      <c r="K2333" s="626" t="s">
        <v>1469</v>
      </c>
      <c r="L2333" s="627">
        <v>78.989999999999995</v>
      </c>
      <c r="M2333" s="627">
        <v>3159.6</v>
      </c>
      <c r="N2333" s="626">
        <v>40</v>
      </c>
      <c r="O2333" s="690">
        <v>1</v>
      </c>
      <c r="P2333" s="627"/>
      <c r="Q2333" s="642">
        <v>0</v>
      </c>
      <c r="R2333" s="626"/>
      <c r="S2333" s="642">
        <v>0</v>
      </c>
      <c r="T2333" s="690"/>
      <c r="U2333" s="672">
        <v>0</v>
      </c>
    </row>
    <row r="2334" spans="1:21" ht="14.4" customHeight="1" x14ac:dyDescent="0.3">
      <c r="A2334" s="625">
        <v>21</v>
      </c>
      <c r="B2334" s="626" t="s">
        <v>551</v>
      </c>
      <c r="C2334" s="626">
        <v>89301212</v>
      </c>
      <c r="D2334" s="688" t="s">
        <v>4839</v>
      </c>
      <c r="E2334" s="689" t="s">
        <v>2838</v>
      </c>
      <c r="F2334" s="626" t="s">
        <v>2806</v>
      </c>
      <c r="G2334" s="626" t="s">
        <v>3558</v>
      </c>
      <c r="H2334" s="626" t="s">
        <v>1264</v>
      </c>
      <c r="I2334" s="626" t="s">
        <v>4686</v>
      </c>
      <c r="J2334" s="626" t="s">
        <v>4687</v>
      </c>
      <c r="K2334" s="626" t="s">
        <v>1327</v>
      </c>
      <c r="L2334" s="627">
        <v>31.59</v>
      </c>
      <c r="M2334" s="627">
        <v>473.85</v>
      </c>
      <c r="N2334" s="626">
        <v>15</v>
      </c>
      <c r="O2334" s="690">
        <v>0.5</v>
      </c>
      <c r="P2334" s="627"/>
      <c r="Q2334" s="642">
        <v>0</v>
      </c>
      <c r="R2334" s="626"/>
      <c r="S2334" s="642">
        <v>0</v>
      </c>
      <c r="T2334" s="690"/>
      <c r="U2334" s="672">
        <v>0</v>
      </c>
    </row>
    <row r="2335" spans="1:21" ht="14.4" customHeight="1" x14ac:dyDescent="0.3">
      <c r="A2335" s="625">
        <v>21</v>
      </c>
      <c r="B2335" s="626" t="s">
        <v>551</v>
      </c>
      <c r="C2335" s="626">
        <v>89301212</v>
      </c>
      <c r="D2335" s="688" t="s">
        <v>4839</v>
      </c>
      <c r="E2335" s="689" t="s">
        <v>2838</v>
      </c>
      <c r="F2335" s="626" t="s">
        <v>2806</v>
      </c>
      <c r="G2335" s="626" t="s">
        <v>3558</v>
      </c>
      <c r="H2335" s="626" t="s">
        <v>1264</v>
      </c>
      <c r="I2335" s="626" t="s">
        <v>4686</v>
      </c>
      <c r="J2335" s="626" t="s">
        <v>4688</v>
      </c>
      <c r="K2335" s="626" t="s">
        <v>1327</v>
      </c>
      <c r="L2335" s="627">
        <v>31.59</v>
      </c>
      <c r="M2335" s="627">
        <v>1579.5</v>
      </c>
      <c r="N2335" s="626">
        <v>50</v>
      </c>
      <c r="O2335" s="690">
        <v>2.5</v>
      </c>
      <c r="P2335" s="627">
        <v>631.79999999999995</v>
      </c>
      <c r="Q2335" s="642">
        <v>0.39999999999999997</v>
      </c>
      <c r="R2335" s="626">
        <v>20</v>
      </c>
      <c r="S2335" s="642">
        <v>0.4</v>
      </c>
      <c r="T2335" s="690">
        <v>1.5</v>
      </c>
      <c r="U2335" s="672">
        <v>0.6</v>
      </c>
    </row>
    <row r="2336" spans="1:21" ht="14.4" customHeight="1" x14ac:dyDescent="0.3">
      <c r="A2336" s="625">
        <v>21</v>
      </c>
      <c r="B2336" s="626" t="s">
        <v>551</v>
      </c>
      <c r="C2336" s="626">
        <v>89301212</v>
      </c>
      <c r="D2336" s="688" t="s">
        <v>4839</v>
      </c>
      <c r="E2336" s="689" t="s">
        <v>2838</v>
      </c>
      <c r="F2336" s="626" t="s">
        <v>2806</v>
      </c>
      <c r="G2336" s="626" t="s">
        <v>3558</v>
      </c>
      <c r="H2336" s="626" t="s">
        <v>1264</v>
      </c>
      <c r="I2336" s="626" t="s">
        <v>3584</v>
      </c>
      <c r="J2336" s="626" t="s">
        <v>4689</v>
      </c>
      <c r="K2336" s="626" t="s">
        <v>1327</v>
      </c>
      <c r="L2336" s="627">
        <v>31.59</v>
      </c>
      <c r="M2336" s="627">
        <v>221.13</v>
      </c>
      <c r="N2336" s="626">
        <v>7</v>
      </c>
      <c r="O2336" s="690">
        <v>0.5</v>
      </c>
      <c r="P2336" s="627"/>
      <c r="Q2336" s="642">
        <v>0</v>
      </c>
      <c r="R2336" s="626"/>
      <c r="S2336" s="642">
        <v>0</v>
      </c>
      <c r="T2336" s="690"/>
      <c r="U2336" s="672">
        <v>0</v>
      </c>
    </row>
    <row r="2337" spans="1:21" ht="14.4" customHeight="1" x14ac:dyDescent="0.3">
      <c r="A2337" s="625">
        <v>21</v>
      </c>
      <c r="B2337" s="626" t="s">
        <v>551</v>
      </c>
      <c r="C2337" s="626">
        <v>89301212</v>
      </c>
      <c r="D2337" s="688" t="s">
        <v>4839</v>
      </c>
      <c r="E2337" s="689" t="s">
        <v>2838</v>
      </c>
      <c r="F2337" s="626" t="s">
        <v>2806</v>
      </c>
      <c r="G2337" s="626" t="s">
        <v>3558</v>
      </c>
      <c r="H2337" s="626" t="s">
        <v>1264</v>
      </c>
      <c r="I2337" s="626" t="s">
        <v>3584</v>
      </c>
      <c r="J2337" s="626" t="s">
        <v>3585</v>
      </c>
      <c r="K2337" s="626" t="s">
        <v>1327</v>
      </c>
      <c r="L2337" s="627">
        <v>31.59</v>
      </c>
      <c r="M2337" s="627">
        <v>1421.55</v>
      </c>
      <c r="N2337" s="626">
        <v>45</v>
      </c>
      <c r="O2337" s="690">
        <v>4</v>
      </c>
      <c r="P2337" s="627">
        <v>473.84999999999997</v>
      </c>
      <c r="Q2337" s="642">
        <v>0.33333333333333331</v>
      </c>
      <c r="R2337" s="626">
        <v>15</v>
      </c>
      <c r="S2337" s="642">
        <v>0.33333333333333331</v>
      </c>
      <c r="T2337" s="690">
        <v>1.5</v>
      </c>
      <c r="U2337" s="672">
        <v>0.375</v>
      </c>
    </row>
    <row r="2338" spans="1:21" ht="14.4" customHeight="1" x14ac:dyDescent="0.3">
      <c r="A2338" s="625">
        <v>21</v>
      </c>
      <c r="B2338" s="626" t="s">
        <v>551</v>
      </c>
      <c r="C2338" s="626">
        <v>89301212</v>
      </c>
      <c r="D2338" s="688" t="s">
        <v>4839</v>
      </c>
      <c r="E2338" s="689" t="s">
        <v>2838</v>
      </c>
      <c r="F2338" s="626" t="s">
        <v>2806</v>
      </c>
      <c r="G2338" s="626" t="s">
        <v>3558</v>
      </c>
      <c r="H2338" s="626" t="s">
        <v>1264</v>
      </c>
      <c r="I2338" s="626" t="s">
        <v>3586</v>
      </c>
      <c r="J2338" s="626" t="s">
        <v>3587</v>
      </c>
      <c r="K2338" s="626" t="s">
        <v>1327</v>
      </c>
      <c r="L2338" s="627">
        <v>31.59</v>
      </c>
      <c r="M2338" s="627">
        <v>221.13</v>
      </c>
      <c r="N2338" s="626">
        <v>7</v>
      </c>
      <c r="O2338" s="690">
        <v>0.5</v>
      </c>
      <c r="P2338" s="627"/>
      <c r="Q2338" s="642">
        <v>0</v>
      </c>
      <c r="R2338" s="626"/>
      <c r="S2338" s="642">
        <v>0</v>
      </c>
      <c r="T2338" s="690"/>
      <c r="U2338" s="672">
        <v>0</v>
      </c>
    </row>
    <row r="2339" spans="1:21" ht="14.4" customHeight="1" x14ac:dyDescent="0.3">
      <c r="A2339" s="625">
        <v>21</v>
      </c>
      <c r="B2339" s="626" t="s">
        <v>551</v>
      </c>
      <c r="C2339" s="626">
        <v>89301212</v>
      </c>
      <c r="D2339" s="688" t="s">
        <v>4839</v>
      </c>
      <c r="E2339" s="689" t="s">
        <v>2838</v>
      </c>
      <c r="F2339" s="626" t="s">
        <v>2806</v>
      </c>
      <c r="G2339" s="626" t="s">
        <v>3558</v>
      </c>
      <c r="H2339" s="626" t="s">
        <v>1264</v>
      </c>
      <c r="I2339" s="626" t="s">
        <v>3586</v>
      </c>
      <c r="J2339" s="626" t="s">
        <v>3588</v>
      </c>
      <c r="K2339" s="626" t="s">
        <v>1327</v>
      </c>
      <c r="L2339" s="627">
        <v>31.59</v>
      </c>
      <c r="M2339" s="627">
        <v>2021.7599999999998</v>
      </c>
      <c r="N2339" s="626">
        <v>64</v>
      </c>
      <c r="O2339" s="690">
        <v>5.5</v>
      </c>
      <c r="P2339" s="627">
        <v>1168.83</v>
      </c>
      <c r="Q2339" s="642">
        <v>0.578125</v>
      </c>
      <c r="R2339" s="626">
        <v>37</v>
      </c>
      <c r="S2339" s="642">
        <v>0.578125</v>
      </c>
      <c r="T2339" s="690">
        <v>3</v>
      </c>
      <c r="U2339" s="672">
        <v>0.54545454545454541</v>
      </c>
    </row>
    <row r="2340" spans="1:21" ht="14.4" customHeight="1" x14ac:dyDescent="0.3">
      <c r="A2340" s="625">
        <v>21</v>
      </c>
      <c r="B2340" s="626" t="s">
        <v>551</v>
      </c>
      <c r="C2340" s="626">
        <v>89301212</v>
      </c>
      <c r="D2340" s="688" t="s">
        <v>4839</v>
      </c>
      <c r="E2340" s="689" t="s">
        <v>2838</v>
      </c>
      <c r="F2340" s="626" t="s">
        <v>2806</v>
      </c>
      <c r="G2340" s="626" t="s">
        <v>3558</v>
      </c>
      <c r="H2340" s="626" t="s">
        <v>1264</v>
      </c>
      <c r="I2340" s="626" t="s">
        <v>2600</v>
      </c>
      <c r="J2340" s="626" t="s">
        <v>1468</v>
      </c>
      <c r="K2340" s="626" t="s">
        <v>1469</v>
      </c>
      <c r="L2340" s="627">
        <v>105.31</v>
      </c>
      <c r="M2340" s="627">
        <v>26959.359999999997</v>
      </c>
      <c r="N2340" s="626">
        <v>256</v>
      </c>
      <c r="O2340" s="690">
        <v>8.5</v>
      </c>
      <c r="P2340" s="627">
        <v>21061.999999999996</v>
      </c>
      <c r="Q2340" s="642">
        <v>0.78125</v>
      </c>
      <c r="R2340" s="626">
        <v>200</v>
      </c>
      <c r="S2340" s="642">
        <v>0.78125</v>
      </c>
      <c r="T2340" s="690">
        <v>6.5</v>
      </c>
      <c r="U2340" s="672">
        <v>0.76470588235294112</v>
      </c>
    </row>
    <row r="2341" spans="1:21" ht="14.4" customHeight="1" x14ac:dyDescent="0.3">
      <c r="A2341" s="625">
        <v>21</v>
      </c>
      <c r="B2341" s="626" t="s">
        <v>551</v>
      </c>
      <c r="C2341" s="626">
        <v>89301212</v>
      </c>
      <c r="D2341" s="688" t="s">
        <v>4839</v>
      </c>
      <c r="E2341" s="689" t="s">
        <v>2838</v>
      </c>
      <c r="F2341" s="626" t="s">
        <v>2806</v>
      </c>
      <c r="G2341" s="626" t="s">
        <v>3558</v>
      </c>
      <c r="H2341" s="626" t="s">
        <v>1264</v>
      </c>
      <c r="I2341" s="626" t="s">
        <v>3589</v>
      </c>
      <c r="J2341" s="626" t="s">
        <v>1468</v>
      </c>
      <c r="K2341" s="626" t="s">
        <v>2764</v>
      </c>
      <c r="L2341" s="627">
        <v>52.66</v>
      </c>
      <c r="M2341" s="627">
        <v>2211.7199999999998</v>
      </c>
      <c r="N2341" s="626">
        <v>42</v>
      </c>
      <c r="O2341" s="690">
        <v>1.5</v>
      </c>
      <c r="P2341" s="627">
        <v>2211.7199999999998</v>
      </c>
      <c r="Q2341" s="642">
        <v>1</v>
      </c>
      <c r="R2341" s="626">
        <v>42</v>
      </c>
      <c r="S2341" s="642">
        <v>1</v>
      </c>
      <c r="T2341" s="690">
        <v>1.5</v>
      </c>
      <c r="U2341" s="672">
        <v>1</v>
      </c>
    </row>
    <row r="2342" spans="1:21" ht="14.4" customHeight="1" x14ac:dyDescent="0.3">
      <c r="A2342" s="625">
        <v>21</v>
      </c>
      <c r="B2342" s="626" t="s">
        <v>551</v>
      </c>
      <c r="C2342" s="626">
        <v>89301212</v>
      </c>
      <c r="D2342" s="688" t="s">
        <v>4839</v>
      </c>
      <c r="E2342" s="689" t="s">
        <v>2838</v>
      </c>
      <c r="F2342" s="626" t="s">
        <v>2806</v>
      </c>
      <c r="G2342" s="626" t="s">
        <v>3558</v>
      </c>
      <c r="H2342" s="626" t="s">
        <v>1264</v>
      </c>
      <c r="I2342" s="626" t="s">
        <v>2601</v>
      </c>
      <c r="J2342" s="626" t="s">
        <v>2602</v>
      </c>
      <c r="K2342" s="626" t="s">
        <v>1327</v>
      </c>
      <c r="L2342" s="627">
        <v>21.91</v>
      </c>
      <c r="M2342" s="627">
        <v>109.55</v>
      </c>
      <c r="N2342" s="626">
        <v>5</v>
      </c>
      <c r="O2342" s="690">
        <v>0.5</v>
      </c>
      <c r="P2342" s="627"/>
      <c r="Q2342" s="642">
        <v>0</v>
      </c>
      <c r="R2342" s="626"/>
      <c r="S2342" s="642">
        <v>0</v>
      </c>
      <c r="T2342" s="690"/>
      <c r="U2342" s="672">
        <v>0</v>
      </c>
    </row>
    <row r="2343" spans="1:21" ht="14.4" customHeight="1" x14ac:dyDescent="0.3">
      <c r="A2343" s="625">
        <v>21</v>
      </c>
      <c r="B2343" s="626" t="s">
        <v>551</v>
      </c>
      <c r="C2343" s="626">
        <v>89301212</v>
      </c>
      <c r="D2343" s="688" t="s">
        <v>4839</v>
      </c>
      <c r="E2343" s="689" t="s">
        <v>2838</v>
      </c>
      <c r="F2343" s="626" t="s">
        <v>2806</v>
      </c>
      <c r="G2343" s="626" t="s">
        <v>3289</v>
      </c>
      <c r="H2343" s="626" t="s">
        <v>550</v>
      </c>
      <c r="I2343" s="626" t="s">
        <v>3290</v>
      </c>
      <c r="J2343" s="626" t="s">
        <v>1615</v>
      </c>
      <c r="K2343" s="626" t="s">
        <v>1616</v>
      </c>
      <c r="L2343" s="627">
        <v>61.3</v>
      </c>
      <c r="M2343" s="627">
        <v>122.6</v>
      </c>
      <c r="N2343" s="626">
        <v>2</v>
      </c>
      <c r="O2343" s="690">
        <v>1</v>
      </c>
      <c r="P2343" s="627"/>
      <c r="Q2343" s="642">
        <v>0</v>
      </c>
      <c r="R2343" s="626"/>
      <c r="S2343" s="642">
        <v>0</v>
      </c>
      <c r="T2343" s="690"/>
      <c r="U2343" s="672">
        <v>0</v>
      </c>
    </row>
    <row r="2344" spans="1:21" ht="14.4" customHeight="1" x14ac:dyDescent="0.3">
      <c r="A2344" s="625">
        <v>21</v>
      </c>
      <c r="B2344" s="626" t="s">
        <v>551</v>
      </c>
      <c r="C2344" s="626">
        <v>89301212</v>
      </c>
      <c r="D2344" s="688" t="s">
        <v>4839</v>
      </c>
      <c r="E2344" s="689" t="s">
        <v>2838</v>
      </c>
      <c r="F2344" s="626" t="s">
        <v>2806</v>
      </c>
      <c r="G2344" s="626" t="s">
        <v>2896</v>
      </c>
      <c r="H2344" s="626" t="s">
        <v>550</v>
      </c>
      <c r="I2344" s="626" t="s">
        <v>3109</v>
      </c>
      <c r="J2344" s="626" t="s">
        <v>3110</v>
      </c>
      <c r="K2344" s="626" t="s">
        <v>3111</v>
      </c>
      <c r="L2344" s="627">
        <v>22.88</v>
      </c>
      <c r="M2344" s="627">
        <v>91.52</v>
      </c>
      <c r="N2344" s="626">
        <v>4</v>
      </c>
      <c r="O2344" s="690">
        <v>1.5</v>
      </c>
      <c r="P2344" s="627">
        <v>45.76</v>
      </c>
      <c r="Q2344" s="642">
        <v>0.5</v>
      </c>
      <c r="R2344" s="626">
        <v>2</v>
      </c>
      <c r="S2344" s="642">
        <v>0.5</v>
      </c>
      <c r="T2344" s="690">
        <v>1</v>
      </c>
      <c r="U2344" s="672">
        <v>0.66666666666666663</v>
      </c>
    </row>
    <row r="2345" spans="1:21" ht="14.4" customHeight="1" x14ac:dyDescent="0.3">
      <c r="A2345" s="625">
        <v>21</v>
      </c>
      <c r="B2345" s="626" t="s">
        <v>551</v>
      </c>
      <c r="C2345" s="626">
        <v>89301212</v>
      </c>
      <c r="D2345" s="688" t="s">
        <v>4839</v>
      </c>
      <c r="E2345" s="689" t="s">
        <v>2838</v>
      </c>
      <c r="F2345" s="626" t="s">
        <v>2806</v>
      </c>
      <c r="G2345" s="626" t="s">
        <v>2896</v>
      </c>
      <c r="H2345" s="626" t="s">
        <v>550</v>
      </c>
      <c r="I2345" s="626" t="s">
        <v>3109</v>
      </c>
      <c r="J2345" s="626" t="s">
        <v>3110</v>
      </c>
      <c r="K2345" s="626" t="s">
        <v>3111</v>
      </c>
      <c r="L2345" s="627">
        <v>25.42</v>
      </c>
      <c r="M2345" s="627">
        <v>76.260000000000005</v>
      </c>
      <c r="N2345" s="626">
        <v>3</v>
      </c>
      <c r="O2345" s="690">
        <v>2</v>
      </c>
      <c r="P2345" s="627">
        <v>25.42</v>
      </c>
      <c r="Q2345" s="642">
        <v>0.33333333333333331</v>
      </c>
      <c r="R2345" s="626">
        <v>1</v>
      </c>
      <c r="S2345" s="642">
        <v>0.33333333333333331</v>
      </c>
      <c r="T2345" s="690">
        <v>1</v>
      </c>
      <c r="U2345" s="672">
        <v>0.5</v>
      </c>
    </row>
    <row r="2346" spans="1:21" ht="14.4" customHeight="1" x14ac:dyDescent="0.3">
      <c r="A2346" s="625">
        <v>21</v>
      </c>
      <c r="B2346" s="626" t="s">
        <v>551</v>
      </c>
      <c r="C2346" s="626">
        <v>89301212</v>
      </c>
      <c r="D2346" s="688" t="s">
        <v>4839</v>
      </c>
      <c r="E2346" s="689" t="s">
        <v>2838</v>
      </c>
      <c r="F2346" s="626" t="s">
        <v>2806</v>
      </c>
      <c r="G2346" s="626" t="s">
        <v>3230</v>
      </c>
      <c r="H2346" s="626" t="s">
        <v>550</v>
      </c>
      <c r="I2346" s="626" t="s">
        <v>4690</v>
      </c>
      <c r="J2346" s="626" t="s">
        <v>4691</v>
      </c>
      <c r="K2346" s="626" t="s">
        <v>2724</v>
      </c>
      <c r="L2346" s="627">
        <v>0</v>
      </c>
      <c r="M2346" s="627">
        <v>0</v>
      </c>
      <c r="N2346" s="626">
        <v>1</v>
      </c>
      <c r="O2346" s="690">
        <v>1</v>
      </c>
      <c r="P2346" s="627"/>
      <c r="Q2346" s="642"/>
      <c r="R2346" s="626"/>
      <c r="S2346" s="642">
        <v>0</v>
      </c>
      <c r="T2346" s="690"/>
      <c r="U2346" s="672">
        <v>0</v>
      </c>
    </row>
    <row r="2347" spans="1:21" ht="14.4" customHeight="1" x14ac:dyDescent="0.3">
      <c r="A2347" s="625">
        <v>21</v>
      </c>
      <c r="B2347" s="626" t="s">
        <v>551</v>
      </c>
      <c r="C2347" s="626">
        <v>89301212</v>
      </c>
      <c r="D2347" s="688" t="s">
        <v>4839</v>
      </c>
      <c r="E2347" s="689" t="s">
        <v>2838</v>
      </c>
      <c r="F2347" s="626" t="s">
        <v>2806</v>
      </c>
      <c r="G2347" s="626" t="s">
        <v>3112</v>
      </c>
      <c r="H2347" s="626" t="s">
        <v>550</v>
      </c>
      <c r="I2347" s="626" t="s">
        <v>3113</v>
      </c>
      <c r="J2347" s="626" t="s">
        <v>3114</v>
      </c>
      <c r="K2347" s="626" t="s">
        <v>3115</v>
      </c>
      <c r="L2347" s="627">
        <v>0</v>
      </c>
      <c r="M2347" s="627">
        <v>0</v>
      </c>
      <c r="N2347" s="626">
        <v>1</v>
      </c>
      <c r="O2347" s="690">
        <v>0.5</v>
      </c>
      <c r="P2347" s="627"/>
      <c r="Q2347" s="642"/>
      <c r="R2347" s="626"/>
      <c r="S2347" s="642">
        <v>0</v>
      </c>
      <c r="T2347" s="690"/>
      <c r="U2347" s="672">
        <v>0</v>
      </c>
    </row>
    <row r="2348" spans="1:21" ht="14.4" customHeight="1" x14ac:dyDescent="0.3">
      <c r="A2348" s="625">
        <v>21</v>
      </c>
      <c r="B2348" s="626" t="s">
        <v>551</v>
      </c>
      <c r="C2348" s="626">
        <v>89301212</v>
      </c>
      <c r="D2348" s="688" t="s">
        <v>4839</v>
      </c>
      <c r="E2348" s="689" t="s">
        <v>2838</v>
      </c>
      <c r="F2348" s="626" t="s">
        <v>2806</v>
      </c>
      <c r="G2348" s="626" t="s">
        <v>3112</v>
      </c>
      <c r="H2348" s="626" t="s">
        <v>550</v>
      </c>
      <c r="I2348" s="626" t="s">
        <v>3231</v>
      </c>
      <c r="J2348" s="626" t="s">
        <v>1745</v>
      </c>
      <c r="K2348" s="626" t="s">
        <v>1720</v>
      </c>
      <c r="L2348" s="627">
        <v>0</v>
      </c>
      <c r="M2348" s="627">
        <v>0</v>
      </c>
      <c r="N2348" s="626">
        <v>1</v>
      </c>
      <c r="O2348" s="690">
        <v>1</v>
      </c>
      <c r="P2348" s="627"/>
      <c r="Q2348" s="642"/>
      <c r="R2348" s="626"/>
      <c r="S2348" s="642">
        <v>0</v>
      </c>
      <c r="T2348" s="690"/>
      <c r="U2348" s="672">
        <v>0</v>
      </c>
    </row>
    <row r="2349" spans="1:21" ht="14.4" customHeight="1" x14ac:dyDescent="0.3">
      <c r="A2349" s="625">
        <v>21</v>
      </c>
      <c r="B2349" s="626" t="s">
        <v>551</v>
      </c>
      <c r="C2349" s="626">
        <v>89301212</v>
      </c>
      <c r="D2349" s="688" t="s">
        <v>4839</v>
      </c>
      <c r="E2349" s="689" t="s">
        <v>2838</v>
      </c>
      <c r="F2349" s="626" t="s">
        <v>2806</v>
      </c>
      <c r="G2349" s="626" t="s">
        <v>2876</v>
      </c>
      <c r="H2349" s="626" t="s">
        <v>1264</v>
      </c>
      <c r="I2349" s="626" t="s">
        <v>4692</v>
      </c>
      <c r="J2349" s="626" t="s">
        <v>4693</v>
      </c>
      <c r="K2349" s="626" t="s">
        <v>1642</v>
      </c>
      <c r="L2349" s="627">
        <v>269</v>
      </c>
      <c r="M2349" s="627">
        <v>1614</v>
      </c>
      <c r="N2349" s="626">
        <v>6</v>
      </c>
      <c r="O2349" s="690">
        <v>1.5</v>
      </c>
      <c r="P2349" s="627">
        <v>1614</v>
      </c>
      <c r="Q2349" s="642">
        <v>1</v>
      </c>
      <c r="R2349" s="626">
        <v>6</v>
      </c>
      <c r="S2349" s="642">
        <v>1</v>
      </c>
      <c r="T2349" s="690">
        <v>1.5</v>
      </c>
      <c r="U2349" s="672">
        <v>1</v>
      </c>
    </row>
    <row r="2350" spans="1:21" ht="14.4" customHeight="1" x14ac:dyDescent="0.3">
      <c r="A2350" s="625">
        <v>21</v>
      </c>
      <c r="B2350" s="626" t="s">
        <v>551</v>
      </c>
      <c r="C2350" s="626">
        <v>89301212</v>
      </c>
      <c r="D2350" s="688" t="s">
        <v>4839</v>
      </c>
      <c r="E2350" s="689" t="s">
        <v>2838</v>
      </c>
      <c r="F2350" s="626" t="s">
        <v>2806</v>
      </c>
      <c r="G2350" s="626" t="s">
        <v>3293</v>
      </c>
      <c r="H2350" s="626" t="s">
        <v>550</v>
      </c>
      <c r="I2350" s="626" t="s">
        <v>3403</v>
      </c>
      <c r="J2350" s="626" t="s">
        <v>986</v>
      </c>
      <c r="K2350" s="626" t="s">
        <v>3404</v>
      </c>
      <c r="L2350" s="627">
        <v>0</v>
      </c>
      <c r="M2350" s="627">
        <v>0</v>
      </c>
      <c r="N2350" s="626">
        <v>2</v>
      </c>
      <c r="O2350" s="690">
        <v>1</v>
      </c>
      <c r="P2350" s="627">
        <v>0</v>
      </c>
      <c r="Q2350" s="642"/>
      <c r="R2350" s="626">
        <v>1</v>
      </c>
      <c r="S2350" s="642">
        <v>0.5</v>
      </c>
      <c r="T2350" s="690">
        <v>0.5</v>
      </c>
      <c r="U2350" s="672">
        <v>0.5</v>
      </c>
    </row>
    <row r="2351" spans="1:21" ht="14.4" customHeight="1" x14ac:dyDescent="0.3">
      <c r="A2351" s="625">
        <v>21</v>
      </c>
      <c r="B2351" s="626" t="s">
        <v>551</v>
      </c>
      <c r="C2351" s="626">
        <v>89301212</v>
      </c>
      <c r="D2351" s="688" t="s">
        <v>4839</v>
      </c>
      <c r="E2351" s="689" t="s">
        <v>2838</v>
      </c>
      <c r="F2351" s="626" t="s">
        <v>2806</v>
      </c>
      <c r="G2351" s="626" t="s">
        <v>3293</v>
      </c>
      <c r="H2351" s="626" t="s">
        <v>550</v>
      </c>
      <c r="I2351" s="626" t="s">
        <v>3607</v>
      </c>
      <c r="J2351" s="626" t="s">
        <v>986</v>
      </c>
      <c r="K2351" s="626" t="s">
        <v>3295</v>
      </c>
      <c r="L2351" s="627">
        <v>0</v>
      </c>
      <c r="M2351" s="627">
        <v>0</v>
      </c>
      <c r="N2351" s="626">
        <v>1</v>
      </c>
      <c r="O2351" s="690">
        <v>0.5</v>
      </c>
      <c r="P2351" s="627">
        <v>0</v>
      </c>
      <c r="Q2351" s="642"/>
      <c r="R2351" s="626">
        <v>1</v>
      </c>
      <c r="S2351" s="642">
        <v>1</v>
      </c>
      <c r="T2351" s="690">
        <v>0.5</v>
      </c>
      <c r="U2351" s="672">
        <v>1</v>
      </c>
    </row>
    <row r="2352" spans="1:21" ht="14.4" customHeight="1" x14ac:dyDescent="0.3">
      <c r="A2352" s="625">
        <v>21</v>
      </c>
      <c r="B2352" s="626" t="s">
        <v>551</v>
      </c>
      <c r="C2352" s="626">
        <v>89301212</v>
      </c>
      <c r="D2352" s="688" t="s">
        <v>4839</v>
      </c>
      <c r="E2352" s="689" t="s">
        <v>2838</v>
      </c>
      <c r="F2352" s="626" t="s">
        <v>2806</v>
      </c>
      <c r="G2352" s="626" t="s">
        <v>4434</v>
      </c>
      <c r="H2352" s="626" t="s">
        <v>550</v>
      </c>
      <c r="I2352" s="626" t="s">
        <v>4606</v>
      </c>
      <c r="J2352" s="626" t="s">
        <v>4607</v>
      </c>
      <c r="K2352" s="626" t="s">
        <v>4608</v>
      </c>
      <c r="L2352" s="627">
        <v>73.34</v>
      </c>
      <c r="M2352" s="627">
        <v>73.34</v>
      </c>
      <c r="N2352" s="626">
        <v>1</v>
      </c>
      <c r="O2352" s="690">
        <v>0.5</v>
      </c>
      <c r="P2352" s="627">
        <v>73.34</v>
      </c>
      <c r="Q2352" s="642">
        <v>1</v>
      </c>
      <c r="R2352" s="626">
        <v>1</v>
      </c>
      <c r="S2352" s="642">
        <v>1</v>
      </c>
      <c r="T2352" s="690">
        <v>0.5</v>
      </c>
      <c r="U2352" s="672">
        <v>1</v>
      </c>
    </row>
    <row r="2353" spans="1:21" ht="14.4" customHeight="1" x14ac:dyDescent="0.3">
      <c r="A2353" s="625">
        <v>21</v>
      </c>
      <c r="B2353" s="626" t="s">
        <v>551</v>
      </c>
      <c r="C2353" s="626">
        <v>89301212</v>
      </c>
      <c r="D2353" s="688" t="s">
        <v>4839</v>
      </c>
      <c r="E2353" s="689" t="s">
        <v>2838</v>
      </c>
      <c r="F2353" s="626" t="s">
        <v>2806</v>
      </c>
      <c r="G2353" s="626" t="s">
        <v>4434</v>
      </c>
      <c r="H2353" s="626" t="s">
        <v>550</v>
      </c>
      <c r="I2353" s="626" t="s">
        <v>4694</v>
      </c>
      <c r="J2353" s="626" t="s">
        <v>4607</v>
      </c>
      <c r="K2353" s="626" t="s">
        <v>4695</v>
      </c>
      <c r="L2353" s="627">
        <v>22</v>
      </c>
      <c r="M2353" s="627">
        <v>22</v>
      </c>
      <c r="N2353" s="626">
        <v>1</v>
      </c>
      <c r="O2353" s="690">
        <v>0.5</v>
      </c>
      <c r="P2353" s="627">
        <v>22</v>
      </c>
      <c r="Q2353" s="642">
        <v>1</v>
      </c>
      <c r="R2353" s="626">
        <v>1</v>
      </c>
      <c r="S2353" s="642">
        <v>1</v>
      </c>
      <c r="T2353" s="690">
        <v>0.5</v>
      </c>
      <c r="U2353" s="672">
        <v>1</v>
      </c>
    </row>
    <row r="2354" spans="1:21" ht="14.4" customHeight="1" x14ac:dyDescent="0.3">
      <c r="A2354" s="625">
        <v>21</v>
      </c>
      <c r="B2354" s="626" t="s">
        <v>551</v>
      </c>
      <c r="C2354" s="626">
        <v>89301212</v>
      </c>
      <c r="D2354" s="688" t="s">
        <v>4839</v>
      </c>
      <c r="E2354" s="689" t="s">
        <v>2838</v>
      </c>
      <c r="F2354" s="626" t="s">
        <v>2806</v>
      </c>
      <c r="G2354" s="626" t="s">
        <v>4696</v>
      </c>
      <c r="H2354" s="626" t="s">
        <v>550</v>
      </c>
      <c r="I2354" s="626" t="s">
        <v>4697</v>
      </c>
      <c r="J2354" s="626" t="s">
        <v>4698</v>
      </c>
      <c r="K2354" s="626" t="s">
        <v>4699</v>
      </c>
      <c r="L2354" s="627">
        <v>91.19</v>
      </c>
      <c r="M2354" s="627">
        <v>182.38</v>
      </c>
      <c r="N2354" s="626">
        <v>2</v>
      </c>
      <c r="O2354" s="690">
        <v>1</v>
      </c>
      <c r="P2354" s="627">
        <v>182.38</v>
      </c>
      <c r="Q2354" s="642">
        <v>1</v>
      </c>
      <c r="R2354" s="626">
        <v>2</v>
      </c>
      <c r="S2354" s="642">
        <v>1</v>
      </c>
      <c r="T2354" s="690">
        <v>1</v>
      </c>
      <c r="U2354" s="672">
        <v>1</v>
      </c>
    </row>
    <row r="2355" spans="1:21" ht="14.4" customHeight="1" x14ac:dyDescent="0.3">
      <c r="A2355" s="625">
        <v>21</v>
      </c>
      <c r="B2355" s="626" t="s">
        <v>551</v>
      </c>
      <c r="C2355" s="626">
        <v>89301212</v>
      </c>
      <c r="D2355" s="688" t="s">
        <v>4839</v>
      </c>
      <c r="E2355" s="689" t="s">
        <v>2838</v>
      </c>
      <c r="F2355" s="626" t="s">
        <v>2806</v>
      </c>
      <c r="G2355" s="626" t="s">
        <v>3116</v>
      </c>
      <c r="H2355" s="626" t="s">
        <v>550</v>
      </c>
      <c r="I2355" s="626" t="s">
        <v>3117</v>
      </c>
      <c r="J2355" s="626" t="s">
        <v>823</v>
      </c>
      <c r="K2355" s="626" t="s">
        <v>3118</v>
      </c>
      <c r="L2355" s="627">
        <v>127.5</v>
      </c>
      <c r="M2355" s="627">
        <v>382.5</v>
      </c>
      <c r="N2355" s="626">
        <v>3</v>
      </c>
      <c r="O2355" s="690">
        <v>3</v>
      </c>
      <c r="P2355" s="627">
        <v>127.5</v>
      </c>
      <c r="Q2355" s="642">
        <v>0.33333333333333331</v>
      </c>
      <c r="R2355" s="626">
        <v>1</v>
      </c>
      <c r="S2355" s="642">
        <v>0.33333333333333331</v>
      </c>
      <c r="T2355" s="690">
        <v>1</v>
      </c>
      <c r="U2355" s="672">
        <v>0.33333333333333331</v>
      </c>
    </row>
    <row r="2356" spans="1:21" ht="14.4" customHeight="1" x14ac:dyDescent="0.3">
      <c r="A2356" s="625">
        <v>21</v>
      </c>
      <c r="B2356" s="626" t="s">
        <v>551</v>
      </c>
      <c r="C2356" s="626">
        <v>89301212</v>
      </c>
      <c r="D2356" s="688" t="s">
        <v>4839</v>
      </c>
      <c r="E2356" s="689" t="s">
        <v>2838</v>
      </c>
      <c r="F2356" s="626" t="s">
        <v>2806</v>
      </c>
      <c r="G2356" s="626" t="s">
        <v>2850</v>
      </c>
      <c r="H2356" s="626" t="s">
        <v>550</v>
      </c>
      <c r="I2356" s="626" t="s">
        <v>2851</v>
      </c>
      <c r="J2356" s="626" t="s">
        <v>2852</v>
      </c>
      <c r="K2356" s="626" t="s">
        <v>2853</v>
      </c>
      <c r="L2356" s="627">
        <v>0</v>
      </c>
      <c r="M2356" s="627">
        <v>0</v>
      </c>
      <c r="N2356" s="626">
        <v>20</v>
      </c>
      <c r="O2356" s="690">
        <v>13.5</v>
      </c>
      <c r="P2356" s="627">
        <v>0</v>
      </c>
      <c r="Q2356" s="642"/>
      <c r="R2356" s="626">
        <v>11</v>
      </c>
      <c r="S2356" s="642">
        <v>0.55000000000000004</v>
      </c>
      <c r="T2356" s="690">
        <v>7.5</v>
      </c>
      <c r="U2356" s="672">
        <v>0.55555555555555558</v>
      </c>
    </row>
    <row r="2357" spans="1:21" ht="14.4" customHeight="1" x14ac:dyDescent="0.3">
      <c r="A2357" s="625">
        <v>21</v>
      </c>
      <c r="B2357" s="626" t="s">
        <v>551</v>
      </c>
      <c r="C2357" s="626">
        <v>89301212</v>
      </c>
      <c r="D2357" s="688" t="s">
        <v>4839</v>
      </c>
      <c r="E2357" s="689" t="s">
        <v>2838</v>
      </c>
      <c r="F2357" s="626" t="s">
        <v>2806</v>
      </c>
      <c r="G2357" s="626" t="s">
        <v>3041</v>
      </c>
      <c r="H2357" s="626" t="s">
        <v>550</v>
      </c>
      <c r="I2357" s="626" t="s">
        <v>3042</v>
      </c>
      <c r="J2357" s="626" t="s">
        <v>781</v>
      </c>
      <c r="K2357" s="626" t="s">
        <v>3043</v>
      </c>
      <c r="L2357" s="627">
        <v>219.94</v>
      </c>
      <c r="M2357" s="627">
        <v>659.81999999999994</v>
      </c>
      <c r="N2357" s="626">
        <v>3</v>
      </c>
      <c r="O2357" s="690">
        <v>2</v>
      </c>
      <c r="P2357" s="627">
        <v>659.81999999999994</v>
      </c>
      <c r="Q2357" s="642">
        <v>1</v>
      </c>
      <c r="R2357" s="626">
        <v>3</v>
      </c>
      <c r="S2357" s="642">
        <v>1</v>
      </c>
      <c r="T2357" s="690">
        <v>2</v>
      </c>
      <c r="U2357" s="672">
        <v>1</v>
      </c>
    </row>
    <row r="2358" spans="1:21" ht="14.4" customHeight="1" x14ac:dyDescent="0.3">
      <c r="A2358" s="625">
        <v>21</v>
      </c>
      <c r="B2358" s="626" t="s">
        <v>551</v>
      </c>
      <c r="C2358" s="626">
        <v>89301212</v>
      </c>
      <c r="D2358" s="688" t="s">
        <v>4839</v>
      </c>
      <c r="E2358" s="689" t="s">
        <v>2838</v>
      </c>
      <c r="F2358" s="626" t="s">
        <v>2806</v>
      </c>
      <c r="G2358" s="626" t="s">
        <v>3041</v>
      </c>
      <c r="H2358" s="626" t="s">
        <v>550</v>
      </c>
      <c r="I2358" s="626" t="s">
        <v>3044</v>
      </c>
      <c r="J2358" s="626" t="s">
        <v>781</v>
      </c>
      <c r="K2358" s="626" t="s">
        <v>3045</v>
      </c>
      <c r="L2358" s="627">
        <v>43.99</v>
      </c>
      <c r="M2358" s="627">
        <v>219.95</v>
      </c>
      <c r="N2358" s="626">
        <v>5</v>
      </c>
      <c r="O2358" s="690">
        <v>3</v>
      </c>
      <c r="P2358" s="627">
        <v>131.97</v>
      </c>
      <c r="Q2358" s="642">
        <v>0.6</v>
      </c>
      <c r="R2358" s="626">
        <v>3</v>
      </c>
      <c r="S2358" s="642">
        <v>0.6</v>
      </c>
      <c r="T2358" s="690">
        <v>1.5</v>
      </c>
      <c r="U2358" s="672">
        <v>0.5</v>
      </c>
    </row>
    <row r="2359" spans="1:21" ht="14.4" customHeight="1" x14ac:dyDescent="0.3">
      <c r="A2359" s="625">
        <v>21</v>
      </c>
      <c r="B2359" s="626" t="s">
        <v>551</v>
      </c>
      <c r="C2359" s="626">
        <v>89301212</v>
      </c>
      <c r="D2359" s="688" t="s">
        <v>4839</v>
      </c>
      <c r="E2359" s="689" t="s">
        <v>2838</v>
      </c>
      <c r="F2359" s="626" t="s">
        <v>2806</v>
      </c>
      <c r="G2359" s="626" t="s">
        <v>3119</v>
      </c>
      <c r="H2359" s="626" t="s">
        <v>1264</v>
      </c>
      <c r="I2359" s="626" t="s">
        <v>3615</v>
      </c>
      <c r="J2359" s="626" t="s">
        <v>3123</v>
      </c>
      <c r="K2359" s="626" t="s">
        <v>3616</v>
      </c>
      <c r="L2359" s="627">
        <v>302.39</v>
      </c>
      <c r="M2359" s="627">
        <v>20260.13</v>
      </c>
      <c r="N2359" s="626">
        <v>67</v>
      </c>
      <c r="O2359" s="690">
        <v>67</v>
      </c>
      <c r="P2359" s="627">
        <v>9374.090000000002</v>
      </c>
      <c r="Q2359" s="642">
        <v>0.46268656716417916</v>
      </c>
      <c r="R2359" s="626">
        <v>31</v>
      </c>
      <c r="S2359" s="642">
        <v>0.46268656716417911</v>
      </c>
      <c r="T2359" s="690">
        <v>31</v>
      </c>
      <c r="U2359" s="672">
        <v>0.46268656716417911</v>
      </c>
    </row>
    <row r="2360" spans="1:21" ht="14.4" customHeight="1" x14ac:dyDescent="0.3">
      <c r="A2360" s="625">
        <v>21</v>
      </c>
      <c r="B2360" s="626" t="s">
        <v>551</v>
      </c>
      <c r="C2360" s="626">
        <v>89301212</v>
      </c>
      <c r="D2360" s="688" t="s">
        <v>4839</v>
      </c>
      <c r="E2360" s="689" t="s">
        <v>2838</v>
      </c>
      <c r="F2360" s="626" t="s">
        <v>2806</v>
      </c>
      <c r="G2360" s="626" t="s">
        <v>3052</v>
      </c>
      <c r="H2360" s="626" t="s">
        <v>1264</v>
      </c>
      <c r="I2360" s="626" t="s">
        <v>2507</v>
      </c>
      <c r="J2360" s="626" t="s">
        <v>1317</v>
      </c>
      <c r="K2360" s="626" t="s">
        <v>2508</v>
      </c>
      <c r="L2360" s="627">
        <v>32.74</v>
      </c>
      <c r="M2360" s="627">
        <v>32.74</v>
      </c>
      <c r="N2360" s="626">
        <v>1</v>
      </c>
      <c r="O2360" s="690">
        <v>0.5</v>
      </c>
      <c r="P2360" s="627"/>
      <c r="Q2360" s="642">
        <v>0</v>
      </c>
      <c r="R2360" s="626"/>
      <c r="S2360" s="642">
        <v>0</v>
      </c>
      <c r="T2360" s="690"/>
      <c r="U2360" s="672">
        <v>0</v>
      </c>
    </row>
    <row r="2361" spans="1:21" ht="14.4" customHeight="1" x14ac:dyDescent="0.3">
      <c r="A2361" s="625">
        <v>21</v>
      </c>
      <c r="B2361" s="626" t="s">
        <v>551</v>
      </c>
      <c r="C2361" s="626">
        <v>89301212</v>
      </c>
      <c r="D2361" s="688" t="s">
        <v>4839</v>
      </c>
      <c r="E2361" s="689" t="s">
        <v>2838</v>
      </c>
      <c r="F2361" s="626" t="s">
        <v>2806</v>
      </c>
      <c r="G2361" s="626" t="s">
        <v>3052</v>
      </c>
      <c r="H2361" s="626" t="s">
        <v>1264</v>
      </c>
      <c r="I2361" s="626" t="s">
        <v>2719</v>
      </c>
      <c r="J2361" s="626" t="s">
        <v>1846</v>
      </c>
      <c r="K2361" s="626" t="s">
        <v>2720</v>
      </c>
      <c r="L2361" s="627">
        <v>147.36000000000001</v>
      </c>
      <c r="M2361" s="627">
        <v>147.36000000000001</v>
      </c>
      <c r="N2361" s="626">
        <v>1</v>
      </c>
      <c r="O2361" s="690">
        <v>1</v>
      </c>
      <c r="P2361" s="627">
        <v>147.36000000000001</v>
      </c>
      <c r="Q2361" s="642">
        <v>1</v>
      </c>
      <c r="R2361" s="626">
        <v>1</v>
      </c>
      <c r="S2361" s="642">
        <v>1</v>
      </c>
      <c r="T2361" s="690">
        <v>1</v>
      </c>
      <c r="U2361" s="672">
        <v>1</v>
      </c>
    </row>
    <row r="2362" spans="1:21" ht="14.4" customHeight="1" x14ac:dyDescent="0.3">
      <c r="A2362" s="625">
        <v>21</v>
      </c>
      <c r="B2362" s="626" t="s">
        <v>551</v>
      </c>
      <c r="C2362" s="626">
        <v>89301212</v>
      </c>
      <c r="D2362" s="688" t="s">
        <v>4839</v>
      </c>
      <c r="E2362" s="689" t="s">
        <v>2838</v>
      </c>
      <c r="F2362" s="626" t="s">
        <v>2806</v>
      </c>
      <c r="G2362" s="626" t="s">
        <v>3052</v>
      </c>
      <c r="H2362" s="626" t="s">
        <v>1264</v>
      </c>
      <c r="I2362" s="626" t="s">
        <v>2518</v>
      </c>
      <c r="J2362" s="626" t="s">
        <v>1351</v>
      </c>
      <c r="K2362" s="626" t="s">
        <v>2519</v>
      </c>
      <c r="L2362" s="627">
        <v>124.51</v>
      </c>
      <c r="M2362" s="627">
        <v>124.51</v>
      </c>
      <c r="N2362" s="626">
        <v>1</v>
      </c>
      <c r="O2362" s="690">
        <v>1</v>
      </c>
      <c r="P2362" s="627"/>
      <c r="Q2362" s="642">
        <v>0</v>
      </c>
      <c r="R2362" s="626"/>
      <c r="S2362" s="642">
        <v>0</v>
      </c>
      <c r="T2362" s="690"/>
      <c r="U2362" s="672">
        <v>0</v>
      </c>
    </row>
    <row r="2363" spans="1:21" ht="14.4" customHeight="1" x14ac:dyDescent="0.3">
      <c r="A2363" s="625">
        <v>21</v>
      </c>
      <c r="B2363" s="626" t="s">
        <v>551</v>
      </c>
      <c r="C2363" s="626">
        <v>89301212</v>
      </c>
      <c r="D2363" s="688" t="s">
        <v>4839</v>
      </c>
      <c r="E2363" s="689" t="s">
        <v>2838</v>
      </c>
      <c r="F2363" s="626" t="s">
        <v>2806</v>
      </c>
      <c r="G2363" s="626" t="s">
        <v>3052</v>
      </c>
      <c r="H2363" s="626" t="s">
        <v>1264</v>
      </c>
      <c r="I2363" s="626" t="s">
        <v>2518</v>
      </c>
      <c r="J2363" s="626" t="s">
        <v>1351</v>
      </c>
      <c r="K2363" s="626" t="s">
        <v>2519</v>
      </c>
      <c r="L2363" s="627">
        <v>98.23</v>
      </c>
      <c r="M2363" s="627">
        <v>98.23</v>
      </c>
      <c r="N2363" s="626">
        <v>1</v>
      </c>
      <c r="O2363" s="690">
        <v>1</v>
      </c>
      <c r="P2363" s="627"/>
      <c r="Q2363" s="642">
        <v>0</v>
      </c>
      <c r="R2363" s="626"/>
      <c r="S2363" s="642">
        <v>0</v>
      </c>
      <c r="T2363" s="690"/>
      <c r="U2363" s="672">
        <v>0</v>
      </c>
    </row>
    <row r="2364" spans="1:21" ht="14.4" customHeight="1" x14ac:dyDescent="0.3">
      <c r="A2364" s="625">
        <v>21</v>
      </c>
      <c r="B2364" s="626" t="s">
        <v>551</v>
      </c>
      <c r="C2364" s="626">
        <v>89301212</v>
      </c>
      <c r="D2364" s="688" t="s">
        <v>4839</v>
      </c>
      <c r="E2364" s="689" t="s">
        <v>2838</v>
      </c>
      <c r="F2364" s="626" t="s">
        <v>2806</v>
      </c>
      <c r="G2364" s="626" t="s">
        <v>3052</v>
      </c>
      <c r="H2364" s="626" t="s">
        <v>1264</v>
      </c>
      <c r="I2364" s="626" t="s">
        <v>2522</v>
      </c>
      <c r="J2364" s="626" t="s">
        <v>1317</v>
      </c>
      <c r="K2364" s="626" t="s">
        <v>1397</v>
      </c>
      <c r="L2364" s="627">
        <v>314.35000000000002</v>
      </c>
      <c r="M2364" s="627">
        <v>314.35000000000002</v>
      </c>
      <c r="N2364" s="626">
        <v>1</v>
      </c>
      <c r="O2364" s="690">
        <v>1</v>
      </c>
      <c r="P2364" s="627">
        <v>314.35000000000002</v>
      </c>
      <c r="Q2364" s="642">
        <v>1</v>
      </c>
      <c r="R2364" s="626">
        <v>1</v>
      </c>
      <c r="S2364" s="642">
        <v>1</v>
      </c>
      <c r="T2364" s="690">
        <v>1</v>
      </c>
      <c r="U2364" s="672">
        <v>1</v>
      </c>
    </row>
    <row r="2365" spans="1:21" ht="14.4" customHeight="1" x14ac:dyDescent="0.3">
      <c r="A2365" s="625">
        <v>21</v>
      </c>
      <c r="B2365" s="626" t="s">
        <v>551</v>
      </c>
      <c r="C2365" s="626">
        <v>89301212</v>
      </c>
      <c r="D2365" s="688" t="s">
        <v>4839</v>
      </c>
      <c r="E2365" s="689" t="s">
        <v>2838</v>
      </c>
      <c r="F2365" s="626" t="s">
        <v>2806</v>
      </c>
      <c r="G2365" s="626" t="s">
        <v>3053</v>
      </c>
      <c r="H2365" s="626" t="s">
        <v>550</v>
      </c>
      <c r="I2365" s="626" t="s">
        <v>4700</v>
      </c>
      <c r="J2365" s="626" t="s">
        <v>899</v>
      </c>
      <c r="K2365" s="626" t="s">
        <v>680</v>
      </c>
      <c r="L2365" s="627">
        <v>60.97</v>
      </c>
      <c r="M2365" s="627">
        <v>60.97</v>
      </c>
      <c r="N2365" s="626">
        <v>1</v>
      </c>
      <c r="O2365" s="690">
        <v>0.5</v>
      </c>
      <c r="P2365" s="627">
        <v>60.97</v>
      </c>
      <c r="Q2365" s="642">
        <v>1</v>
      </c>
      <c r="R2365" s="626">
        <v>1</v>
      </c>
      <c r="S2365" s="642">
        <v>1</v>
      </c>
      <c r="T2365" s="690">
        <v>0.5</v>
      </c>
      <c r="U2365" s="672">
        <v>1</v>
      </c>
    </row>
    <row r="2366" spans="1:21" ht="14.4" customHeight="1" x14ac:dyDescent="0.3">
      <c r="A2366" s="625">
        <v>21</v>
      </c>
      <c r="B2366" s="626" t="s">
        <v>551</v>
      </c>
      <c r="C2366" s="626">
        <v>89301212</v>
      </c>
      <c r="D2366" s="688" t="s">
        <v>4839</v>
      </c>
      <c r="E2366" s="689" t="s">
        <v>2838</v>
      </c>
      <c r="F2366" s="626" t="s">
        <v>2806</v>
      </c>
      <c r="G2366" s="626" t="s">
        <v>3053</v>
      </c>
      <c r="H2366" s="626" t="s">
        <v>550</v>
      </c>
      <c r="I2366" s="626" t="s">
        <v>3237</v>
      </c>
      <c r="J2366" s="626" t="s">
        <v>3159</v>
      </c>
      <c r="K2366" s="626" t="s">
        <v>680</v>
      </c>
      <c r="L2366" s="627">
        <v>154.33000000000001</v>
      </c>
      <c r="M2366" s="627">
        <v>154.33000000000001</v>
      </c>
      <c r="N2366" s="626">
        <v>1</v>
      </c>
      <c r="O2366" s="690">
        <v>1</v>
      </c>
      <c r="P2366" s="627"/>
      <c r="Q2366" s="642">
        <v>0</v>
      </c>
      <c r="R2366" s="626"/>
      <c r="S2366" s="642">
        <v>0</v>
      </c>
      <c r="T2366" s="690"/>
      <c r="U2366" s="672">
        <v>0</v>
      </c>
    </row>
    <row r="2367" spans="1:21" ht="14.4" customHeight="1" x14ac:dyDescent="0.3">
      <c r="A2367" s="625">
        <v>21</v>
      </c>
      <c r="B2367" s="626" t="s">
        <v>551</v>
      </c>
      <c r="C2367" s="626">
        <v>89301212</v>
      </c>
      <c r="D2367" s="688" t="s">
        <v>4839</v>
      </c>
      <c r="E2367" s="689" t="s">
        <v>2838</v>
      </c>
      <c r="F2367" s="626" t="s">
        <v>2806</v>
      </c>
      <c r="G2367" s="626" t="s">
        <v>3056</v>
      </c>
      <c r="H2367" s="626" t="s">
        <v>550</v>
      </c>
      <c r="I2367" s="626" t="s">
        <v>4701</v>
      </c>
      <c r="J2367" s="626" t="s">
        <v>4702</v>
      </c>
      <c r="K2367" s="626" t="s">
        <v>4703</v>
      </c>
      <c r="L2367" s="627">
        <v>0</v>
      </c>
      <c r="M2367" s="627">
        <v>0</v>
      </c>
      <c r="N2367" s="626">
        <v>1</v>
      </c>
      <c r="O2367" s="690">
        <v>0.5</v>
      </c>
      <c r="P2367" s="627">
        <v>0</v>
      </c>
      <c r="Q2367" s="642"/>
      <c r="R2367" s="626">
        <v>1</v>
      </c>
      <c r="S2367" s="642">
        <v>1</v>
      </c>
      <c r="T2367" s="690">
        <v>0.5</v>
      </c>
      <c r="U2367" s="672">
        <v>1</v>
      </c>
    </row>
    <row r="2368" spans="1:21" ht="14.4" customHeight="1" x14ac:dyDescent="0.3">
      <c r="A2368" s="625">
        <v>21</v>
      </c>
      <c r="B2368" s="626" t="s">
        <v>551</v>
      </c>
      <c r="C2368" s="626">
        <v>89301212</v>
      </c>
      <c r="D2368" s="688" t="s">
        <v>4839</v>
      </c>
      <c r="E2368" s="689" t="s">
        <v>2838</v>
      </c>
      <c r="F2368" s="626" t="s">
        <v>2806</v>
      </c>
      <c r="G2368" s="626" t="s">
        <v>4631</v>
      </c>
      <c r="H2368" s="626" t="s">
        <v>550</v>
      </c>
      <c r="I2368" s="626" t="s">
        <v>4632</v>
      </c>
      <c r="J2368" s="626" t="s">
        <v>1773</v>
      </c>
      <c r="K2368" s="626" t="s">
        <v>1774</v>
      </c>
      <c r="L2368" s="627">
        <v>0</v>
      </c>
      <c r="M2368" s="627">
        <v>0</v>
      </c>
      <c r="N2368" s="626">
        <v>1</v>
      </c>
      <c r="O2368" s="690">
        <v>0.5</v>
      </c>
      <c r="P2368" s="627"/>
      <c r="Q2368" s="642"/>
      <c r="R2368" s="626"/>
      <c r="S2368" s="642">
        <v>0</v>
      </c>
      <c r="T2368" s="690"/>
      <c r="U2368" s="672">
        <v>0</v>
      </c>
    </row>
    <row r="2369" spans="1:21" ht="14.4" customHeight="1" x14ac:dyDescent="0.3">
      <c r="A2369" s="625">
        <v>21</v>
      </c>
      <c r="B2369" s="626" t="s">
        <v>551</v>
      </c>
      <c r="C2369" s="626">
        <v>89301212</v>
      </c>
      <c r="D2369" s="688" t="s">
        <v>4839</v>
      </c>
      <c r="E2369" s="689" t="s">
        <v>2838</v>
      </c>
      <c r="F2369" s="626" t="s">
        <v>2806</v>
      </c>
      <c r="G2369" s="626" t="s">
        <v>3364</v>
      </c>
      <c r="H2369" s="626" t="s">
        <v>550</v>
      </c>
      <c r="I2369" s="626" t="s">
        <v>4704</v>
      </c>
      <c r="J2369" s="626" t="s">
        <v>1183</v>
      </c>
      <c r="K2369" s="626" t="s">
        <v>4705</v>
      </c>
      <c r="L2369" s="627">
        <v>402.39</v>
      </c>
      <c r="M2369" s="627">
        <v>402.39</v>
      </c>
      <c r="N2369" s="626">
        <v>1</v>
      </c>
      <c r="O2369" s="690">
        <v>0.5</v>
      </c>
      <c r="P2369" s="627">
        <v>402.39</v>
      </c>
      <c r="Q2369" s="642">
        <v>1</v>
      </c>
      <c r="R2369" s="626">
        <v>1</v>
      </c>
      <c r="S2369" s="642">
        <v>1</v>
      </c>
      <c r="T2369" s="690">
        <v>0.5</v>
      </c>
      <c r="U2369" s="672">
        <v>1</v>
      </c>
    </row>
    <row r="2370" spans="1:21" ht="14.4" customHeight="1" x14ac:dyDescent="0.3">
      <c r="A2370" s="625">
        <v>21</v>
      </c>
      <c r="B2370" s="626" t="s">
        <v>551</v>
      </c>
      <c r="C2370" s="626">
        <v>89301212</v>
      </c>
      <c r="D2370" s="688" t="s">
        <v>4839</v>
      </c>
      <c r="E2370" s="689" t="s">
        <v>2838</v>
      </c>
      <c r="F2370" s="626" t="s">
        <v>2806</v>
      </c>
      <c r="G2370" s="626" t="s">
        <v>3364</v>
      </c>
      <c r="H2370" s="626" t="s">
        <v>550</v>
      </c>
      <c r="I2370" s="626" t="s">
        <v>4706</v>
      </c>
      <c r="J2370" s="626" t="s">
        <v>1183</v>
      </c>
      <c r="K2370" s="626" t="s">
        <v>4707</v>
      </c>
      <c r="L2370" s="627">
        <v>0</v>
      </c>
      <c r="M2370" s="627">
        <v>0</v>
      </c>
      <c r="N2370" s="626">
        <v>1</v>
      </c>
      <c r="O2370" s="690">
        <v>0.5</v>
      </c>
      <c r="P2370" s="627">
        <v>0</v>
      </c>
      <c r="Q2370" s="642"/>
      <c r="R2370" s="626">
        <v>1</v>
      </c>
      <c r="S2370" s="642">
        <v>1</v>
      </c>
      <c r="T2370" s="690">
        <v>0.5</v>
      </c>
      <c r="U2370" s="672">
        <v>1</v>
      </c>
    </row>
    <row r="2371" spans="1:21" ht="14.4" customHeight="1" x14ac:dyDescent="0.3">
      <c r="A2371" s="625">
        <v>21</v>
      </c>
      <c r="B2371" s="626" t="s">
        <v>551</v>
      </c>
      <c r="C2371" s="626">
        <v>89301212</v>
      </c>
      <c r="D2371" s="688" t="s">
        <v>4839</v>
      </c>
      <c r="E2371" s="689" t="s">
        <v>2838</v>
      </c>
      <c r="F2371" s="626" t="s">
        <v>2806</v>
      </c>
      <c r="G2371" s="626" t="s">
        <v>3242</v>
      </c>
      <c r="H2371" s="626" t="s">
        <v>550</v>
      </c>
      <c r="I2371" s="626" t="s">
        <v>3741</v>
      </c>
      <c r="J2371" s="626" t="s">
        <v>3742</v>
      </c>
      <c r="K2371" s="626" t="s">
        <v>3743</v>
      </c>
      <c r="L2371" s="627">
        <v>167.42</v>
      </c>
      <c r="M2371" s="627">
        <v>167.42</v>
      </c>
      <c r="N2371" s="626">
        <v>1</v>
      </c>
      <c r="O2371" s="690">
        <v>1</v>
      </c>
      <c r="P2371" s="627"/>
      <c r="Q2371" s="642">
        <v>0</v>
      </c>
      <c r="R2371" s="626"/>
      <c r="S2371" s="642">
        <v>0</v>
      </c>
      <c r="T2371" s="690"/>
      <c r="U2371" s="672">
        <v>0</v>
      </c>
    </row>
    <row r="2372" spans="1:21" ht="14.4" customHeight="1" x14ac:dyDescent="0.3">
      <c r="A2372" s="625">
        <v>21</v>
      </c>
      <c r="B2372" s="626" t="s">
        <v>551</v>
      </c>
      <c r="C2372" s="626">
        <v>89301212</v>
      </c>
      <c r="D2372" s="688" t="s">
        <v>4839</v>
      </c>
      <c r="E2372" s="689" t="s">
        <v>2838</v>
      </c>
      <c r="F2372" s="626" t="s">
        <v>2806</v>
      </c>
      <c r="G2372" s="626" t="s">
        <v>3242</v>
      </c>
      <c r="H2372" s="626" t="s">
        <v>550</v>
      </c>
      <c r="I2372" s="626" t="s">
        <v>4200</v>
      </c>
      <c r="J2372" s="626" t="s">
        <v>4015</v>
      </c>
      <c r="K2372" s="626" t="s">
        <v>4201</v>
      </c>
      <c r="L2372" s="627">
        <v>0</v>
      </c>
      <c r="M2372" s="627">
        <v>0</v>
      </c>
      <c r="N2372" s="626">
        <v>1</v>
      </c>
      <c r="O2372" s="690">
        <v>0.5</v>
      </c>
      <c r="P2372" s="627"/>
      <c r="Q2372" s="642"/>
      <c r="R2372" s="626"/>
      <c r="S2372" s="642">
        <v>0</v>
      </c>
      <c r="T2372" s="690"/>
      <c r="U2372" s="672">
        <v>0</v>
      </c>
    </row>
    <row r="2373" spans="1:21" ht="14.4" customHeight="1" x14ac:dyDescent="0.3">
      <c r="A2373" s="625">
        <v>21</v>
      </c>
      <c r="B2373" s="626" t="s">
        <v>551</v>
      </c>
      <c r="C2373" s="626">
        <v>89301212</v>
      </c>
      <c r="D2373" s="688" t="s">
        <v>4839</v>
      </c>
      <c r="E2373" s="689" t="s">
        <v>2838</v>
      </c>
      <c r="F2373" s="626" t="s">
        <v>2806</v>
      </c>
      <c r="G2373" s="626" t="s">
        <v>3242</v>
      </c>
      <c r="H2373" s="626" t="s">
        <v>550</v>
      </c>
      <c r="I2373" s="626" t="s">
        <v>4014</v>
      </c>
      <c r="J2373" s="626" t="s">
        <v>4015</v>
      </c>
      <c r="K2373" s="626" t="s">
        <v>3743</v>
      </c>
      <c r="L2373" s="627">
        <v>0</v>
      </c>
      <c r="M2373" s="627">
        <v>0</v>
      </c>
      <c r="N2373" s="626">
        <v>1</v>
      </c>
      <c r="O2373" s="690">
        <v>0.5</v>
      </c>
      <c r="P2373" s="627"/>
      <c r="Q2373" s="642"/>
      <c r="R2373" s="626"/>
      <c r="S2373" s="642">
        <v>0</v>
      </c>
      <c r="T2373" s="690"/>
      <c r="U2373" s="672">
        <v>0</v>
      </c>
    </row>
    <row r="2374" spans="1:21" ht="14.4" customHeight="1" x14ac:dyDescent="0.3">
      <c r="A2374" s="625">
        <v>21</v>
      </c>
      <c r="B2374" s="626" t="s">
        <v>551</v>
      </c>
      <c r="C2374" s="626">
        <v>89301212</v>
      </c>
      <c r="D2374" s="688" t="s">
        <v>4839</v>
      </c>
      <c r="E2374" s="689" t="s">
        <v>2838</v>
      </c>
      <c r="F2374" s="626" t="s">
        <v>2806</v>
      </c>
      <c r="G2374" s="626" t="s">
        <v>3242</v>
      </c>
      <c r="H2374" s="626" t="s">
        <v>550</v>
      </c>
      <c r="I2374" s="626" t="s">
        <v>4016</v>
      </c>
      <c r="J2374" s="626" t="s">
        <v>4015</v>
      </c>
      <c r="K2374" s="626" t="s">
        <v>4017</v>
      </c>
      <c r="L2374" s="627">
        <v>0</v>
      </c>
      <c r="M2374" s="627">
        <v>0</v>
      </c>
      <c r="N2374" s="626">
        <v>2</v>
      </c>
      <c r="O2374" s="690">
        <v>2</v>
      </c>
      <c r="P2374" s="627">
        <v>0</v>
      </c>
      <c r="Q2374" s="642"/>
      <c r="R2374" s="626">
        <v>1</v>
      </c>
      <c r="S2374" s="642">
        <v>0.5</v>
      </c>
      <c r="T2374" s="690">
        <v>1</v>
      </c>
      <c r="U2374" s="672">
        <v>0.5</v>
      </c>
    </row>
    <row r="2375" spans="1:21" ht="14.4" customHeight="1" x14ac:dyDescent="0.3">
      <c r="A2375" s="625">
        <v>21</v>
      </c>
      <c r="B2375" s="626" t="s">
        <v>551</v>
      </c>
      <c r="C2375" s="626">
        <v>89301212</v>
      </c>
      <c r="D2375" s="688" t="s">
        <v>4839</v>
      </c>
      <c r="E2375" s="689" t="s">
        <v>2838</v>
      </c>
      <c r="F2375" s="626" t="s">
        <v>2806</v>
      </c>
      <c r="G2375" s="626" t="s">
        <v>2903</v>
      </c>
      <c r="H2375" s="626" t="s">
        <v>550</v>
      </c>
      <c r="I2375" s="626" t="s">
        <v>3060</v>
      </c>
      <c r="J2375" s="626" t="s">
        <v>2907</v>
      </c>
      <c r="K2375" s="626" t="s">
        <v>1104</v>
      </c>
      <c r="L2375" s="627">
        <v>0</v>
      </c>
      <c r="M2375" s="627">
        <v>0</v>
      </c>
      <c r="N2375" s="626">
        <v>1</v>
      </c>
      <c r="O2375" s="690">
        <v>0.5</v>
      </c>
      <c r="P2375" s="627">
        <v>0</v>
      </c>
      <c r="Q2375" s="642"/>
      <c r="R2375" s="626">
        <v>1</v>
      </c>
      <c r="S2375" s="642">
        <v>1</v>
      </c>
      <c r="T2375" s="690">
        <v>0.5</v>
      </c>
      <c r="U2375" s="672">
        <v>1</v>
      </c>
    </row>
    <row r="2376" spans="1:21" ht="14.4" customHeight="1" x14ac:dyDescent="0.3">
      <c r="A2376" s="625">
        <v>21</v>
      </c>
      <c r="B2376" s="626" t="s">
        <v>551</v>
      </c>
      <c r="C2376" s="626">
        <v>89301212</v>
      </c>
      <c r="D2376" s="688" t="s">
        <v>4839</v>
      </c>
      <c r="E2376" s="689" t="s">
        <v>2838</v>
      </c>
      <c r="F2376" s="626" t="s">
        <v>2806</v>
      </c>
      <c r="G2376" s="626" t="s">
        <v>2903</v>
      </c>
      <c r="H2376" s="626" t="s">
        <v>550</v>
      </c>
      <c r="I2376" s="626" t="s">
        <v>3332</v>
      </c>
      <c r="J2376" s="626" t="s">
        <v>3333</v>
      </c>
      <c r="K2376" s="626" t="s">
        <v>1104</v>
      </c>
      <c r="L2376" s="627">
        <v>0</v>
      </c>
      <c r="M2376" s="627">
        <v>0</v>
      </c>
      <c r="N2376" s="626">
        <v>4</v>
      </c>
      <c r="O2376" s="690">
        <v>2.5</v>
      </c>
      <c r="P2376" s="627">
        <v>0</v>
      </c>
      <c r="Q2376" s="642"/>
      <c r="R2376" s="626">
        <v>2</v>
      </c>
      <c r="S2376" s="642">
        <v>0.5</v>
      </c>
      <c r="T2376" s="690">
        <v>1.5</v>
      </c>
      <c r="U2376" s="672">
        <v>0.6</v>
      </c>
    </row>
    <row r="2377" spans="1:21" ht="14.4" customHeight="1" x14ac:dyDescent="0.3">
      <c r="A2377" s="625">
        <v>21</v>
      </c>
      <c r="B2377" s="626" t="s">
        <v>551</v>
      </c>
      <c r="C2377" s="626">
        <v>89301212</v>
      </c>
      <c r="D2377" s="688" t="s">
        <v>4839</v>
      </c>
      <c r="E2377" s="689" t="s">
        <v>2838</v>
      </c>
      <c r="F2377" s="626" t="s">
        <v>2806</v>
      </c>
      <c r="G2377" s="626" t="s">
        <v>2903</v>
      </c>
      <c r="H2377" s="626" t="s">
        <v>550</v>
      </c>
      <c r="I2377" s="626" t="s">
        <v>4708</v>
      </c>
      <c r="J2377" s="626" t="s">
        <v>1102</v>
      </c>
      <c r="K2377" s="626" t="s">
        <v>1694</v>
      </c>
      <c r="L2377" s="627">
        <v>0</v>
      </c>
      <c r="M2377" s="627">
        <v>0</v>
      </c>
      <c r="N2377" s="626">
        <v>1</v>
      </c>
      <c r="O2377" s="690">
        <v>0.5</v>
      </c>
      <c r="P2377" s="627">
        <v>0</v>
      </c>
      <c r="Q2377" s="642"/>
      <c r="R2377" s="626">
        <v>1</v>
      </c>
      <c r="S2377" s="642">
        <v>1</v>
      </c>
      <c r="T2377" s="690">
        <v>0.5</v>
      </c>
      <c r="U2377" s="672">
        <v>1</v>
      </c>
    </row>
    <row r="2378" spans="1:21" ht="14.4" customHeight="1" x14ac:dyDescent="0.3">
      <c r="A2378" s="625">
        <v>21</v>
      </c>
      <c r="B2378" s="626" t="s">
        <v>551</v>
      </c>
      <c r="C2378" s="626">
        <v>89301212</v>
      </c>
      <c r="D2378" s="688" t="s">
        <v>4839</v>
      </c>
      <c r="E2378" s="689" t="s">
        <v>2838</v>
      </c>
      <c r="F2378" s="626" t="s">
        <v>2807</v>
      </c>
      <c r="G2378" s="626" t="s">
        <v>3298</v>
      </c>
      <c r="H2378" s="626" t="s">
        <v>550</v>
      </c>
      <c r="I2378" s="626" t="s">
        <v>4641</v>
      </c>
      <c r="J2378" s="626" t="s">
        <v>2823</v>
      </c>
      <c r="K2378" s="626"/>
      <c r="L2378" s="627">
        <v>0</v>
      </c>
      <c r="M2378" s="627">
        <v>0</v>
      </c>
      <c r="N2378" s="626">
        <v>25</v>
      </c>
      <c r="O2378" s="690">
        <v>25</v>
      </c>
      <c r="P2378" s="627">
        <v>0</v>
      </c>
      <c r="Q2378" s="642"/>
      <c r="R2378" s="626">
        <v>23</v>
      </c>
      <c r="S2378" s="642">
        <v>0.92</v>
      </c>
      <c r="T2378" s="690">
        <v>23</v>
      </c>
      <c r="U2378" s="672">
        <v>0.92</v>
      </c>
    </row>
    <row r="2379" spans="1:21" ht="14.4" customHeight="1" x14ac:dyDescent="0.3">
      <c r="A2379" s="625">
        <v>21</v>
      </c>
      <c r="B2379" s="626" t="s">
        <v>551</v>
      </c>
      <c r="C2379" s="626">
        <v>89301212</v>
      </c>
      <c r="D2379" s="688" t="s">
        <v>4839</v>
      </c>
      <c r="E2379" s="689" t="s">
        <v>2838</v>
      </c>
      <c r="F2379" s="626" t="s">
        <v>2807</v>
      </c>
      <c r="G2379" s="626" t="s">
        <v>3298</v>
      </c>
      <c r="H2379" s="626" t="s">
        <v>550</v>
      </c>
      <c r="I2379" s="626" t="s">
        <v>4025</v>
      </c>
      <c r="J2379" s="626" t="s">
        <v>2823</v>
      </c>
      <c r="K2379" s="626"/>
      <c r="L2379" s="627">
        <v>0</v>
      </c>
      <c r="M2379" s="627">
        <v>0</v>
      </c>
      <c r="N2379" s="626">
        <v>4</v>
      </c>
      <c r="O2379" s="690">
        <v>4</v>
      </c>
      <c r="P2379" s="627">
        <v>0</v>
      </c>
      <c r="Q2379" s="642"/>
      <c r="R2379" s="626">
        <v>4</v>
      </c>
      <c r="S2379" s="642">
        <v>1</v>
      </c>
      <c r="T2379" s="690">
        <v>4</v>
      </c>
      <c r="U2379" s="672">
        <v>1</v>
      </c>
    </row>
    <row r="2380" spans="1:21" ht="14.4" customHeight="1" x14ac:dyDescent="0.3">
      <c r="A2380" s="625">
        <v>21</v>
      </c>
      <c r="B2380" s="626" t="s">
        <v>551</v>
      </c>
      <c r="C2380" s="626">
        <v>89301212</v>
      </c>
      <c r="D2380" s="688" t="s">
        <v>4839</v>
      </c>
      <c r="E2380" s="689" t="s">
        <v>2838</v>
      </c>
      <c r="F2380" s="626" t="s">
        <v>2808</v>
      </c>
      <c r="G2380" s="626" t="s">
        <v>3298</v>
      </c>
      <c r="H2380" s="626" t="s">
        <v>550</v>
      </c>
      <c r="I2380" s="626" t="s">
        <v>3479</v>
      </c>
      <c r="J2380" s="626" t="s">
        <v>2823</v>
      </c>
      <c r="K2380" s="626"/>
      <c r="L2380" s="627">
        <v>0</v>
      </c>
      <c r="M2380" s="627">
        <v>0</v>
      </c>
      <c r="N2380" s="626">
        <v>3</v>
      </c>
      <c r="O2380" s="690">
        <v>2</v>
      </c>
      <c r="P2380" s="627">
        <v>0</v>
      </c>
      <c r="Q2380" s="642"/>
      <c r="R2380" s="626">
        <v>3</v>
      </c>
      <c r="S2380" s="642">
        <v>1</v>
      </c>
      <c r="T2380" s="690">
        <v>2</v>
      </c>
      <c r="U2380" s="672">
        <v>1</v>
      </c>
    </row>
    <row r="2381" spans="1:21" ht="14.4" customHeight="1" x14ac:dyDescent="0.3">
      <c r="A2381" s="625">
        <v>21</v>
      </c>
      <c r="B2381" s="626" t="s">
        <v>551</v>
      </c>
      <c r="C2381" s="626">
        <v>89301212</v>
      </c>
      <c r="D2381" s="688" t="s">
        <v>4839</v>
      </c>
      <c r="E2381" s="689" t="s">
        <v>2838</v>
      </c>
      <c r="F2381" s="626" t="s">
        <v>2808</v>
      </c>
      <c r="G2381" s="626" t="s">
        <v>3245</v>
      </c>
      <c r="H2381" s="626" t="s">
        <v>550</v>
      </c>
      <c r="I2381" s="626" t="s">
        <v>3334</v>
      </c>
      <c r="J2381" s="626" t="s">
        <v>3335</v>
      </c>
      <c r="K2381" s="626" t="s">
        <v>3336</v>
      </c>
      <c r="L2381" s="627">
        <v>1000</v>
      </c>
      <c r="M2381" s="627">
        <v>6000</v>
      </c>
      <c r="N2381" s="626">
        <v>6</v>
      </c>
      <c r="O2381" s="690">
        <v>6</v>
      </c>
      <c r="P2381" s="627"/>
      <c r="Q2381" s="642">
        <v>0</v>
      </c>
      <c r="R2381" s="626"/>
      <c r="S2381" s="642">
        <v>0</v>
      </c>
      <c r="T2381" s="690"/>
      <c r="U2381" s="672">
        <v>0</v>
      </c>
    </row>
    <row r="2382" spans="1:21" ht="14.4" customHeight="1" x14ac:dyDescent="0.3">
      <c r="A2382" s="625">
        <v>21</v>
      </c>
      <c r="B2382" s="626" t="s">
        <v>551</v>
      </c>
      <c r="C2382" s="626">
        <v>89301212</v>
      </c>
      <c r="D2382" s="688" t="s">
        <v>4839</v>
      </c>
      <c r="E2382" s="689" t="s">
        <v>2838</v>
      </c>
      <c r="F2382" s="626" t="s">
        <v>2808</v>
      </c>
      <c r="G2382" s="626" t="s">
        <v>3644</v>
      </c>
      <c r="H2382" s="626" t="s">
        <v>550</v>
      </c>
      <c r="I2382" s="626" t="s">
        <v>4099</v>
      </c>
      <c r="J2382" s="626" t="s">
        <v>4100</v>
      </c>
      <c r="K2382" s="626" t="s">
        <v>4101</v>
      </c>
      <c r="L2382" s="627">
        <v>1300</v>
      </c>
      <c r="M2382" s="627">
        <v>1300</v>
      </c>
      <c r="N2382" s="626">
        <v>1</v>
      </c>
      <c r="O2382" s="690">
        <v>1</v>
      </c>
      <c r="P2382" s="627"/>
      <c r="Q2382" s="642">
        <v>0</v>
      </c>
      <c r="R2382" s="626"/>
      <c r="S2382" s="642">
        <v>0</v>
      </c>
      <c r="T2382" s="690"/>
      <c r="U2382" s="672">
        <v>0</v>
      </c>
    </row>
    <row r="2383" spans="1:21" ht="14.4" customHeight="1" x14ac:dyDescent="0.3">
      <c r="A2383" s="625">
        <v>21</v>
      </c>
      <c r="B2383" s="626" t="s">
        <v>551</v>
      </c>
      <c r="C2383" s="626">
        <v>89301212</v>
      </c>
      <c r="D2383" s="688" t="s">
        <v>4839</v>
      </c>
      <c r="E2383" s="689" t="s">
        <v>2838</v>
      </c>
      <c r="F2383" s="626" t="s">
        <v>2808</v>
      </c>
      <c r="G2383" s="626" t="s">
        <v>3644</v>
      </c>
      <c r="H2383" s="626" t="s">
        <v>550</v>
      </c>
      <c r="I2383" s="626" t="s">
        <v>3645</v>
      </c>
      <c r="J2383" s="626" t="s">
        <v>3646</v>
      </c>
      <c r="K2383" s="626" t="s">
        <v>3647</v>
      </c>
      <c r="L2383" s="627">
        <v>1800</v>
      </c>
      <c r="M2383" s="627">
        <v>30600</v>
      </c>
      <c r="N2383" s="626">
        <v>17</v>
      </c>
      <c r="O2383" s="690">
        <v>15</v>
      </c>
      <c r="P2383" s="627">
        <v>12600</v>
      </c>
      <c r="Q2383" s="642">
        <v>0.41176470588235292</v>
      </c>
      <c r="R2383" s="626">
        <v>7</v>
      </c>
      <c r="S2383" s="642">
        <v>0.41176470588235292</v>
      </c>
      <c r="T2383" s="690">
        <v>6</v>
      </c>
      <c r="U2383" s="672">
        <v>0.4</v>
      </c>
    </row>
    <row r="2384" spans="1:21" ht="14.4" customHeight="1" x14ac:dyDescent="0.3">
      <c r="A2384" s="625">
        <v>21</v>
      </c>
      <c r="B2384" s="626" t="s">
        <v>551</v>
      </c>
      <c r="C2384" s="626">
        <v>89301212</v>
      </c>
      <c r="D2384" s="688" t="s">
        <v>4839</v>
      </c>
      <c r="E2384" s="689" t="s">
        <v>2838</v>
      </c>
      <c r="F2384" s="626" t="s">
        <v>2808</v>
      </c>
      <c r="G2384" s="626" t="s">
        <v>3644</v>
      </c>
      <c r="H2384" s="626" t="s">
        <v>550</v>
      </c>
      <c r="I2384" s="626" t="s">
        <v>3648</v>
      </c>
      <c r="J2384" s="626" t="s">
        <v>3649</v>
      </c>
      <c r="K2384" s="626" t="s">
        <v>3650</v>
      </c>
      <c r="L2384" s="627">
        <v>1800</v>
      </c>
      <c r="M2384" s="627">
        <v>3600</v>
      </c>
      <c r="N2384" s="626">
        <v>2</v>
      </c>
      <c r="O2384" s="690">
        <v>2</v>
      </c>
      <c r="P2384" s="627">
        <v>1800</v>
      </c>
      <c r="Q2384" s="642">
        <v>0.5</v>
      </c>
      <c r="R2384" s="626">
        <v>1</v>
      </c>
      <c r="S2384" s="642">
        <v>0.5</v>
      </c>
      <c r="T2384" s="690">
        <v>1</v>
      </c>
      <c r="U2384" s="672">
        <v>0.5</v>
      </c>
    </row>
    <row r="2385" spans="1:21" ht="14.4" customHeight="1" x14ac:dyDescent="0.3">
      <c r="A2385" s="625">
        <v>21</v>
      </c>
      <c r="B2385" s="626" t="s">
        <v>551</v>
      </c>
      <c r="C2385" s="626">
        <v>89301212</v>
      </c>
      <c r="D2385" s="688" t="s">
        <v>4839</v>
      </c>
      <c r="E2385" s="689" t="s">
        <v>2839</v>
      </c>
      <c r="F2385" s="626" t="s">
        <v>2806</v>
      </c>
      <c r="G2385" s="626" t="s">
        <v>4034</v>
      </c>
      <c r="H2385" s="626" t="s">
        <v>550</v>
      </c>
      <c r="I2385" s="626" t="s">
        <v>4709</v>
      </c>
      <c r="J2385" s="626" t="s">
        <v>4710</v>
      </c>
      <c r="K2385" s="626" t="s">
        <v>4711</v>
      </c>
      <c r="L2385" s="627">
        <v>483.76</v>
      </c>
      <c r="M2385" s="627">
        <v>967.52</v>
      </c>
      <c r="N2385" s="626">
        <v>2</v>
      </c>
      <c r="O2385" s="690">
        <v>1</v>
      </c>
      <c r="P2385" s="627"/>
      <c r="Q2385" s="642">
        <v>0</v>
      </c>
      <c r="R2385" s="626"/>
      <c r="S2385" s="642">
        <v>0</v>
      </c>
      <c r="T2385" s="690"/>
      <c r="U2385" s="672">
        <v>0</v>
      </c>
    </row>
    <row r="2386" spans="1:21" ht="14.4" customHeight="1" x14ac:dyDescent="0.3">
      <c r="A2386" s="625">
        <v>21</v>
      </c>
      <c r="B2386" s="626" t="s">
        <v>551</v>
      </c>
      <c r="C2386" s="626">
        <v>89301212</v>
      </c>
      <c r="D2386" s="688" t="s">
        <v>4839</v>
      </c>
      <c r="E2386" s="689" t="s">
        <v>2839</v>
      </c>
      <c r="F2386" s="626" t="s">
        <v>2806</v>
      </c>
      <c r="G2386" s="626" t="s">
        <v>4034</v>
      </c>
      <c r="H2386" s="626" t="s">
        <v>550</v>
      </c>
      <c r="I2386" s="626" t="s">
        <v>4712</v>
      </c>
      <c r="J2386" s="626" t="s">
        <v>4710</v>
      </c>
      <c r="K2386" s="626" t="s">
        <v>4711</v>
      </c>
      <c r="L2386" s="627">
        <v>483.76</v>
      </c>
      <c r="M2386" s="627">
        <v>1935.04</v>
      </c>
      <c r="N2386" s="626">
        <v>4</v>
      </c>
      <c r="O2386" s="690">
        <v>1</v>
      </c>
      <c r="P2386" s="627"/>
      <c r="Q2386" s="642">
        <v>0</v>
      </c>
      <c r="R2386" s="626"/>
      <c r="S2386" s="642">
        <v>0</v>
      </c>
      <c r="T2386" s="690"/>
      <c r="U2386" s="672">
        <v>0</v>
      </c>
    </row>
    <row r="2387" spans="1:21" ht="14.4" customHeight="1" x14ac:dyDescent="0.3">
      <c r="A2387" s="625">
        <v>21</v>
      </c>
      <c r="B2387" s="626" t="s">
        <v>551</v>
      </c>
      <c r="C2387" s="626">
        <v>89301212</v>
      </c>
      <c r="D2387" s="688" t="s">
        <v>4839</v>
      </c>
      <c r="E2387" s="689" t="s">
        <v>2839</v>
      </c>
      <c r="F2387" s="626" t="s">
        <v>2806</v>
      </c>
      <c r="G2387" s="626" t="s">
        <v>3169</v>
      </c>
      <c r="H2387" s="626" t="s">
        <v>550</v>
      </c>
      <c r="I2387" s="626" t="s">
        <v>4713</v>
      </c>
      <c r="J2387" s="626" t="s">
        <v>4714</v>
      </c>
      <c r="K2387" s="626" t="s">
        <v>3436</v>
      </c>
      <c r="L2387" s="627">
        <v>149.62</v>
      </c>
      <c r="M2387" s="627">
        <v>149.62</v>
      </c>
      <c r="N2387" s="626">
        <v>1</v>
      </c>
      <c r="O2387" s="690">
        <v>0.5</v>
      </c>
      <c r="P2387" s="627"/>
      <c r="Q2387" s="642">
        <v>0</v>
      </c>
      <c r="R2387" s="626"/>
      <c r="S2387" s="642">
        <v>0</v>
      </c>
      <c r="T2387" s="690"/>
      <c r="U2387" s="672">
        <v>0</v>
      </c>
    </row>
    <row r="2388" spans="1:21" ht="14.4" customHeight="1" x14ac:dyDescent="0.3">
      <c r="A2388" s="625">
        <v>21</v>
      </c>
      <c r="B2388" s="626" t="s">
        <v>551</v>
      </c>
      <c r="C2388" s="626">
        <v>89301212</v>
      </c>
      <c r="D2388" s="688" t="s">
        <v>4839</v>
      </c>
      <c r="E2388" s="689" t="s">
        <v>2839</v>
      </c>
      <c r="F2388" s="626" t="s">
        <v>2806</v>
      </c>
      <c r="G2388" s="626" t="s">
        <v>4715</v>
      </c>
      <c r="H2388" s="626" t="s">
        <v>550</v>
      </c>
      <c r="I2388" s="626" t="s">
        <v>4716</v>
      </c>
      <c r="J2388" s="626" t="s">
        <v>4717</v>
      </c>
      <c r="K2388" s="626" t="s">
        <v>4718</v>
      </c>
      <c r="L2388" s="627">
        <v>913.5</v>
      </c>
      <c r="M2388" s="627">
        <v>913.5</v>
      </c>
      <c r="N2388" s="626">
        <v>1</v>
      </c>
      <c r="O2388" s="690">
        <v>1</v>
      </c>
      <c r="P2388" s="627">
        <v>913.5</v>
      </c>
      <c r="Q2388" s="642">
        <v>1</v>
      </c>
      <c r="R2388" s="626">
        <v>1</v>
      </c>
      <c r="S2388" s="642">
        <v>1</v>
      </c>
      <c r="T2388" s="690">
        <v>1</v>
      </c>
      <c r="U2388" s="672">
        <v>1</v>
      </c>
    </row>
    <row r="2389" spans="1:21" ht="14.4" customHeight="1" x14ac:dyDescent="0.3">
      <c r="A2389" s="625">
        <v>21</v>
      </c>
      <c r="B2389" s="626" t="s">
        <v>551</v>
      </c>
      <c r="C2389" s="626">
        <v>89301212</v>
      </c>
      <c r="D2389" s="688" t="s">
        <v>4839</v>
      </c>
      <c r="E2389" s="689" t="s">
        <v>2839</v>
      </c>
      <c r="F2389" s="626" t="s">
        <v>2806</v>
      </c>
      <c r="G2389" s="626" t="s">
        <v>4719</v>
      </c>
      <c r="H2389" s="626" t="s">
        <v>550</v>
      </c>
      <c r="I2389" s="626" t="s">
        <v>4720</v>
      </c>
      <c r="J2389" s="626" t="s">
        <v>4721</v>
      </c>
      <c r="K2389" s="626" t="s">
        <v>3848</v>
      </c>
      <c r="L2389" s="627">
        <v>0</v>
      </c>
      <c r="M2389" s="627">
        <v>0</v>
      </c>
      <c r="N2389" s="626">
        <v>3</v>
      </c>
      <c r="O2389" s="690">
        <v>3</v>
      </c>
      <c r="P2389" s="627">
        <v>0</v>
      </c>
      <c r="Q2389" s="642"/>
      <c r="R2389" s="626">
        <v>1</v>
      </c>
      <c r="S2389" s="642">
        <v>0.33333333333333331</v>
      </c>
      <c r="T2389" s="690">
        <v>1</v>
      </c>
      <c r="U2389" s="672">
        <v>0.33333333333333331</v>
      </c>
    </row>
    <row r="2390" spans="1:21" ht="14.4" customHeight="1" x14ac:dyDescent="0.3">
      <c r="A2390" s="625">
        <v>21</v>
      </c>
      <c r="B2390" s="626" t="s">
        <v>551</v>
      </c>
      <c r="C2390" s="626">
        <v>89301212</v>
      </c>
      <c r="D2390" s="688" t="s">
        <v>4839</v>
      </c>
      <c r="E2390" s="689" t="s">
        <v>2839</v>
      </c>
      <c r="F2390" s="626" t="s">
        <v>2806</v>
      </c>
      <c r="G2390" s="626" t="s">
        <v>3836</v>
      </c>
      <c r="H2390" s="626" t="s">
        <v>550</v>
      </c>
      <c r="I2390" s="626" t="s">
        <v>4722</v>
      </c>
      <c r="J2390" s="626" t="s">
        <v>4285</v>
      </c>
      <c r="K2390" s="626" t="s">
        <v>4723</v>
      </c>
      <c r="L2390" s="627">
        <v>54.31</v>
      </c>
      <c r="M2390" s="627">
        <v>54.31</v>
      </c>
      <c r="N2390" s="626">
        <v>1</v>
      </c>
      <c r="O2390" s="690">
        <v>1</v>
      </c>
      <c r="P2390" s="627"/>
      <c r="Q2390" s="642">
        <v>0</v>
      </c>
      <c r="R2390" s="626"/>
      <c r="S2390" s="642">
        <v>0</v>
      </c>
      <c r="T2390" s="690"/>
      <c r="U2390" s="672">
        <v>0</v>
      </c>
    </row>
    <row r="2391" spans="1:21" ht="14.4" customHeight="1" x14ac:dyDescent="0.3">
      <c r="A2391" s="625">
        <v>21</v>
      </c>
      <c r="B2391" s="626" t="s">
        <v>551</v>
      </c>
      <c r="C2391" s="626">
        <v>89301212</v>
      </c>
      <c r="D2391" s="688" t="s">
        <v>4839</v>
      </c>
      <c r="E2391" s="689" t="s">
        <v>2839</v>
      </c>
      <c r="F2391" s="626" t="s">
        <v>2806</v>
      </c>
      <c r="G2391" s="626" t="s">
        <v>3141</v>
      </c>
      <c r="H2391" s="626" t="s">
        <v>550</v>
      </c>
      <c r="I2391" s="626" t="s">
        <v>3142</v>
      </c>
      <c r="J2391" s="626" t="s">
        <v>1016</v>
      </c>
      <c r="K2391" s="626" t="s">
        <v>3143</v>
      </c>
      <c r="L2391" s="627">
        <v>153.37</v>
      </c>
      <c r="M2391" s="627">
        <v>920.22</v>
      </c>
      <c r="N2391" s="626">
        <v>6</v>
      </c>
      <c r="O2391" s="690">
        <v>1.5</v>
      </c>
      <c r="P2391" s="627"/>
      <c r="Q2391" s="642">
        <v>0</v>
      </c>
      <c r="R2391" s="626"/>
      <c r="S2391" s="642">
        <v>0</v>
      </c>
      <c r="T2391" s="690"/>
      <c r="U2391" s="672">
        <v>0</v>
      </c>
    </row>
    <row r="2392" spans="1:21" ht="14.4" customHeight="1" x14ac:dyDescent="0.3">
      <c r="A2392" s="625">
        <v>21</v>
      </c>
      <c r="B2392" s="626" t="s">
        <v>551</v>
      </c>
      <c r="C2392" s="626">
        <v>89301212</v>
      </c>
      <c r="D2392" s="688" t="s">
        <v>4839</v>
      </c>
      <c r="E2392" s="689" t="s">
        <v>2839</v>
      </c>
      <c r="F2392" s="626" t="s">
        <v>2806</v>
      </c>
      <c r="G2392" s="626" t="s">
        <v>3266</v>
      </c>
      <c r="H2392" s="626" t="s">
        <v>550</v>
      </c>
      <c r="I2392" s="626" t="s">
        <v>3267</v>
      </c>
      <c r="J2392" s="626" t="s">
        <v>1119</v>
      </c>
      <c r="K2392" s="626" t="s">
        <v>3268</v>
      </c>
      <c r="L2392" s="627">
        <v>34.43</v>
      </c>
      <c r="M2392" s="627">
        <v>34.43</v>
      </c>
      <c r="N2392" s="626">
        <v>1</v>
      </c>
      <c r="O2392" s="690">
        <v>0.5</v>
      </c>
      <c r="P2392" s="627">
        <v>34.43</v>
      </c>
      <c r="Q2392" s="642">
        <v>1</v>
      </c>
      <c r="R2392" s="626">
        <v>1</v>
      </c>
      <c r="S2392" s="642">
        <v>1</v>
      </c>
      <c r="T2392" s="690">
        <v>0.5</v>
      </c>
      <c r="U2392" s="672">
        <v>1</v>
      </c>
    </row>
    <row r="2393" spans="1:21" ht="14.4" customHeight="1" x14ac:dyDescent="0.3">
      <c r="A2393" s="625">
        <v>21</v>
      </c>
      <c r="B2393" s="626" t="s">
        <v>551</v>
      </c>
      <c r="C2393" s="626">
        <v>89301212</v>
      </c>
      <c r="D2393" s="688" t="s">
        <v>4839</v>
      </c>
      <c r="E2393" s="689" t="s">
        <v>2839</v>
      </c>
      <c r="F2393" s="626" t="s">
        <v>2806</v>
      </c>
      <c r="G2393" s="626" t="s">
        <v>4724</v>
      </c>
      <c r="H2393" s="626" t="s">
        <v>550</v>
      </c>
      <c r="I2393" s="626" t="s">
        <v>4725</v>
      </c>
      <c r="J2393" s="626" t="s">
        <v>1693</v>
      </c>
      <c r="K2393" s="626" t="s">
        <v>4726</v>
      </c>
      <c r="L2393" s="627">
        <v>0</v>
      </c>
      <c r="M2393" s="627">
        <v>0</v>
      </c>
      <c r="N2393" s="626">
        <v>1</v>
      </c>
      <c r="O2393" s="690">
        <v>1</v>
      </c>
      <c r="P2393" s="627"/>
      <c r="Q2393" s="642"/>
      <c r="R2393" s="626"/>
      <c r="S2393" s="642">
        <v>0</v>
      </c>
      <c r="T2393" s="690"/>
      <c r="U2393" s="672">
        <v>0</v>
      </c>
    </row>
    <row r="2394" spans="1:21" ht="14.4" customHeight="1" x14ac:dyDescent="0.3">
      <c r="A2394" s="625">
        <v>21</v>
      </c>
      <c r="B2394" s="626" t="s">
        <v>551</v>
      </c>
      <c r="C2394" s="626">
        <v>89301212</v>
      </c>
      <c r="D2394" s="688" t="s">
        <v>4839</v>
      </c>
      <c r="E2394" s="689" t="s">
        <v>2839</v>
      </c>
      <c r="F2394" s="626" t="s">
        <v>2806</v>
      </c>
      <c r="G2394" s="626" t="s">
        <v>2869</v>
      </c>
      <c r="H2394" s="626" t="s">
        <v>550</v>
      </c>
      <c r="I2394" s="626" t="s">
        <v>2180</v>
      </c>
      <c r="J2394" s="626" t="s">
        <v>880</v>
      </c>
      <c r="K2394" s="626" t="s">
        <v>881</v>
      </c>
      <c r="L2394" s="627">
        <v>190.48</v>
      </c>
      <c r="M2394" s="627">
        <v>190.48</v>
      </c>
      <c r="N2394" s="626">
        <v>1</v>
      </c>
      <c r="O2394" s="690">
        <v>1</v>
      </c>
      <c r="P2394" s="627"/>
      <c r="Q2394" s="642">
        <v>0</v>
      </c>
      <c r="R2394" s="626"/>
      <c r="S2394" s="642">
        <v>0</v>
      </c>
      <c r="T2394" s="690"/>
      <c r="U2394" s="672">
        <v>0</v>
      </c>
    </row>
    <row r="2395" spans="1:21" ht="14.4" customHeight="1" x14ac:dyDescent="0.3">
      <c r="A2395" s="625">
        <v>21</v>
      </c>
      <c r="B2395" s="626" t="s">
        <v>551</v>
      </c>
      <c r="C2395" s="626">
        <v>89301212</v>
      </c>
      <c r="D2395" s="688" t="s">
        <v>4839</v>
      </c>
      <c r="E2395" s="689" t="s">
        <v>2839</v>
      </c>
      <c r="F2395" s="626" t="s">
        <v>2806</v>
      </c>
      <c r="G2395" s="626" t="s">
        <v>3287</v>
      </c>
      <c r="H2395" s="626" t="s">
        <v>550</v>
      </c>
      <c r="I2395" s="626" t="s">
        <v>2308</v>
      </c>
      <c r="J2395" s="626" t="s">
        <v>681</v>
      </c>
      <c r="K2395" s="626" t="s">
        <v>658</v>
      </c>
      <c r="L2395" s="627">
        <v>214.07</v>
      </c>
      <c r="M2395" s="627">
        <v>214.07</v>
      </c>
      <c r="N2395" s="626">
        <v>1</v>
      </c>
      <c r="O2395" s="690">
        <v>0.5</v>
      </c>
      <c r="P2395" s="627">
        <v>214.07</v>
      </c>
      <c r="Q2395" s="642">
        <v>1</v>
      </c>
      <c r="R2395" s="626">
        <v>1</v>
      </c>
      <c r="S2395" s="642">
        <v>1</v>
      </c>
      <c r="T2395" s="690">
        <v>0.5</v>
      </c>
      <c r="U2395" s="672">
        <v>1</v>
      </c>
    </row>
    <row r="2396" spans="1:21" ht="14.4" customHeight="1" x14ac:dyDescent="0.3">
      <c r="A2396" s="625">
        <v>21</v>
      </c>
      <c r="B2396" s="626" t="s">
        <v>551</v>
      </c>
      <c r="C2396" s="626">
        <v>89301212</v>
      </c>
      <c r="D2396" s="688" t="s">
        <v>4839</v>
      </c>
      <c r="E2396" s="689" t="s">
        <v>2839</v>
      </c>
      <c r="F2396" s="626" t="s">
        <v>2806</v>
      </c>
      <c r="G2396" s="626" t="s">
        <v>4592</v>
      </c>
      <c r="H2396" s="626" t="s">
        <v>550</v>
      </c>
      <c r="I2396" s="626" t="s">
        <v>4727</v>
      </c>
      <c r="J2396" s="626" t="s">
        <v>4728</v>
      </c>
      <c r="K2396" s="626" t="s">
        <v>4729</v>
      </c>
      <c r="L2396" s="627">
        <v>0</v>
      </c>
      <c r="M2396" s="627">
        <v>0</v>
      </c>
      <c r="N2396" s="626">
        <v>1</v>
      </c>
      <c r="O2396" s="690">
        <v>1</v>
      </c>
      <c r="P2396" s="627">
        <v>0</v>
      </c>
      <c r="Q2396" s="642"/>
      <c r="R2396" s="626">
        <v>1</v>
      </c>
      <c r="S2396" s="642">
        <v>1</v>
      </c>
      <c r="T2396" s="690">
        <v>1</v>
      </c>
      <c r="U2396" s="672">
        <v>1</v>
      </c>
    </row>
    <row r="2397" spans="1:21" ht="14.4" customHeight="1" x14ac:dyDescent="0.3">
      <c r="A2397" s="625">
        <v>21</v>
      </c>
      <c r="B2397" s="626" t="s">
        <v>551</v>
      </c>
      <c r="C2397" s="626">
        <v>89301212</v>
      </c>
      <c r="D2397" s="688" t="s">
        <v>4839</v>
      </c>
      <c r="E2397" s="689" t="s">
        <v>2839</v>
      </c>
      <c r="F2397" s="626" t="s">
        <v>2806</v>
      </c>
      <c r="G2397" s="626" t="s">
        <v>2876</v>
      </c>
      <c r="H2397" s="626" t="s">
        <v>550</v>
      </c>
      <c r="I2397" s="626" t="s">
        <v>4730</v>
      </c>
      <c r="J2397" s="626" t="s">
        <v>4731</v>
      </c>
      <c r="K2397" s="626" t="s">
        <v>3971</v>
      </c>
      <c r="L2397" s="627">
        <v>0</v>
      </c>
      <c r="M2397" s="627">
        <v>0</v>
      </c>
      <c r="N2397" s="626">
        <v>1</v>
      </c>
      <c r="O2397" s="690">
        <v>1</v>
      </c>
      <c r="P2397" s="627"/>
      <c r="Q2397" s="642"/>
      <c r="R2397" s="626"/>
      <c r="S2397" s="642">
        <v>0</v>
      </c>
      <c r="T2397" s="690"/>
      <c r="U2397" s="672">
        <v>0</v>
      </c>
    </row>
    <row r="2398" spans="1:21" ht="14.4" customHeight="1" x14ac:dyDescent="0.3">
      <c r="A2398" s="625">
        <v>21</v>
      </c>
      <c r="B2398" s="626" t="s">
        <v>551</v>
      </c>
      <c r="C2398" s="626">
        <v>89301212</v>
      </c>
      <c r="D2398" s="688" t="s">
        <v>4839</v>
      </c>
      <c r="E2398" s="689" t="s">
        <v>2839</v>
      </c>
      <c r="F2398" s="626" t="s">
        <v>2806</v>
      </c>
      <c r="G2398" s="626" t="s">
        <v>2876</v>
      </c>
      <c r="H2398" s="626" t="s">
        <v>550</v>
      </c>
      <c r="I2398" s="626" t="s">
        <v>4732</v>
      </c>
      <c r="J2398" s="626" t="s">
        <v>4733</v>
      </c>
      <c r="K2398" s="626" t="s">
        <v>4079</v>
      </c>
      <c r="L2398" s="627">
        <v>0</v>
      </c>
      <c r="M2398" s="627">
        <v>0</v>
      </c>
      <c r="N2398" s="626">
        <v>1</v>
      </c>
      <c r="O2398" s="690">
        <v>1</v>
      </c>
      <c r="P2398" s="627">
        <v>0</v>
      </c>
      <c r="Q2398" s="642"/>
      <c r="R2398" s="626">
        <v>1</v>
      </c>
      <c r="S2398" s="642">
        <v>1</v>
      </c>
      <c r="T2398" s="690">
        <v>1</v>
      </c>
      <c r="U2398" s="672">
        <v>1</v>
      </c>
    </row>
    <row r="2399" spans="1:21" ht="14.4" customHeight="1" x14ac:dyDescent="0.3">
      <c r="A2399" s="625">
        <v>21</v>
      </c>
      <c r="B2399" s="626" t="s">
        <v>551</v>
      </c>
      <c r="C2399" s="626">
        <v>89301212</v>
      </c>
      <c r="D2399" s="688" t="s">
        <v>4839</v>
      </c>
      <c r="E2399" s="689" t="s">
        <v>2839</v>
      </c>
      <c r="F2399" s="626" t="s">
        <v>2806</v>
      </c>
      <c r="G2399" s="626" t="s">
        <v>2876</v>
      </c>
      <c r="H2399" s="626" t="s">
        <v>550</v>
      </c>
      <c r="I2399" s="626" t="s">
        <v>4734</v>
      </c>
      <c r="J2399" s="626" t="s">
        <v>4733</v>
      </c>
      <c r="K2399" s="626" t="s">
        <v>1876</v>
      </c>
      <c r="L2399" s="627">
        <v>377.83</v>
      </c>
      <c r="M2399" s="627">
        <v>755.66</v>
      </c>
      <c r="N2399" s="626">
        <v>2</v>
      </c>
      <c r="O2399" s="690">
        <v>1</v>
      </c>
      <c r="P2399" s="627">
        <v>755.66</v>
      </c>
      <c r="Q2399" s="642">
        <v>1</v>
      </c>
      <c r="R2399" s="626">
        <v>2</v>
      </c>
      <c r="S2399" s="642">
        <v>1</v>
      </c>
      <c r="T2399" s="690">
        <v>1</v>
      </c>
      <c r="U2399" s="672">
        <v>1</v>
      </c>
    </row>
    <row r="2400" spans="1:21" ht="14.4" customHeight="1" x14ac:dyDescent="0.3">
      <c r="A2400" s="625">
        <v>21</v>
      </c>
      <c r="B2400" s="626" t="s">
        <v>551</v>
      </c>
      <c r="C2400" s="626">
        <v>89301212</v>
      </c>
      <c r="D2400" s="688" t="s">
        <v>4839</v>
      </c>
      <c r="E2400" s="689" t="s">
        <v>2841</v>
      </c>
      <c r="F2400" s="626" t="s">
        <v>2806</v>
      </c>
      <c r="G2400" s="626" t="s">
        <v>2854</v>
      </c>
      <c r="H2400" s="626" t="s">
        <v>1264</v>
      </c>
      <c r="I2400" s="626" t="s">
        <v>2486</v>
      </c>
      <c r="J2400" s="626" t="s">
        <v>1429</v>
      </c>
      <c r="K2400" s="626" t="s">
        <v>1430</v>
      </c>
      <c r="L2400" s="627">
        <v>89.6</v>
      </c>
      <c r="M2400" s="627">
        <v>89.6</v>
      </c>
      <c r="N2400" s="626">
        <v>1</v>
      </c>
      <c r="O2400" s="690">
        <v>1</v>
      </c>
      <c r="P2400" s="627"/>
      <c r="Q2400" s="642">
        <v>0</v>
      </c>
      <c r="R2400" s="626"/>
      <c r="S2400" s="642">
        <v>0</v>
      </c>
      <c r="T2400" s="690"/>
      <c r="U2400" s="672">
        <v>0</v>
      </c>
    </row>
    <row r="2401" spans="1:21" ht="14.4" customHeight="1" x14ac:dyDescent="0.3">
      <c r="A2401" s="625">
        <v>21</v>
      </c>
      <c r="B2401" s="626" t="s">
        <v>551</v>
      </c>
      <c r="C2401" s="626">
        <v>89301212</v>
      </c>
      <c r="D2401" s="688" t="s">
        <v>4839</v>
      </c>
      <c r="E2401" s="689" t="s">
        <v>2841</v>
      </c>
      <c r="F2401" s="626" t="s">
        <v>2806</v>
      </c>
      <c r="G2401" s="626" t="s">
        <v>2854</v>
      </c>
      <c r="H2401" s="626" t="s">
        <v>1264</v>
      </c>
      <c r="I2401" s="626" t="s">
        <v>2486</v>
      </c>
      <c r="J2401" s="626" t="s">
        <v>1429</v>
      </c>
      <c r="K2401" s="626" t="s">
        <v>1430</v>
      </c>
      <c r="L2401" s="627">
        <v>95.25</v>
      </c>
      <c r="M2401" s="627">
        <v>95.25</v>
      </c>
      <c r="N2401" s="626">
        <v>1</v>
      </c>
      <c r="O2401" s="690">
        <v>1</v>
      </c>
      <c r="P2401" s="627"/>
      <c r="Q2401" s="642">
        <v>0</v>
      </c>
      <c r="R2401" s="626"/>
      <c r="S2401" s="642">
        <v>0</v>
      </c>
      <c r="T2401" s="690"/>
      <c r="U2401" s="672">
        <v>0</v>
      </c>
    </row>
    <row r="2402" spans="1:21" ht="14.4" customHeight="1" x14ac:dyDescent="0.3">
      <c r="A2402" s="625">
        <v>21</v>
      </c>
      <c r="B2402" s="626" t="s">
        <v>551</v>
      </c>
      <c r="C2402" s="626">
        <v>89301212</v>
      </c>
      <c r="D2402" s="688" t="s">
        <v>4839</v>
      </c>
      <c r="E2402" s="689" t="s">
        <v>2841</v>
      </c>
      <c r="F2402" s="626" t="s">
        <v>2806</v>
      </c>
      <c r="G2402" s="626" t="s">
        <v>3270</v>
      </c>
      <c r="H2402" s="626" t="s">
        <v>1264</v>
      </c>
      <c r="I2402" s="626" t="s">
        <v>3273</v>
      </c>
      <c r="J2402" s="626" t="s">
        <v>3274</v>
      </c>
      <c r="K2402" s="626" t="s">
        <v>3275</v>
      </c>
      <c r="L2402" s="627">
        <v>2279.48</v>
      </c>
      <c r="M2402" s="627">
        <v>18235.840000000004</v>
      </c>
      <c r="N2402" s="626">
        <v>8</v>
      </c>
      <c r="O2402" s="690">
        <v>3</v>
      </c>
      <c r="P2402" s="627">
        <v>11397.400000000001</v>
      </c>
      <c r="Q2402" s="642">
        <v>0.625</v>
      </c>
      <c r="R2402" s="626">
        <v>5</v>
      </c>
      <c r="S2402" s="642">
        <v>0.625</v>
      </c>
      <c r="T2402" s="690">
        <v>2</v>
      </c>
      <c r="U2402" s="672">
        <v>0.66666666666666663</v>
      </c>
    </row>
    <row r="2403" spans="1:21" ht="14.4" customHeight="1" x14ac:dyDescent="0.3">
      <c r="A2403" s="625">
        <v>21</v>
      </c>
      <c r="B2403" s="626" t="s">
        <v>551</v>
      </c>
      <c r="C2403" s="626">
        <v>89301212</v>
      </c>
      <c r="D2403" s="688" t="s">
        <v>4839</v>
      </c>
      <c r="E2403" s="689" t="s">
        <v>2841</v>
      </c>
      <c r="F2403" s="626" t="s">
        <v>2806</v>
      </c>
      <c r="G2403" s="626" t="s">
        <v>3203</v>
      </c>
      <c r="H2403" s="626" t="s">
        <v>550</v>
      </c>
      <c r="I2403" s="626" t="s">
        <v>3204</v>
      </c>
      <c r="J2403" s="626" t="s">
        <v>3205</v>
      </c>
      <c r="K2403" s="626" t="s">
        <v>2626</v>
      </c>
      <c r="L2403" s="627">
        <v>64.13</v>
      </c>
      <c r="M2403" s="627">
        <v>64.13</v>
      </c>
      <c r="N2403" s="626">
        <v>1</v>
      </c>
      <c r="O2403" s="690">
        <v>1</v>
      </c>
      <c r="P2403" s="627">
        <v>64.13</v>
      </c>
      <c r="Q2403" s="642">
        <v>1</v>
      </c>
      <c r="R2403" s="626">
        <v>1</v>
      </c>
      <c r="S2403" s="642">
        <v>1</v>
      </c>
      <c r="T2403" s="690">
        <v>1</v>
      </c>
      <c r="U2403" s="672">
        <v>1</v>
      </c>
    </row>
    <row r="2404" spans="1:21" ht="14.4" customHeight="1" x14ac:dyDescent="0.3">
      <c r="A2404" s="625">
        <v>21</v>
      </c>
      <c r="B2404" s="626" t="s">
        <v>551</v>
      </c>
      <c r="C2404" s="626">
        <v>89301212</v>
      </c>
      <c r="D2404" s="688" t="s">
        <v>4839</v>
      </c>
      <c r="E2404" s="689" t="s">
        <v>2841</v>
      </c>
      <c r="F2404" s="626" t="s">
        <v>2806</v>
      </c>
      <c r="G2404" s="626" t="s">
        <v>2895</v>
      </c>
      <c r="H2404" s="626" t="s">
        <v>1264</v>
      </c>
      <c r="I2404" s="626" t="s">
        <v>2481</v>
      </c>
      <c r="J2404" s="626" t="s">
        <v>1274</v>
      </c>
      <c r="K2404" s="626" t="s">
        <v>2482</v>
      </c>
      <c r="L2404" s="627">
        <v>96.63</v>
      </c>
      <c r="M2404" s="627">
        <v>193.26</v>
      </c>
      <c r="N2404" s="626">
        <v>2</v>
      </c>
      <c r="O2404" s="690">
        <v>1</v>
      </c>
      <c r="P2404" s="627"/>
      <c r="Q2404" s="642">
        <v>0</v>
      </c>
      <c r="R2404" s="626"/>
      <c r="S2404" s="642">
        <v>0</v>
      </c>
      <c r="T2404" s="690"/>
      <c r="U2404" s="672">
        <v>0</v>
      </c>
    </row>
    <row r="2405" spans="1:21" ht="14.4" customHeight="1" x14ac:dyDescent="0.3">
      <c r="A2405" s="625">
        <v>21</v>
      </c>
      <c r="B2405" s="626" t="s">
        <v>551</v>
      </c>
      <c r="C2405" s="626">
        <v>89301212</v>
      </c>
      <c r="D2405" s="688" t="s">
        <v>4839</v>
      </c>
      <c r="E2405" s="689" t="s">
        <v>2841</v>
      </c>
      <c r="F2405" s="626" t="s">
        <v>2806</v>
      </c>
      <c r="G2405" s="626" t="s">
        <v>3030</v>
      </c>
      <c r="H2405" s="626" t="s">
        <v>550</v>
      </c>
      <c r="I2405" s="626" t="s">
        <v>3031</v>
      </c>
      <c r="J2405" s="626" t="s">
        <v>942</v>
      </c>
      <c r="K2405" s="626" t="s">
        <v>943</v>
      </c>
      <c r="L2405" s="627">
        <v>56.69</v>
      </c>
      <c r="M2405" s="627">
        <v>283.45</v>
      </c>
      <c r="N2405" s="626">
        <v>5</v>
      </c>
      <c r="O2405" s="690">
        <v>5</v>
      </c>
      <c r="P2405" s="627">
        <v>226.76</v>
      </c>
      <c r="Q2405" s="642">
        <v>0.8</v>
      </c>
      <c r="R2405" s="626">
        <v>4</v>
      </c>
      <c r="S2405" s="642">
        <v>0.8</v>
      </c>
      <c r="T2405" s="690">
        <v>4</v>
      </c>
      <c r="U2405" s="672">
        <v>0.8</v>
      </c>
    </row>
    <row r="2406" spans="1:21" ht="14.4" customHeight="1" x14ac:dyDescent="0.3">
      <c r="A2406" s="625">
        <v>21</v>
      </c>
      <c r="B2406" s="626" t="s">
        <v>551</v>
      </c>
      <c r="C2406" s="626">
        <v>89301212</v>
      </c>
      <c r="D2406" s="688" t="s">
        <v>4839</v>
      </c>
      <c r="E2406" s="689" t="s">
        <v>2841</v>
      </c>
      <c r="F2406" s="626" t="s">
        <v>2806</v>
      </c>
      <c r="G2406" s="626" t="s">
        <v>3052</v>
      </c>
      <c r="H2406" s="626" t="s">
        <v>1264</v>
      </c>
      <c r="I2406" s="626" t="s">
        <v>2509</v>
      </c>
      <c r="J2406" s="626" t="s">
        <v>1318</v>
      </c>
      <c r="K2406" s="626" t="s">
        <v>1319</v>
      </c>
      <c r="L2406" s="627">
        <v>49.12</v>
      </c>
      <c r="M2406" s="627">
        <v>49.12</v>
      </c>
      <c r="N2406" s="626">
        <v>1</v>
      </c>
      <c r="O2406" s="690">
        <v>1</v>
      </c>
      <c r="P2406" s="627">
        <v>49.12</v>
      </c>
      <c r="Q2406" s="642">
        <v>1</v>
      </c>
      <c r="R2406" s="626">
        <v>1</v>
      </c>
      <c r="S2406" s="642">
        <v>1</v>
      </c>
      <c r="T2406" s="690">
        <v>1</v>
      </c>
      <c r="U2406" s="672">
        <v>1</v>
      </c>
    </row>
    <row r="2407" spans="1:21" ht="14.4" customHeight="1" x14ac:dyDescent="0.3">
      <c r="A2407" s="625">
        <v>21</v>
      </c>
      <c r="B2407" s="626" t="s">
        <v>551</v>
      </c>
      <c r="C2407" s="626">
        <v>89301212</v>
      </c>
      <c r="D2407" s="688" t="s">
        <v>4839</v>
      </c>
      <c r="E2407" s="689" t="s">
        <v>2842</v>
      </c>
      <c r="F2407" s="626" t="s">
        <v>2806</v>
      </c>
      <c r="G2407" s="626" t="s">
        <v>2909</v>
      </c>
      <c r="H2407" s="626" t="s">
        <v>550</v>
      </c>
      <c r="I2407" s="626" t="s">
        <v>2910</v>
      </c>
      <c r="J2407" s="626" t="s">
        <v>982</v>
      </c>
      <c r="K2407" s="626" t="s">
        <v>2911</v>
      </c>
      <c r="L2407" s="627">
        <v>0</v>
      </c>
      <c r="M2407" s="627">
        <v>0</v>
      </c>
      <c r="N2407" s="626">
        <v>1</v>
      </c>
      <c r="O2407" s="690">
        <v>1</v>
      </c>
      <c r="P2407" s="627">
        <v>0</v>
      </c>
      <c r="Q2407" s="642"/>
      <c r="R2407" s="626">
        <v>1</v>
      </c>
      <c r="S2407" s="642">
        <v>1</v>
      </c>
      <c r="T2407" s="690">
        <v>1</v>
      </c>
      <c r="U2407" s="672">
        <v>1</v>
      </c>
    </row>
    <row r="2408" spans="1:21" ht="14.4" customHeight="1" x14ac:dyDescent="0.3">
      <c r="A2408" s="625">
        <v>21</v>
      </c>
      <c r="B2408" s="626" t="s">
        <v>551</v>
      </c>
      <c r="C2408" s="626">
        <v>89301212</v>
      </c>
      <c r="D2408" s="688" t="s">
        <v>4839</v>
      </c>
      <c r="E2408" s="689" t="s">
        <v>2842</v>
      </c>
      <c r="F2408" s="626" t="s">
        <v>2806</v>
      </c>
      <c r="G2408" s="626" t="s">
        <v>2854</v>
      </c>
      <c r="H2408" s="626" t="s">
        <v>550</v>
      </c>
      <c r="I2408" s="626" t="s">
        <v>2912</v>
      </c>
      <c r="J2408" s="626" t="s">
        <v>751</v>
      </c>
      <c r="K2408" s="626" t="s">
        <v>2913</v>
      </c>
      <c r="L2408" s="627">
        <v>42.42</v>
      </c>
      <c r="M2408" s="627">
        <v>127.26</v>
      </c>
      <c r="N2408" s="626">
        <v>3</v>
      </c>
      <c r="O2408" s="690">
        <v>2.5</v>
      </c>
      <c r="P2408" s="627">
        <v>84.84</v>
      </c>
      <c r="Q2408" s="642">
        <v>0.66666666666666663</v>
      </c>
      <c r="R2408" s="626">
        <v>2</v>
      </c>
      <c r="S2408" s="642">
        <v>0.66666666666666663</v>
      </c>
      <c r="T2408" s="690">
        <v>1.5</v>
      </c>
      <c r="U2408" s="672">
        <v>0.6</v>
      </c>
    </row>
    <row r="2409" spans="1:21" ht="14.4" customHeight="1" x14ac:dyDescent="0.3">
      <c r="A2409" s="625">
        <v>21</v>
      </c>
      <c r="B2409" s="626" t="s">
        <v>551</v>
      </c>
      <c r="C2409" s="626">
        <v>89301212</v>
      </c>
      <c r="D2409" s="688" t="s">
        <v>4839</v>
      </c>
      <c r="E2409" s="689" t="s">
        <v>2842</v>
      </c>
      <c r="F2409" s="626" t="s">
        <v>2806</v>
      </c>
      <c r="G2409" s="626" t="s">
        <v>2854</v>
      </c>
      <c r="H2409" s="626" t="s">
        <v>550</v>
      </c>
      <c r="I2409" s="626" t="s">
        <v>2912</v>
      </c>
      <c r="J2409" s="626" t="s">
        <v>751</v>
      </c>
      <c r="K2409" s="626" t="s">
        <v>2913</v>
      </c>
      <c r="L2409" s="627">
        <v>85.72</v>
      </c>
      <c r="M2409" s="627">
        <v>85.72</v>
      </c>
      <c r="N2409" s="626">
        <v>1</v>
      </c>
      <c r="O2409" s="690">
        <v>1</v>
      </c>
      <c r="P2409" s="627">
        <v>85.72</v>
      </c>
      <c r="Q2409" s="642">
        <v>1</v>
      </c>
      <c r="R2409" s="626">
        <v>1</v>
      </c>
      <c r="S2409" s="642">
        <v>1</v>
      </c>
      <c r="T2409" s="690">
        <v>1</v>
      </c>
      <c r="U2409" s="672">
        <v>1</v>
      </c>
    </row>
    <row r="2410" spans="1:21" ht="14.4" customHeight="1" x14ac:dyDescent="0.3">
      <c r="A2410" s="625">
        <v>21</v>
      </c>
      <c r="B2410" s="626" t="s">
        <v>551</v>
      </c>
      <c r="C2410" s="626">
        <v>89301212</v>
      </c>
      <c r="D2410" s="688" t="s">
        <v>4839</v>
      </c>
      <c r="E2410" s="689" t="s">
        <v>2842</v>
      </c>
      <c r="F2410" s="626" t="s">
        <v>2806</v>
      </c>
      <c r="G2410" s="626" t="s">
        <v>2854</v>
      </c>
      <c r="H2410" s="626" t="s">
        <v>550</v>
      </c>
      <c r="I2410" s="626" t="s">
        <v>2914</v>
      </c>
      <c r="J2410" s="626" t="s">
        <v>751</v>
      </c>
      <c r="K2410" s="626" t="s">
        <v>2915</v>
      </c>
      <c r="L2410" s="627">
        <v>141.38999999999999</v>
      </c>
      <c r="M2410" s="627">
        <v>141.38999999999999</v>
      </c>
      <c r="N2410" s="626">
        <v>1</v>
      </c>
      <c r="O2410" s="690">
        <v>1</v>
      </c>
      <c r="P2410" s="627"/>
      <c r="Q2410" s="642">
        <v>0</v>
      </c>
      <c r="R2410" s="626"/>
      <c r="S2410" s="642">
        <v>0</v>
      </c>
      <c r="T2410" s="690"/>
      <c r="U2410" s="672">
        <v>0</v>
      </c>
    </row>
    <row r="2411" spans="1:21" ht="14.4" customHeight="1" x14ac:dyDescent="0.3">
      <c r="A2411" s="625">
        <v>21</v>
      </c>
      <c r="B2411" s="626" t="s">
        <v>551</v>
      </c>
      <c r="C2411" s="626">
        <v>89301212</v>
      </c>
      <c r="D2411" s="688" t="s">
        <v>4839</v>
      </c>
      <c r="E2411" s="689" t="s">
        <v>2842</v>
      </c>
      <c r="F2411" s="626" t="s">
        <v>2806</v>
      </c>
      <c r="G2411" s="626" t="s">
        <v>2877</v>
      </c>
      <c r="H2411" s="626" t="s">
        <v>1264</v>
      </c>
      <c r="I2411" s="626" t="s">
        <v>2362</v>
      </c>
      <c r="J2411" s="626" t="s">
        <v>2363</v>
      </c>
      <c r="K2411" s="626" t="s">
        <v>2364</v>
      </c>
      <c r="L2411" s="627">
        <v>333.31</v>
      </c>
      <c r="M2411" s="627">
        <v>333.31</v>
      </c>
      <c r="N2411" s="626">
        <v>1</v>
      </c>
      <c r="O2411" s="690">
        <v>0.5</v>
      </c>
      <c r="P2411" s="627">
        <v>333.31</v>
      </c>
      <c r="Q2411" s="642">
        <v>1</v>
      </c>
      <c r="R2411" s="626">
        <v>1</v>
      </c>
      <c r="S2411" s="642">
        <v>1</v>
      </c>
      <c r="T2411" s="690">
        <v>0.5</v>
      </c>
      <c r="U2411" s="672">
        <v>1</v>
      </c>
    </row>
    <row r="2412" spans="1:21" ht="14.4" customHeight="1" x14ac:dyDescent="0.3">
      <c r="A2412" s="625">
        <v>21</v>
      </c>
      <c r="B2412" s="626" t="s">
        <v>551</v>
      </c>
      <c r="C2412" s="626">
        <v>89301212</v>
      </c>
      <c r="D2412" s="688" t="s">
        <v>4839</v>
      </c>
      <c r="E2412" s="689" t="s">
        <v>2842</v>
      </c>
      <c r="F2412" s="626" t="s">
        <v>2806</v>
      </c>
      <c r="G2412" s="626" t="s">
        <v>2856</v>
      </c>
      <c r="H2412" s="626" t="s">
        <v>550</v>
      </c>
      <c r="I2412" s="626" t="s">
        <v>2857</v>
      </c>
      <c r="J2412" s="626" t="s">
        <v>2858</v>
      </c>
      <c r="K2412" s="626" t="s">
        <v>2859</v>
      </c>
      <c r="L2412" s="627">
        <v>0</v>
      </c>
      <c r="M2412" s="627">
        <v>0</v>
      </c>
      <c r="N2412" s="626">
        <v>1</v>
      </c>
      <c r="O2412" s="690">
        <v>1</v>
      </c>
      <c r="P2412" s="627">
        <v>0</v>
      </c>
      <c r="Q2412" s="642"/>
      <c r="R2412" s="626">
        <v>1</v>
      </c>
      <c r="S2412" s="642">
        <v>1</v>
      </c>
      <c r="T2412" s="690">
        <v>1</v>
      </c>
      <c r="U2412" s="672">
        <v>1</v>
      </c>
    </row>
    <row r="2413" spans="1:21" ht="14.4" customHeight="1" x14ac:dyDescent="0.3">
      <c r="A2413" s="625">
        <v>21</v>
      </c>
      <c r="B2413" s="626" t="s">
        <v>551</v>
      </c>
      <c r="C2413" s="626">
        <v>89301212</v>
      </c>
      <c r="D2413" s="688" t="s">
        <v>4839</v>
      </c>
      <c r="E2413" s="689" t="s">
        <v>2842</v>
      </c>
      <c r="F2413" s="626" t="s">
        <v>2806</v>
      </c>
      <c r="G2413" s="626" t="s">
        <v>2949</v>
      </c>
      <c r="H2413" s="626" t="s">
        <v>550</v>
      </c>
      <c r="I2413" s="626" t="s">
        <v>2952</v>
      </c>
      <c r="J2413" s="626" t="s">
        <v>888</v>
      </c>
      <c r="K2413" s="626" t="s">
        <v>593</v>
      </c>
      <c r="L2413" s="627">
        <v>137.74</v>
      </c>
      <c r="M2413" s="627">
        <v>137.74</v>
      </c>
      <c r="N2413" s="626">
        <v>1</v>
      </c>
      <c r="O2413" s="690">
        <v>1</v>
      </c>
      <c r="P2413" s="627">
        <v>137.74</v>
      </c>
      <c r="Q2413" s="642">
        <v>1</v>
      </c>
      <c r="R2413" s="626">
        <v>1</v>
      </c>
      <c r="S2413" s="642">
        <v>1</v>
      </c>
      <c r="T2413" s="690">
        <v>1</v>
      </c>
      <c r="U2413" s="672">
        <v>1</v>
      </c>
    </row>
    <row r="2414" spans="1:21" ht="14.4" customHeight="1" x14ac:dyDescent="0.3">
      <c r="A2414" s="625">
        <v>21</v>
      </c>
      <c r="B2414" s="626" t="s">
        <v>551</v>
      </c>
      <c r="C2414" s="626">
        <v>89301212</v>
      </c>
      <c r="D2414" s="688" t="s">
        <v>4839</v>
      </c>
      <c r="E2414" s="689" t="s">
        <v>2842</v>
      </c>
      <c r="F2414" s="626" t="s">
        <v>2806</v>
      </c>
      <c r="G2414" s="626" t="s">
        <v>2878</v>
      </c>
      <c r="H2414" s="626" t="s">
        <v>550</v>
      </c>
      <c r="I2414" s="626" t="s">
        <v>2964</v>
      </c>
      <c r="J2414" s="626" t="s">
        <v>992</v>
      </c>
      <c r="K2414" s="626" t="s">
        <v>1424</v>
      </c>
      <c r="L2414" s="627">
        <v>56.52</v>
      </c>
      <c r="M2414" s="627">
        <v>169.56</v>
      </c>
      <c r="N2414" s="626">
        <v>3</v>
      </c>
      <c r="O2414" s="690">
        <v>2</v>
      </c>
      <c r="P2414" s="627">
        <v>169.56</v>
      </c>
      <c r="Q2414" s="642">
        <v>1</v>
      </c>
      <c r="R2414" s="626">
        <v>3</v>
      </c>
      <c r="S2414" s="642">
        <v>1</v>
      </c>
      <c r="T2414" s="690">
        <v>2</v>
      </c>
      <c r="U2414" s="672">
        <v>1</v>
      </c>
    </row>
    <row r="2415" spans="1:21" ht="14.4" customHeight="1" x14ac:dyDescent="0.3">
      <c r="A2415" s="625">
        <v>21</v>
      </c>
      <c r="B2415" s="626" t="s">
        <v>551</v>
      </c>
      <c r="C2415" s="626">
        <v>89301212</v>
      </c>
      <c r="D2415" s="688" t="s">
        <v>4839</v>
      </c>
      <c r="E2415" s="689" t="s">
        <v>2842</v>
      </c>
      <c r="F2415" s="626" t="s">
        <v>2806</v>
      </c>
      <c r="G2415" s="626" t="s">
        <v>3347</v>
      </c>
      <c r="H2415" s="626" t="s">
        <v>550</v>
      </c>
      <c r="I2415" s="626" t="s">
        <v>3451</v>
      </c>
      <c r="J2415" s="626" t="s">
        <v>831</v>
      </c>
      <c r="K2415" s="626" t="s">
        <v>832</v>
      </c>
      <c r="L2415" s="627">
        <v>138.61000000000001</v>
      </c>
      <c r="M2415" s="627">
        <v>138.61000000000001</v>
      </c>
      <c r="N2415" s="626">
        <v>1</v>
      </c>
      <c r="O2415" s="690">
        <v>1</v>
      </c>
      <c r="P2415" s="627">
        <v>138.61000000000001</v>
      </c>
      <c r="Q2415" s="642">
        <v>1</v>
      </c>
      <c r="R2415" s="626">
        <v>1</v>
      </c>
      <c r="S2415" s="642">
        <v>1</v>
      </c>
      <c r="T2415" s="690">
        <v>1</v>
      </c>
      <c r="U2415" s="672">
        <v>1</v>
      </c>
    </row>
    <row r="2416" spans="1:21" ht="14.4" customHeight="1" x14ac:dyDescent="0.3">
      <c r="A2416" s="625">
        <v>21</v>
      </c>
      <c r="B2416" s="626" t="s">
        <v>551</v>
      </c>
      <c r="C2416" s="626">
        <v>89301212</v>
      </c>
      <c r="D2416" s="688" t="s">
        <v>4839</v>
      </c>
      <c r="E2416" s="689" t="s">
        <v>2842</v>
      </c>
      <c r="F2416" s="626" t="s">
        <v>2806</v>
      </c>
      <c r="G2416" s="626" t="s">
        <v>4735</v>
      </c>
      <c r="H2416" s="626" t="s">
        <v>550</v>
      </c>
      <c r="I2416" s="626" t="s">
        <v>4736</v>
      </c>
      <c r="J2416" s="626" t="s">
        <v>4737</v>
      </c>
      <c r="K2416" s="626" t="s">
        <v>4729</v>
      </c>
      <c r="L2416" s="627">
        <v>0</v>
      </c>
      <c r="M2416" s="627">
        <v>0</v>
      </c>
      <c r="N2416" s="626">
        <v>2</v>
      </c>
      <c r="O2416" s="690">
        <v>2</v>
      </c>
      <c r="P2416" s="627">
        <v>0</v>
      </c>
      <c r="Q2416" s="642"/>
      <c r="R2416" s="626">
        <v>2</v>
      </c>
      <c r="S2416" s="642">
        <v>1</v>
      </c>
      <c r="T2416" s="690">
        <v>2</v>
      </c>
      <c r="U2416" s="672">
        <v>1</v>
      </c>
    </row>
    <row r="2417" spans="1:21" ht="14.4" customHeight="1" x14ac:dyDescent="0.3">
      <c r="A2417" s="625">
        <v>21</v>
      </c>
      <c r="B2417" s="626" t="s">
        <v>551</v>
      </c>
      <c r="C2417" s="626">
        <v>89301212</v>
      </c>
      <c r="D2417" s="688" t="s">
        <v>4839</v>
      </c>
      <c r="E2417" s="689" t="s">
        <v>2842</v>
      </c>
      <c r="F2417" s="626" t="s">
        <v>2806</v>
      </c>
      <c r="G2417" s="626" t="s">
        <v>4735</v>
      </c>
      <c r="H2417" s="626" t="s">
        <v>550</v>
      </c>
      <c r="I2417" s="626" t="s">
        <v>4738</v>
      </c>
      <c r="J2417" s="626" t="s">
        <v>4737</v>
      </c>
      <c r="K2417" s="626" t="s">
        <v>4729</v>
      </c>
      <c r="L2417" s="627">
        <v>0</v>
      </c>
      <c r="M2417" s="627">
        <v>0</v>
      </c>
      <c r="N2417" s="626">
        <v>1</v>
      </c>
      <c r="O2417" s="690">
        <v>1</v>
      </c>
      <c r="P2417" s="627">
        <v>0</v>
      </c>
      <c r="Q2417" s="642"/>
      <c r="R2417" s="626">
        <v>1</v>
      </c>
      <c r="S2417" s="642">
        <v>1</v>
      </c>
      <c r="T2417" s="690">
        <v>1</v>
      </c>
      <c r="U2417" s="672">
        <v>1</v>
      </c>
    </row>
    <row r="2418" spans="1:21" ht="14.4" customHeight="1" x14ac:dyDescent="0.3">
      <c r="A2418" s="625">
        <v>21</v>
      </c>
      <c r="B2418" s="626" t="s">
        <v>551</v>
      </c>
      <c r="C2418" s="626">
        <v>89301212</v>
      </c>
      <c r="D2418" s="688" t="s">
        <v>4839</v>
      </c>
      <c r="E2418" s="689" t="s">
        <v>2842</v>
      </c>
      <c r="F2418" s="626" t="s">
        <v>2806</v>
      </c>
      <c r="G2418" s="626" t="s">
        <v>2882</v>
      </c>
      <c r="H2418" s="626" t="s">
        <v>550</v>
      </c>
      <c r="I2418" s="626" t="s">
        <v>2500</v>
      </c>
      <c r="J2418" s="626" t="s">
        <v>2501</v>
      </c>
      <c r="K2418" s="626" t="s">
        <v>2502</v>
      </c>
      <c r="L2418" s="627">
        <v>880.88</v>
      </c>
      <c r="M2418" s="627">
        <v>880.88</v>
      </c>
      <c r="N2418" s="626">
        <v>1</v>
      </c>
      <c r="O2418" s="690">
        <v>1</v>
      </c>
      <c r="P2418" s="627">
        <v>880.88</v>
      </c>
      <c r="Q2418" s="642">
        <v>1</v>
      </c>
      <c r="R2418" s="626">
        <v>1</v>
      </c>
      <c r="S2418" s="642">
        <v>1</v>
      </c>
      <c r="T2418" s="690">
        <v>1</v>
      </c>
      <c r="U2418" s="672">
        <v>1</v>
      </c>
    </row>
    <row r="2419" spans="1:21" ht="14.4" customHeight="1" x14ac:dyDescent="0.3">
      <c r="A2419" s="625">
        <v>21</v>
      </c>
      <c r="B2419" s="626" t="s">
        <v>551</v>
      </c>
      <c r="C2419" s="626">
        <v>89301212</v>
      </c>
      <c r="D2419" s="688" t="s">
        <v>4839</v>
      </c>
      <c r="E2419" s="689" t="s">
        <v>2842</v>
      </c>
      <c r="F2419" s="626" t="s">
        <v>2806</v>
      </c>
      <c r="G2419" s="626" t="s">
        <v>2988</v>
      </c>
      <c r="H2419" s="626" t="s">
        <v>550</v>
      </c>
      <c r="I2419" s="626" t="s">
        <v>3144</v>
      </c>
      <c r="J2419" s="626" t="s">
        <v>1193</v>
      </c>
      <c r="K2419" s="626" t="s">
        <v>1194</v>
      </c>
      <c r="L2419" s="627">
        <v>20.239999999999998</v>
      </c>
      <c r="M2419" s="627">
        <v>60.72</v>
      </c>
      <c r="N2419" s="626">
        <v>3</v>
      </c>
      <c r="O2419" s="690">
        <v>3</v>
      </c>
      <c r="P2419" s="627">
        <v>40.479999999999997</v>
      </c>
      <c r="Q2419" s="642">
        <v>0.66666666666666663</v>
      </c>
      <c r="R2419" s="626">
        <v>2</v>
      </c>
      <c r="S2419" s="642">
        <v>0.66666666666666663</v>
      </c>
      <c r="T2419" s="690">
        <v>2</v>
      </c>
      <c r="U2419" s="672">
        <v>0.66666666666666663</v>
      </c>
    </row>
    <row r="2420" spans="1:21" ht="14.4" customHeight="1" x14ac:dyDescent="0.3">
      <c r="A2420" s="625">
        <v>21</v>
      </c>
      <c r="B2420" s="626" t="s">
        <v>551</v>
      </c>
      <c r="C2420" s="626">
        <v>89301212</v>
      </c>
      <c r="D2420" s="688" t="s">
        <v>4839</v>
      </c>
      <c r="E2420" s="689" t="s">
        <v>2842</v>
      </c>
      <c r="F2420" s="626" t="s">
        <v>2806</v>
      </c>
      <c r="G2420" s="626" t="s">
        <v>3356</v>
      </c>
      <c r="H2420" s="626" t="s">
        <v>550</v>
      </c>
      <c r="I2420" s="626" t="s">
        <v>3357</v>
      </c>
      <c r="J2420" s="626" t="s">
        <v>757</v>
      </c>
      <c r="K2420" s="626" t="s">
        <v>3079</v>
      </c>
      <c r="L2420" s="627">
        <v>113.19</v>
      </c>
      <c r="M2420" s="627">
        <v>113.19</v>
      </c>
      <c r="N2420" s="626">
        <v>1</v>
      </c>
      <c r="O2420" s="690">
        <v>0.5</v>
      </c>
      <c r="P2420" s="627">
        <v>113.19</v>
      </c>
      <c r="Q2420" s="642">
        <v>1</v>
      </c>
      <c r="R2420" s="626">
        <v>1</v>
      </c>
      <c r="S2420" s="642">
        <v>1</v>
      </c>
      <c r="T2420" s="690">
        <v>0.5</v>
      </c>
      <c r="U2420" s="672">
        <v>1</v>
      </c>
    </row>
    <row r="2421" spans="1:21" ht="14.4" customHeight="1" x14ac:dyDescent="0.3">
      <c r="A2421" s="625">
        <v>21</v>
      </c>
      <c r="B2421" s="626" t="s">
        <v>551</v>
      </c>
      <c r="C2421" s="626">
        <v>89301212</v>
      </c>
      <c r="D2421" s="688" t="s">
        <v>4839</v>
      </c>
      <c r="E2421" s="689" t="s">
        <v>2842</v>
      </c>
      <c r="F2421" s="626" t="s">
        <v>2806</v>
      </c>
      <c r="G2421" s="626" t="s">
        <v>3093</v>
      </c>
      <c r="H2421" s="626" t="s">
        <v>1264</v>
      </c>
      <c r="I2421" s="626" t="s">
        <v>2607</v>
      </c>
      <c r="J2421" s="626" t="s">
        <v>1328</v>
      </c>
      <c r="K2421" s="626" t="s">
        <v>1845</v>
      </c>
      <c r="L2421" s="627">
        <v>0</v>
      </c>
      <c r="M2421" s="627">
        <v>0</v>
      </c>
      <c r="N2421" s="626">
        <v>1</v>
      </c>
      <c r="O2421" s="690">
        <v>0.5</v>
      </c>
      <c r="P2421" s="627">
        <v>0</v>
      </c>
      <c r="Q2421" s="642"/>
      <c r="R2421" s="626">
        <v>1</v>
      </c>
      <c r="S2421" s="642">
        <v>1</v>
      </c>
      <c r="T2421" s="690">
        <v>0.5</v>
      </c>
      <c r="U2421" s="672">
        <v>1</v>
      </c>
    </row>
    <row r="2422" spans="1:21" ht="14.4" customHeight="1" x14ac:dyDescent="0.3">
      <c r="A2422" s="625">
        <v>21</v>
      </c>
      <c r="B2422" s="626" t="s">
        <v>551</v>
      </c>
      <c r="C2422" s="626">
        <v>89301212</v>
      </c>
      <c r="D2422" s="688" t="s">
        <v>4839</v>
      </c>
      <c r="E2422" s="689" t="s">
        <v>2842</v>
      </c>
      <c r="F2422" s="626" t="s">
        <v>2806</v>
      </c>
      <c r="G2422" s="626" t="s">
        <v>3007</v>
      </c>
      <c r="H2422" s="626" t="s">
        <v>550</v>
      </c>
      <c r="I2422" s="626" t="s">
        <v>3008</v>
      </c>
      <c r="J2422" s="626" t="s">
        <v>3009</v>
      </c>
      <c r="K2422" s="626" t="s">
        <v>3010</v>
      </c>
      <c r="L2422" s="627">
        <v>56.01</v>
      </c>
      <c r="M2422" s="627">
        <v>336.06</v>
      </c>
      <c r="N2422" s="626">
        <v>6</v>
      </c>
      <c r="O2422" s="690">
        <v>3</v>
      </c>
      <c r="P2422" s="627">
        <v>280.05</v>
      </c>
      <c r="Q2422" s="642">
        <v>0.83333333333333337</v>
      </c>
      <c r="R2422" s="626">
        <v>5</v>
      </c>
      <c r="S2422" s="642">
        <v>0.83333333333333337</v>
      </c>
      <c r="T2422" s="690">
        <v>2</v>
      </c>
      <c r="U2422" s="672">
        <v>0.66666666666666663</v>
      </c>
    </row>
    <row r="2423" spans="1:21" ht="14.4" customHeight="1" x14ac:dyDescent="0.3">
      <c r="A2423" s="625">
        <v>21</v>
      </c>
      <c r="B2423" s="626" t="s">
        <v>551</v>
      </c>
      <c r="C2423" s="626">
        <v>89301212</v>
      </c>
      <c r="D2423" s="688" t="s">
        <v>4839</v>
      </c>
      <c r="E2423" s="689" t="s">
        <v>2842</v>
      </c>
      <c r="F2423" s="626" t="s">
        <v>2806</v>
      </c>
      <c r="G2423" s="626" t="s">
        <v>3022</v>
      </c>
      <c r="H2423" s="626" t="s">
        <v>1264</v>
      </c>
      <c r="I2423" s="626" t="s">
        <v>2617</v>
      </c>
      <c r="J2423" s="626" t="s">
        <v>1314</v>
      </c>
      <c r="K2423" s="626" t="s">
        <v>1839</v>
      </c>
      <c r="L2423" s="627">
        <v>937.93</v>
      </c>
      <c r="M2423" s="627">
        <v>2813.79</v>
      </c>
      <c r="N2423" s="626">
        <v>3</v>
      </c>
      <c r="O2423" s="690">
        <v>1</v>
      </c>
      <c r="P2423" s="627">
        <v>2813.79</v>
      </c>
      <c r="Q2423" s="642">
        <v>1</v>
      </c>
      <c r="R2423" s="626">
        <v>3</v>
      </c>
      <c r="S2423" s="642">
        <v>1</v>
      </c>
      <c r="T2423" s="690">
        <v>1</v>
      </c>
      <c r="U2423" s="672">
        <v>1</v>
      </c>
    </row>
    <row r="2424" spans="1:21" ht="14.4" customHeight="1" x14ac:dyDescent="0.3">
      <c r="A2424" s="625">
        <v>21</v>
      </c>
      <c r="B2424" s="626" t="s">
        <v>551</v>
      </c>
      <c r="C2424" s="626">
        <v>89301212</v>
      </c>
      <c r="D2424" s="688" t="s">
        <v>4839</v>
      </c>
      <c r="E2424" s="689" t="s">
        <v>2842</v>
      </c>
      <c r="F2424" s="626" t="s">
        <v>2806</v>
      </c>
      <c r="G2424" s="626" t="s">
        <v>2869</v>
      </c>
      <c r="H2424" s="626" t="s">
        <v>550</v>
      </c>
      <c r="I2424" s="626" t="s">
        <v>2180</v>
      </c>
      <c r="J2424" s="626" t="s">
        <v>880</v>
      </c>
      <c r="K2424" s="626" t="s">
        <v>881</v>
      </c>
      <c r="L2424" s="627">
        <v>190.48</v>
      </c>
      <c r="M2424" s="627">
        <v>190.48</v>
      </c>
      <c r="N2424" s="626">
        <v>1</v>
      </c>
      <c r="O2424" s="690">
        <v>0.5</v>
      </c>
      <c r="P2424" s="627">
        <v>190.48</v>
      </c>
      <c r="Q2424" s="642">
        <v>1</v>
      </c>
      <c r="R2424" s="626">
        <v>1</v>
      </c>
      <c r="S2424" s="642">
        <v>1</v>
      </c>
      <c r="T2424" s="690">
        <v>0.5</v>
      </c>
      <c r="U2424" s="672">
        <v>1</v>
      </c>
    </row>
    <row r="2425" spans="1:21" ht="14.4" customHeight="1" x14ac:dyDescent="0.3">
      <c r="A2425" s="625">
        <v>21</v>
      </c>
      <c r="B2425" s="626" t="s">
        <v>551</v>
      </c>
      <c r="C2425" s="626">
        <v>89301212</v>
      </c>
      <c r="D2425" s="688" t="s">
        <v>4839</v>
      </c>
      <c r="E2425" s="689" t="s">
        <v>2842</v>
      </c>
      <c r="F2425" s="626" t="s">
        <v>2806</v>
      </c>
      <c r="G2425" s="626" t="s">
        <v>2869</v>
      </c>
      <c r="H2425" s="626" t="s">
        <v>550</v>
      </c>
      <c r="I2425" s="626" t="s">
        <v>2181</v>
      </c>
      <c r="J2425" s="626" t="s">
        <v>880</v>
      </c>
      <c r="K2425" s="626" t="s">
        <v>882</v>
      </c>
      <c r="L2425" s="627">
        <v>612.26</v>
      </c>
      <c r="M2425" s="627">
        <v>3673.56</v>
      </c>
      <c r="N2425" s="626">
        <v>6</v>
      </c>
      <c r="O2425" s="690">
        <v>5</v>
      </c>
      <c r="P2425" s="627">
        <v>2449.04</v>
      </c>
      <c r="Q2425" s="642">
        <v>0.66666666666666663</v>
      </c>
      <c r="R2425" s="626">
        <v>4</v>
      </c>
      <c r="S2425" s="642">
        <v>0.66666666666666663</v>
      </c>
      <c r="T2425" s="690">
        <v>3</v>
      </c>
      <c r="U2425" s="672">
        <v>0.6</v>
      </c>
    </row>
    <row r="2426" spans="1:21" ht="14.4" customHeight="1" x14ac:dyDescent="0.3">
      <c r="A2426" s="625">
        <v>21</v>
      </c>
      <c r="B2426" s="626" t="s">
        <v>551</v>
      </c>
      <c r="C2426" s="626">
        <v>89301212</v>
      </c>
      <c r="D2426" s="688" t="s">
        <v>4839</v>
      </c>
      <c r="E2426" s="689" t="s">
        <v>2842</v>
      </c>
      <c r="F2426" s="626" t="s">
        <v>2806</v>
      </c>
      <c r="G2426" s="626" t="s">
        <v>2872</v>
      </c>
      <c r="H2426" s="626" t="s">
        <v>1264</v>
      </c>
      <c r="I2426" s="626" t="s">
        <v>2196</v>
      </c>
      <c r="J2426" s="626" t="s">
        <v>1418</v>
      </c>
      <c r="K2426" s="626" t="s">
        <v>2197</v>
      </c>
      <c r="L2426" s="627">
        <v>1347.28</v>
      </c>
      <c r="M2426" s="627">
        <v>8083.6799999999994</v>
      </c>
      <c r="N2426" s="626">
        <v>6</v>
      </c>
      <c r="O2426" s="690">
        <v>4.5</v>
      </c>
      <c r="P2426" s="627">
        <v>8083.6799999999994</v>
      </c>
      <c r="Q2426" s="642">
        <v>1</v>
      </c>
      <c r="R2426" s="626">
        <v>6</v>
      </c>
      <c r="S2426" s="642">
        <v>1</v>
      </c>
      <c r="T2426" s="690">
        <v>4.5</v>
      </c>
      <c r="U2426" s="672">
        <v>1</v>
      </c>
    </row>
    <row r="2427" spans="1:21" ht="14.4" customHeight="1" x14ac:dyDescent="0.3">
      <c r="A2427" s="625">
        <v>21</v>
      </c>
      <c r="B2427" s="626" t="s">
        <v>551</v>
      </c>
      <c r="C2427" s="626">
        <v>89301212</v>
      </c>
      <c r="D2427" s="688" t="s">
        <v>4839</v>
      </c>
      <c r="E2427" s="689" t="s">
        <v>2842</v>
      </c>
      <c r="F2427" s="626" t="s">
        <v>2806</v>
      </c>
      <c r="G2427" s="626" t="s">
        <v>2872</v>
      </c>
      <c r="H2427" s="626" t="s">
        <v>1264</v>
      </c>
      <c r="I2427" s="626" t="s">
        <v>2196</v>
      </c>
      <c r="J2427" s="626" t="s">
        <v>1418</v>
      </c>
      <c r="K2427" s="626" t="s">
        <v>2197</v>
      </c>
      <c r="L2427" s="627">
        <v>1359.61</v>
      </c>
      <c r="M2427" s="627">
        <v>5438.44</v>
      </c>
      <c r="N2427" s="626">
        <v>4</v>
      </c>
      <c r="O2427" s="690">
        <v>2</v>
      </c>
      <c r="P2427" s="627">
        <v>5438.44</v>
      </c>
      <c r="Q2427" s="642">
        <v>1</v>
      </c>
      <c r="R2427" s="626">
        <v>4</v>
      </c>
      <c r="S2427" s="642">
        <v>1</v>
      </c>
      <c r="T2427" s="690">
        <v>2</v>
      </c>
      <c r="U2427" s="672">
        <v>1</v>
      </c>
    </row>
    <row r="2428" spans="1:21" ht="14.4" customHeight="1" x14ac:dyDescent="0.3">
      <c r="A2428" s="625">
        <v>21</v>
      </c>
      <c r="B2428" s="626" t="s">
        <v>551</v>
      </c>
      <c r="C2428" s="626">
        <v>89301212</v>
      </c>
      <c r="D2428" s="688" t="s">
        <v>4839</v>
      </c>
      <c r="E2428" s="689" t="s">
        <v>2842</v>
      </c>
      <c r="F2428" s="626" t="s">
        <v>2806</v>
      </c>
      <c r="G2428" s="626" t="s">
        <v>3030</v>
      </c>
      <c r="H2428" s="626" t="s">
        <v>550</v>
      </c>
      <c r="I2428" s="626" t="s">
        <v>3031</v>
      </c>
      <c r="J2428" s="626" t="s">
        <v>942</v>
      </c>
      <c r="K2428" s="626" t="s">
        <v>943</v>
      </c>
      <c r="L2428" s="627">
        <v>56.69</v>
      </c>
      <c r="M2428" s="627">
        <v>56.69</v>
      </c>
      <c r="N2428" s="626">
        <v>1</v>
      </c>
      <c r="O2428" s="690">
        <v>0.5</v>
      </c>
      <c r="P2428" s="627">
        <v>56.69</v>
      </c>
      <c r="Q2428" s="642">
        <v>1</v>
      </c>
      <c r="R2428" s="626">
        <v>1</v>
      </c>
      <c r="S2428" s="642">
        <v>1</v>
      </c>
      <c r="T2428" s="690">
        <v>0.5</v>
      </c>
      <c r="U2428" s="672">
        <v>1</v>
      </c>
    </row>
    <row r="2429" spans="1:21" ht="14.4" customHeight="1" x14ac:dyDescent="0.3">
      <c r="A2429" s="625">
        <v>21</v>
      </c>
      <c r="B2429" s="626" t="s">
        <v>551</v>
      </c>
      <c r="C2429" s="626">
        <v>89301212</v>
      </c>
      <c r="D2429" s="688" t="s">
        <v>4839</v>
      </c>
      <c r="E2429" s="689" t="s">
        <v>2842</v>
      </c>
      <c r="F2429" s="626" t="s">
        <v>2806</v>
      </c>
      <c r="G2429" s="626" t="s">
        <v>2896</v>
      </c>
      <c r="H2429" s="626" t="s">
        <v>550</v>
      </c>
      <c r="I2429" s="626" t="s">
        <v>2897</v>
      </c>
      <c r="J2429" s="626" t="s">
        <v>2898</v>
      </c>
      <c r="K2429" s="626" t="s">
        <v>870</v>
      </c>
      <c r="L2429" s="627">
        <v>101.69</v>
      </c>
      <c r="M2429" s="627">
        <v>101.69</v>
      </c>
      <c r="N2429" s="626">
        <v>1</v>
      </c>
      <c r="O2429" s="690">
        <v>0.5</v>
      </c>
      <c r="P2429" s="627">
        <v>101.69</v>
      </c>
      <c r="Q2429" s="642">
        <v>1</v>
      </c>
      <c r="R2429" s="626">
        <v>1</v>
      </c>
      <c r="S2429" s="642">
        <v>1</v>
      </c>
      <c r="T2429" s="690">
        <v>0.5</v>
      </c>
      <c r="U2429" s="672">
        <v>1</v>
      </c>
    </row>
    <row r="2430" spans="1:21" ht="14.4" customHeight="1" x14ac:dyDescent="0.3">
      <c r="A2430" s="625">
        <v>21</v>
      </c>
      <c r="B2430" s="626" t="s">
        <v>551</v>
      </c>
      <c r="C2430" s="626">
        <v>89301212</v>
      </c>
      <c r="D2430" s="688" t="s">
        <v>4839</v>
      </c>
      <c r="E2430" s="689" t="s">
        <v>2842</v>
      </c>
      <c r="F2430" s="626" t="s">
        <v>2806</v>
      </c>
      <c r="G2430" s="626" t="s">
        <v>4434</v>
      </c>
      <c r="H2430" s="626" t="s">
        <v>550</v>
      </c>
      <c r="I2430" s="626" t="s">
        <v>4606</v>
      </c>
      <c r="J2430" s="626" t="s">
        <v>4607</v>
      </c>
      <c r="K2430" s="626" t="s">
        <v>4608</v>
      </c>
      <c r="L2430" s="627">
        <v>73.34</v>
      </c>
      <c r="M2430" s="627">
        <v>146.68</v>
      </c>
      <c r="N2430" s="626">
        <v>2</v>
      </c>
      <c r="O2430" s="690">
        <v>2</v>
      </c>
      <c r="P2430" s="627"/>
      <c r="Q2430" s="642">
        <v>0</v>
      </c>
      <c r="R2430" s="626"/>
      <c r="S2430" s="642">
        <v>0</v>
      </c>
      <c r="T2430" s="690"/>
      <c r="U2430" s="672">
        <v>0</v>
      </c>
    </row>
    <row r="2431" spans="1:21" ht="14.4" customHeight="1" x14ac:dyDescent="0.3">
      <c r="A2431" s="625">
        <v>21</v>
      </c>
      <c r="B2431" s="626" t="s">
        <v>551</v>
      </c>
      <c r="C2431" s="626">
        <v>89301212</v>
      </c>
      <c r="D2431" s="688" t="s">
        <v>4839</v>
      </c>
      <c r="E2431" s="689" t="s">
        <v>2842</v>
      </c>
      <c r="F2431" s="626" t="s">
        <v>2806</v>
      </c>
      <c r="G2431" s="626" t="s">
        <v>3041</v>
      </c>
      <c r="H2431" s="626" t="s">
        <v>550</v>
      </c>
      <c r="I2431" s="626" t="s">
        <v>3044</v>
      </c>
      <c r="J2431" s="626" t="s">
        <v>781</v>
      </c>
      <c r="K2431" s="626" t="s">
        <v>3045</v>
      </c>
      <c r="L2431" s="627">
        <v>43.99</v>
      </c>
      <c r="M2431" s="627">
        <v>87.98</v>
      </c>
      <c r="N2431" s="626">
        <v>2</v>
      </c>
      <c r="O2431" s="690">
        <v>1.5</v>
      </c>
      <c r="P2431" s="627">
        <v>87.98</v>
      </c>
      <c r="Q2431" s="642">
        <v>1</v>
      </c>
      <c r="R2431" s="626">
        <v>2</v>
      </c>
      <c r="S2431" s="642">
        <v>1</v>
      </c>
      <c r="T2431" s="690">
        <v>1.5</v>
      </c>
      <c r="U2431" s="672">
        <v>1</v>
      </c>
    </row>
    <row r="2432" spans="1:21" ht="14.4" customHeight="1" x14ac:dyDescent="0.3">
      <c r="A2432" s="625">
        <v>21</v>
      </c>
      <c r="B2432" s="626" t="s">
        <v>551</v>
      </c>
      <c r="C2432" s="626">
        <v>89301212</v>
      </c>
      <c r="D2432" s="688" t="s">
        <v>4839</v>
      </c>
      <c r="E2432" s="689" t="s">
        <v>2842</v>
      </c>
      <c r="F2432" s="626" t="s">
        <v>2806</v>
      </c>
      <c r="G2432" s="626" t="s">
        <v>3049</v>
      </c>
      <c r="H2432" s="626" t="s">
        <v>550</v>
      </c>
      <c r="I2432" s="626" t="s">
        <v>3050</v>
      </c>
      <c r="J2432" s="626" t="s">
        <v>794</v>
      </c>
      <c r="K2432" s="626" t="s">
        <v>3051</v>
      </c>
      <c r="L2432" s="627">
        <v>96.72</v>
      </c>
      <c r="M2432" s="627">
        <v>96.72</v>
      </c>
      <c r="N2432" s="626">
        <v>1</v>
      </c>
      <c r="O2432" s="690">
        <v>0.5</v>
      </c>
      <c r="P2432" s="627">
        <v>96.72</v>
      </c>
      <c r="Q2432" s="642">
        <v>1</v>
      </c>
      <c r="R2432" s="626">
        <v>1</v>
      </c>
      <c r="S2432" s="642">
        <v>1</v>
      </c>
      <c r="T2432" s="690">
        <v>0.5</v>
      </c>
      <c r="U2432" s="672">
        <v>1</v>
      </c>
    </row>
    <row r="2433" spans="1:21" ht="14.4" customHeight="1" x14ac:dyDescent="0.3">
      <c r="A2433" s="625">
        <v>21</v>
      </c>
      <c r="B2433" s="626" t="s">
        <v>551</v>
      </c>
      <c r="C2433" s="626">
        <v>89301212</v>
      </c>
      <c r="D2433" s="688" t="s">
        <v>4839</v>
      </c>
      <c r="E2433" s="689" t="s">
        <v>2842</v>
      </c>
      <c r="F2433" s="626" t="s">
        <v>2806</v>
      </c>
      <c r="G2433" s="626" t="s">
        <v>2903</v>
      </c>
      <c r="H2433" s="626" t="s">
        <v>550</v>
      </c>
      <c r="I2433" s="626" t="s">
        <v>3332</v>
      </c>
      <c r="J2433" s="626" t="s">
        <v>3333</v>
      </c>
      <c r="K2433" s="626" t="s">
        <v>1104</v>
      </c>
      <c r="L2433" s="627">
        <v>0</v>
      </c>
      <c r="M2433" s="627">
        <v>0</v>
      </c>
      <c r="N2433" s="626">
        <v>4</v>
      </c>
      <c r="O2433" s="690">
        <v>2</v>
      </c>
      <c r="P2433" s="627"/>
      <c r="Q2433" s="642"/>
      <c r="R2433" s="626"/>
      <c r="S2433" s="642">
        <v>0</v>
      </c>
      <c r="T2433" s="690"/>
      <c r="U2433" s="672">
        <v>0</v>
      </c>
    </row>
    <row r="2434" spans="1:21" ht="14.4" customHeight="1" x14ac:dyDescent="0.3">
      <c r="A2434" s="625">
        <v>21</v>
      </c>
      <c r="B2434" s="626" t="s">
        <v>551</v>
      </c>
      <c r="C2434" s="626">
        <v>89301212</v>
      </c>
      <c r="D2434" s="688" t="s">
        <v>4839</v>
      </c>
      <c r="E2434" s="689" t="s">
        <v>2843</v>
      </c>
      <c r="F2434" s="626" t="s">
        <v>2806</v>
      </c>
      <c r="G2434" s="626" t="s">
        <v>2854</v>
      </c>
      <c r="H2434" s="626" t="s">
        <v>550</v>
      </c>
      <c r="I2434" s="626" t="s">
        <v>2914</v>
      </c>
      <c r="J2434" s="626" t="s">
        <v>751</v>
      </c>
      <c r="K2434" s="626" t="s">
        <v>2915</v>
      </c>
      <c r="L2434" s="627">
        <v>141.38999999999999</v>
      </c>
      <c r="M2434" s="627">
        <v>141.38999999999999</v>
      </c>
      <c r="N2434" s="626">
        <v>1</v>
      </c>
      <c r="O2434" s="690">
        <v>1</v>
      </c>
      <c r="P2434" s="627"/>
      <c r="Q2434" s="642">
        <v>0</v>
      </c>
      <c r="R2434" s="626"/>
      <c r="S2434" s="642">
        <v>0</v>
      </c>
      <c r="T2434" s="690"/>
      <c r="U2434" s="672">
        <v>0</v>
      </c>
    </row>
    <row r="2435" spans="1:21" ht="14.4" customHeight="1" x14ac:dyDescent="0.3">
      <c r="A2435" s="625">
        <v>21</v>
      </c>
      <c r="B2435" s="626" t="s">
        <v>551</v>
      </c>
      <c r="C2435" s="626">
        <v>89301212</v>
      </c>
      <c r="D2435" s="688" t="s">
        <v>4839</v>
      </c>
      <c r="E2435" s="689" t="s">
        <v>2843</v>
      </c>
      <c r="F2435" s="626" t="s">
        <v>2806</v>
      </c>
      <c r="G2435" s="626" t="s">
        <v>2855</v>
      </c>
      <c r="H2435" s="626" t="s">
        <v>1264</v>
      </c>
      <c r="I2435" s="626" t="s">
        <v>2544</v>
      </c>
      <c r="J2435" s="626" t="s">
        <v>2545</v>
      </c>
      <c r="K2435" s="626" t="s">
        <v>2546</v>
      </c>
      <c r="L2435" s="627">
        <v>10.73</v>
      </c>
      <c r="M2435" s="627">
        <v>10.73</v>
      </c>
      <c r="N2435" s="626">
        <v>1</v>
      </c>
      <c r="O2435" s="690">
        <v>1</v>
      </c>
      <c r="P2435" s="627">
        <v>10.73</v>
      </c>
      <c r="Q2435" s="642">
        <v>1</v>
      </c>
      <c r="R2435" s="626">
        <v>1</v>
      </c>
      <c r="S2435" s="642">
        <v>1</v>
      </c>
      <c r="T2435" s="690">
        <v>1</v>
      </c>
      <c r="U2435" s="672">
        <v>1</v>
      </c>
    </row>
    <row r="2436" spans="1:21" ht="14.4" customHeight="1" x14ac:dyDescent="0.3">
      <c r="A2436" s="625">
        <v>21</v>
      </c>
      <c r="B2436" s="626" t="s">
        <v>551</v>
      </c>
      <c r="C2436" s="626">
        <v>89301212</v>
      </c>
      <c r="D2436" s="688" t="s">
        <v>4839</v>
      </c>
      <c r="E2436" s="689" t="s">
        <v>2843</v>
      </c>
      <c r="F2436" s="626" t="s">
        <v>2806</v>
      </c>
      <c r="G2436" s="626" t="s">
        <v>2855</v>
      </c>
      <c r="H2436" s="626" t="s">
        <v>550</v>
      </c>
      <c r="I2436" s="626" t="s">
        <v>2922</v>
      </c>
      <c r="J2436" s="626" t="s">
        <v>2923</v>
      </c>
      <c r="K2436" s="626" t="s">
        <v>2543</v>
      </c>
      <c r="L2436" s="627">
        <v>6.98</v>
      </c>
      <c r="M2436" s="627">
        <v>13.96</v>
      </c>
      <c r="N2436" s="626">
        <v>2</v>
      </c>
      <c r="O2436" s="690">
        <v>0.5</v>
      </c>
      <c r="P2436" s="627"/>
      <c r="Q2436" s="642">
        <v>0</v>
      </c>
      <c r="R2436" s="626"/>
      <c r="S2436" s="642">
        <v>0</v>
      </c>
      <c r="T2436" s="690"/>
      <c r="U2436" s="672">
        <v>0</v>
      </c>
    </row>
    <row r="2437" spans="1:21" ht="14.4" customHeight="1" x14ac:dyDescent="0.3">
      <c r="A2437" s="625">
        <v>21</v>
      </c>
      <c r="B2437" s="626" t="s">
        <v>551</v>
      </c>
      <c r="C2437" s="626">
        <v>89301212</v>
      </c>
      <c r="D2437" s="688" t="s">
        <v>4839</v>
      </c>
      <c r="E2437" s="689" t="s">
        <v>2843</v>
      </c>
      <c r="F2437" s="626" t="s">
        <v>2806</v>
      </c>
      <c r="G2437" s="626" t="s">
        <v>2856</v>
      </c>
      <c r="H2437" s="626" t="s">
        <v>550</v>
      </c>
      <c r="I2437" s="626" t="s">
        <v>2857</v>
      </c>
      <c r="J2437" s="626" t="s">
        <v>2858</v>
      </c>
      <c r="K2437" s="626" t="s">
        <v>2859</v>
      </c>
      <c r="L2437" s="627">
        <v>0</v>
      </c>
      <c r="M2437" s="627">
        <v>0</v>
      </c>
      <c r="N2437" s="626">
        <v>4</v>
      </c>
      <c r="O2437" s="690">
        <v>2.5</v>
      </c>
      <c r="P2437" s="627">
        <v>0</v>
      </c>
      <c r="Q2437" s="642"/>
      <c r="R2437" s="626">
        <v>2</v>
      </c>
      <c r="S2437" s="642">
        <v>0.5</v>
      </c>
      <c r="T2437" s="690">
        <v>1</v>
      </c>
      <c r="U2437" s="672">
        <v>0.4</v>
      </c>
    </row>
    <row r="2438" spans="1:21" ht="14.4" customHeight="1" x14ac:dyDescent="0.3">
      <c r="A2438" s="625">
        <v>21</v>
      </c>
      <c r="B2438" s="626" t="s">
        <v>551</v>
      </c>
      <c r="C2438" s="626">
        <v>89301212</v>
      </c>
      <c r="D2438" s="688" t="s">
        <v>4839</v>
      </c>
      <c r="E2438" s="689" t="s">
        <v>2843</v>
      </c>
      <c r="F2438" s="626" t="s">
        <v>2806</v>
      </c>
      <c r="G2438" s="626" t="s">
        <v>3170</v>
      </c>
      <c r="H2438" s="626" t="s">
        <v>1264</v>
      </c>
      <c r="I2438" s="626" t="s">
        <v>3778</v>
      </c>
      <c r="J2438" s="626" t="s">
        <v>3779</v>
      </c>
      <c r="K2438" s="626" t="s">
        <v>3780</v>
      </c>
      <c r="L2438" s="627">
        <v>1509.4</v>
      </c>
      <c r="M2438" s="627">
        <v>3018.8</v>
      </c>
      <c r="N2438" s="626">
        <v>2</v>
      </c>
      <c r="O2438" s="690">
        <v>1</v>
      </c>
      <c r="P2438" s="627">
        <v>3018.8</v>
      </c>
      <c r="Q2438" s="642">
        <v>1</v>
      </c>
      <c r="R2438" s="626">
        <v>2</v>
      </c>
      <c r="S2438" s="642">
        <v>1</v>
      </c>
      <c r="T2438" s="690">
        <v>1</v>
      </c>
      <c r="U2438" s="672">
        <v>1</v>
      </c>
    </row>
    <row r="2439" spans="1:21" ht="14.4" customHeight="1" x14ac:dyDescent="0.3">
      <c r="A2439" s="625">
        <v>21</v>
      </c>
      <c r="B2439" s="626" t="s">
        <v>551</v>
      </c>
      <c r="C2439" s="626">
        <v>89301212</v>
      </c>
      <c r="D2439" s="688" t="s">
        <v>4839</v>
      </c>
      <c r="E2439" s="689" t="s">
        <v>2843</v>
      </c>
      <c r="F2439" s="626" t="s">
        <v>2806</v>
      </c>
      <c r="G2439" s="626" t="s">
        <v>2941</v>
      </c>
      <c r="H2439" s="626" t="s">
        <v>550</v>
      </c>
      <c r="I2439" s="626" t="s">
        <v>2942</v>
      </c>
      <c r="J2439" s="626" t="s">
        <v>865</v>
      </c>
      <c r="K2439" s="626" t="s">
        <v>866</v>
      </c>
      <c r="L2439" s="627">
        <v>0</v>
      </c>
      <c r="M2439" s="627">
        <v>0</v>
      </c>
      <c r="N2439" s="626">
        <v>1</v>
      </c>
      <c r="O2439" s="690">
        <v>0.5</v>
      </c>
      <c r="P2439" s="627">
        <v>0</v>
      </c>
      <c r="Q2439" s="642"/>
      <c r="R2439" s="626">
        <v>1</v>
      </c>
      <c r="S2439" s="642">
        <v>1</v>
      </c>
      <c r="T2439" s="690">
        <v>0.5</v>
      </c>
      <c r="U2439" s="672">
        <v>1</v>
      </c>
    </row>
    <row r="2440" spans="1:21" ht="14.4" customHeight="1" x14ac:dyDescent="0.3">
      <c r="A2440" s="625">
        <v>21</v>
      </c>
      <c r="B2440" s="626" t="s">
        <v>551</v>
      </c>
      <c r="C2440" s="626">
        <v>89301212</v>
      </c>
      <c r="D2440" s="688" t="s">
        <v>4839</v>
      </c>
      <c r="E2440" s="689" t="s">
        <v>2843</v>
      </c>
      <c r="F2440" s="626" t="s">
        <v>2806</v>
      </c>
      <c r="G2440" s="626" t="s">
        <v>2953</v>
      </c>
      <c r="H2440" s="626" t="s">
        <v>550</v>
      </c>
      <c r="I2440" s="626" t="s">
        <v>2954</v>
      </c>
      <c r="J2440" s="626" t="s">
        <v>950</v>
      </c>
      <c r="K2440" s="626" t="s">
        <v>951</v>
      </c>
      <c r="L2440" s="627">
        <v>400.21</v>
      </c>
      <c r="M2440" s="627">
        <v>6003.15</v>
      </c>
      <c r="N2440" s="626">
        <v>15</v>
      </c>
      <c r="O2440" s="690">
        <v>4.5</v>
      </c>
      <c r="P2440" s="627">
        <v>4402.3099999999995</v>
      </c>
      <c r="Q2440" s="642">
        <v>0.73333333333333328</v>
      </c>
      <c r="R2440" s="626">
        <v>11</v>
      </c>
      <c r="S2440" s="642">
        <v>0.73333333333333328</v>
      </c>
      <c r="T2440" s="690">
        <v>2.5</v>
      </c>
      <c r="U2440" s="672">
        <v>0.55555555555555558</v>
      </c>
    </row>
    <row r="2441" spans="1:21" ht="14.4" customHeight="1" x14ac:dyDescent="0.3">
      <c r="A2441" s="625">
        <v>21</v>
      </c>
      <c r="B2441" s="626" t="s">
        <v>551</v>
      </c>
      <c r="C2441" s="626">
        <v>89301212</v>
      </c>
      <c r="D2441" s="688" t="s">
        <v>4839</v>
      </c>
      <c r="E2441" s="689" t="s">
        <v>2843</v>
      </c>
      <c r="F2441" s="626" t="s">
        <v>2806</v>
      </c>
      <c r="G2441" s="626" t="s">
        <v>2953</v>
      </c>
      <c r="H2441" s="626" t="s">
        <v>550</v>
      </c>
      <c r="I2441" s="626" t="s">
        <v>3164</v>
      </c>
      <c r="J2441" s="626" t="s">
        <v>950</v>
      </c>
      <c r="K2441" s="626" t="s">
        <v>1459</v>
      </c>
      <c r="L2441" s="627">
        <v>0</v>
      </c>
      <c r="M2441" s="627">
        <v>0</v>
      </c>
      <c r="N2441" s="626">
        <v>1</v>
      </c>
      <c r="O2441" s="690">
        <v>1</v>
      </c>
      <c r="P2441" s="627">
        <v>0</v>
      </c>
      <c r="Q2441" s="642"/>
      <c r="R2441" s="626">
        <v>1</v>
      </c>
      <c r="S2441" s="642">
        <v>1</v>
      </c>
      <c r="T2441" s="690">
        <v>1</v>
      </c>
      <c r="U2441" s="672">
        <v>1</v>
      </c>
    </row>
    <row r="2442" spans="1:21" ht="14.4" customHeight="1" x14ac:dyDescent="0.3">
      <c r="A2442" s="625">
        <v>21</v>
      </c>
      <c r="B2442" s="626" t="s">
        <v>551</v>
      </c>
      <c r="C2442" s="626">
        <v>89301212</v>
      </c>
      <c r="D2442" s="688" t="s">
        <v>4839</v>
      </c>
      <c r="E2442" s="689" t="s">
        <v>2843</v>
      </c>
      <c r="F2442" s="626" t="s">
        <v>2806</v>
      </c>
      <c r="G2442" s="626" t="s">
        <v>2965</v>
      </c>
      <c r="H2442" s="626" t="s">
        <v>550</v>
      </c>
      <c r="I2442" s="626" t="s">
        <v>2966</v>
      </c>
      <c r="J2442" s="626" t="s">
        <v>2967</v>
      </c>
      <c r="K2442" s="626" t="s">
        <v>2968</v>
      </c>
      <c r="L2442" s="627">
        <v>53.67</v>
      </c>
      <c r="M2442" s="627">
        <v>53.67</v>
      </c>
      <c r="N2442" s="626">
        <v>1</v>
      </c>
      <c r="O2442" s="690">
        <v>0.5</v>
      </c>
      <c r="P2442" s="627"/>
      <c r="Q2442" s="642">
        <v>0</v>
      </c>
      <c r="R2442" s="626"/>
      <c r="S2442" s="642">
        <v>0</v>
      </c>
      <c r="T2442" s="690"/>
      <c r="U2442" s="672">
        <v>0</v>
      </c>
    </row>
    <row r="2443" spans="1:21" ht="14.4" customHeight="1" x14ac:dyDescent="0.3">
      <c r="A2443" s="625">
        <v>21</v>
      </c>
      <c r="B2443" s="626" t="s">
        <v>551</v>
      </c>
      <c r="C2443" s="626">
        <v>89301212</v>
      </c>
      <c r="D2443" s="688" t="s">
        <v>4839</v>
      </c>
      <c r="E2443" s="689" t="s">
        <v>2843</v>
      </c>
      <c r="F2443" s="626" t="s">
        <v>2806</v>
      </c>
      <c r="G2443" s="626" t="s">
        <v>2965</v>
      </c>
      <c r="H2443" s="626" t="s">
        <v>550</v>
      </c>
      <c r="I2443" s="626" t="s">
        <v>4492</v>
      </c>
      <c r="J2443" s="626" t="s">
        <v>1038</v>
      </c>
      <c r="K2443" s="626" t="s">
        <v>1889</v>
      </c>
      <c r="L2443" s="627">
        <v>165.67</v>
      </c>
      <c r="M2443" s="627">
        <v>165.67</v>
      </c>
      <c r="N2443" s="626">
        <v>1</v>
      </c>
      <c r="O2443" s="690">
        <v>0.5</v>
      </c>
      <c r="P2443" s="627"/>
      <c r="Q2443" s="642">
        <v>0</v>
      </c>
      <c r="R2443" s="626"/>
      <c r="S2443" s="642">
        <v>0</v>
      </c>
      <c r="T2443" s="690"/>
      <c r="U2443" s="672">
        <v>0</v>
      </c>
    </row>
    <row r="2444" spans="1:21" ht="14.4" customHeight="1" x14ac:dyDescent="0.3">
      <c r="A2444" s="625">
        <v>21</v>
      </c>
      <c r="B2444" s="626" t="s">
        <v>551</v>
      </c>
      <c r="C2444" s="626">
        <v>89301212</v>
      </c>
      <c r="D2444" s="688" t="s">
        <v>4839</v>
      </c>
      <c r="E2444" s="689" t="s">
        <v>2843</v>
      </c>
      <c r="F2444" s="626" t="s">
        <v>2806</v>
      </c>
      <c r="G2444" s="626" t="s">
        <v>2882</v>
      </c>
      <c r="H2444" s="626" t="s">
        <v>550</v>
      </c>
      <c r="I2444" s="626" t="s">
        <v>2494</v>
      </c>
      <c r="J2444" s="626" t="s">
        <v>2495</v>
      </c>
      <c r="K2444" s="626" t="s">
        <v>2496</v>
      </c>
      <c r="L2444" s="627">
        <v>2787.72</v>
      </c>
      <c r="M2444" s="627">
        <v>2787.72</v>
      </c>
      <c r="N2444" s="626">
        <v>1</v>
      </c>
      <c r="O2444" s="690">
        <v>1</v>
      </c>
      <c r="P2444" s="627">
        <v>2787.72</v>
      </c>
      <c r="Q2444" s="642">
        <v>1</v>
      </c>
      <c r="R2444" s="626">
        <v>1</v>
      </c>
      <c r="S2444" s="642">
        <v>1</v>
      </c>
      <c r="T2444" s="690">
        <v>1</v>
      </c>
      <c r="U2444" s="672">
        <v>1</v>
      </c>
    </row>
    <row r="2445" spans="1:21" ht="14.4" customHeight="1" x14ac:dyDescent="0.3">
      <c r="A2445" s="625">
        <v>21</v>
      </c>
      <c r="B2445" s="626" t="s">
        <v>551</v>
      </c>
      <c r="C2445" s="626">
        <v>89301212</v>
      </c>
      <c r="D2445" s="688" t="s">
        <v>4839</v>
      </c>
      <c r="E2445" s="689" t="s">
        <v>2843</v>
      </c>
      <c r="F2445" s="626" t="s">
        <v>2806</v>
      </c>
      <c r="G2445" s="626" t="s">
        <v>2882</v>
      </c>
      <c r="H2445" s="626" t="s">
        <v>550</v>
      </c>
      <c r="I2445" s="626" t="s">
        <v>2503</v>
      </c>
      <c r="J2445" s="626" t="s">
        <v>2504</v>
      </c>
      <c r="K2445" s="626" t="s">
        <v>2505</v>
      </c>
      <c r="L2445" s="627">
        <v>1629.03</v>
      </c>
      <c r="M2445" s="627">
        <v>1629.03</v>
      </c>
      <c r="N2445" s="626">
        <v>1</v>
      </c>
      <c r="O2445" s="690">
        <v>1</v>
      </c>
      <c r="P2445" s="627">
        <v>1629.03</v>
      </c>
      <c r="Q2445" s="642">
        <v>1</v>
      </c>
      <c r="R2445" s="626">
        <v>1</v>
      </c>
      <c r="S2445" s="642">
        <v>1</v>
      </c>
      <c r="T2445" s="690">
        <v>1</v>
      </c>
      <c r="U2445" s="672">
        <v>1</v>
      </c>
    </row>
    <row r="2446" spans="1:21" ht="14.4" customHeight="1" x14ac:dyDescent="0.3">
      <c r="A2446" s="625">
        <v>21</v>
      </c>
      <c r="B2446" s="626" t="s">
        <v>551</v>
      </c>
      <c r="C2446" s="626">
        <v>89301212</v>
      </c>
      <c r="D2446" s="688" t="s">
        <v>4839</v>
      </c>
      <c r="E2446" s="689" t="s">
        <v>2843</v>
      </c>
      <c r="F2446" s="626" t="s">
        <v>2806</v>
      </c>
      <c r="G2446" s="626" t="s">
        <v>3852</v>
      </c>
      <c r="H2446" s="626" t="s">
        <v>550</v>
      </c>
      <c r="I2446" s="626" t="s">
        <v>3856</v>
      </c>
      <c r="J2446" s="626" t="s">
        <v>3857</v>
      </c>
      <c r="K2446" s="626" t="s">
        <v>3855</v>
      </c>
      <c r="L2446" s="627">
        <v>1347.28</v>
      </c>
      <c r="M2446" s="627">
        <v>6736.4</v>
      </c>
      <c r="N2446" s="626">
        <v>5</v>
      </c>
      <c r="O2446" s="690">
        <v>1.5</v>
      </c>
      <c r="P2446" s="627">
        <v>6736.4</v>
      </c>
      <c r="Q2446" s="642">
        <v>1</v>
      </c>
      <c r="R2446" s="626">
        <v>5</v>
      </c>
      <c r="S2446" s="642">
        <v>1</v>
      </c>
      <c r="T2446" s="690">
        <v>1.5</v>
      </c>
      <c r="U2446" s="672">
        <v>1</v>
      </c>
    </row>
    <row r="2447" spans="1:21" ht="14.4" customHeight="1" x14ac:dyDescent="0.3">
      <c r="A2447" s="625">
        <v>21</v>
      </c>
      <c r="B2447" s="626" t="s">
        <v>551</v>
      </c>
      <c r="C2447" s="626">
        <v>89301212</v>
      </c>
      <c r="D2447" s="688" t="s">
        <v>4839</v>
      </c>
      <c r="E2447" s="689" t="s">
        <v>2843</v>
      </c>
      <c r="F2447" s="626" t="s">
        <v>2806</v>
      </c>
      <c r="G2447" s="626" t="s">
        <v>3852</v>
      </c>
      <c r="H2447" s="626" t="s">
        <v>550</v>
      </c>
      <c r="I2447" s="626" t="s">
        <v>3856</v>
      </c>
      <c r="J2447" s="626" t="s">
        <v>3857</v>
      </c>
      <c r="K2447" s="626" t="s">
        <v>3855</v>
      </c>
      <c r="L2447" s="627">
        <v>1359.61</v>
      </c>
      <c r="M2447" s="627">
        <v>2719.22</v>
      </c>
      <c r="N2447" s="626">
        <v>2</v>
      </c>
      <c r="O2447" s="690">
        <v>0.5</v>
      </c>
      <c r="P2447" s="627">
        <v>2719.22</v>
      </c>
      <c r="Q2447" s="642">
        <v>1</v>
      </c>
      <c r="R2447" s="626">
        <v>2</v>
      </c>
      <c r="S2447" s="642">
        <v>1</v>
      </c>
      <c r="T2447" s="690">
        <v>0.5</v>
      </c>
      <c r="U2447" s="672">
        <v>1</v>
      </c>
    </row>
    <row r="2448" spans="1:21" ht="14.4" customHeight="1" x14ac:dyDescent="0.3">
      <c r="A2448" s="625">
        <v>21</v>
      </c>
      <c r="B2448" s="626" t="s">
        <v>551</v>
      </c>
      <c r="C2448" s="626">
        <v>89301212</v>
      </c>
      <c r="D2448" s="688" t="s">
        <v>4839</v>
      </c>
      <c r="E2448" s="689" t="s">
        <v>2843</v>
      </c>
      <c r="F2448" s="626" t="s">
        <v>2806</v>
      </c>
      <c r="G2448" s="626" t="s">
        <v>3266</v>
      </c>
      <c r="H2448" s="626" t="s">
        <v>550</v>
      </c>
      <c r="I2448" s="626" t="s">
        <v>3267</v>
      </c>
      <c r="J2448" s="626" t="s">
        <v>1119</v>
      </c>
      <c r="K2448" s="626" t="s">
        <v>3268</v>
      </c>
      <c r="L2448" s="627">
        <v>34.43</v>
      </c>
      <c r="M2448" s="627">
        <v>34.43</v>
      </c>
      <c r="N2448" s="626">
        <v>1</v>
      </c>
      <c r="O2448" s="690">
        <v>0.5</v>
      </c>
      <c r="P2448" s="627"/>
      <c r="Q2448" s="642">
        <v>0</v>
      </c>
      <c r="R2448" s="626"/>
      <c r="S2448" s="642">
        <v>0</v>
      </c>
      <c r="T2448" s="690"/>
      <c r="U2448" s="672">
        <v>0</v>
      </c>
    </row>
    <row r="2449" spans="1:21" ht="14.4" customHeight="1" x14ac:dyDescent="0.3">
      <c r="A2449" s="625">
        <v>21</v>
      </c>
      <c r="B2449" s="626" t="s">
        <v>551</v>
      </c>
      <c r="C2449" s="626">
        <v>89301212</v>
      </c>
      <c r="D2449" s="688" t="s">
        <v>4839</v>
      </c>
      <c r="E2449" s="689" t="s">
        <v>2843</v>
      </c>
      <c r="F2449" s="626" t="s">
        <v>2806</v>
      </c>
      <c r="G2449" s="626" t="s">
        <v>3870</v>
      </c>
      <c r="H2449" s="626" t="s">
        <v>550</v>
      </c>
      <c r="I2449" s="626" t="s">
        <v>4739</v>
      </c>
      <c r="J2449" s="626" t="s">
        <v>4740</v>
      </c>
      <c r="K2449" s="626" t="s">
        <v>4741</v>
      </c>
      <c r="L2449" s="627">
        <v>41.07</v>
      </c>
      <c r="M2449" s="627">
        <v>41.07</v>
      </c>
      <c r="N2449" s="626">
        <v>1</v>
      </c>
      <c r="O2449" s="690">
        <v>1</v>
      </c>
      <c r="P2449" s="627"/>
      <c r="Q2449" s="642">
        <v>0</v>
      </c>
      <c r="R2449" s="626"/>
      <c r="S2449" s="642">
        <v>0</v>
      </c>
      <c r="T2449" s="690"/>
      <c r="U2449" s="672">
        <v>0</v>
      </c>
    </row>
    <row r="2450" spans="1:21" ht="14.4" customHeight="1" x14ac:dyDescent="0.3">
      <c r="A2450" s="625">
        <v>21</v>
      </c>
      <c r="B2450" s="626" t="s">
        <v>551</v>
      </c>
      <c r="C2450" s="626">
        <v>89301212</v>
      </c>
      <c r="D2450" s="688" t="s">
        <v>4839</v>
      </c>
      <c r="E2450" s="689" t="s">
        <v>2843</v>
      </c>
      <c r="F2450" s="626" t="s">
        <v>2806</v>
      </c>
      <c r="G2450" s="626" t="s">
        <v>3353</v>
      </c>
      <c r="H2450" s="626" t="s">
        <v>550</v>
      </c>
      <c r="I2450" s="626" t="s">
        <v>4742</v>
      </c>
      <c r="J2450" s="626" t="s">
        <v>1522</v>
      </c>
      <c r="K2450" s="626" t="s">
        <v>2626</v>
      </c>
      <c r="L2450" s="627">
        <v>364.22</v>
      </c>
      <c r="M2450" s="627">
        <v>364.22</v>
      </c>
      <c r="N2450" s="626">
        <v>1</v>
      </c>
      <c r="O2450" s="690">
        <v>1</v>
      </c>
      <c r="P2450" s="627"/>
      <c r="Q2450" s="642">
        <v>0</v>
      </c>
      <c r="R2450" s="626"/>
      <c r="S2450" s="642">
        <v>0</v>
      </c>
      <c r="T2450" s="690"/>
      <c r="U2450" s="672">
        <v>0</v>
      </c>
    </row>
    <row r="2451" spans="1:21" ht="14.4" customHeight="1" x14ac:dyDescent="0.3">
      <c r="A2451" s="625">
        <v>21</v>
      </c>
      <c r="B2451" s="626" t="s">
        <v>551</v>
      </c>
      <c r="C2451" s="626">
        <v>89301212</v>
      </c>
      <c r="D2451" s="688" t="s">
        <v>4839</v>
      </c>
      <c r="E2451" s="689" t="s">
        <v>2843</v>
      </c>
      <c r="F2451" s="626" t="s">
        <v>2806</v>
      </c>
      <c r="G2451" s="626" t="s">
        <v>3887</v>
      </c>
      <c r="H2451" s="626" t="s">
        <v>550</v>
      </c>
      <c r="I2451" s="626" t="s">
        <v>4743</v>
      </c>
      <c r="J2451" s="626" t="s">
        <v>4744</v>
      </c>
      <c r="K2451" s="626" t="s">
        <v>4745</v>
      </c>
      <c r="L2451" s="627">
        <v>0</v>
      </c>
      <c r="M2451" s="627">
        <v>0</v>
      </c>
      <c r="N2451" s="626">
        <v>1</v>
      </c>
      <c r="O2451" s="690">
        <v>1</v>
      </c>
      <c r="P2451" s="627"/>
      <c r="Q2451" s="642"/>
      <c r="R2451" s="626"/>
      <c r="S2451" s="642">
        <v>0</v>
      </c>
      <c r="T2451" s="690"/>
      <c r="U2451" s="672">
        <v>0</v>
      </c>
    </row>
    <row r="2452" spans="1:21" ht="14.4" customHeight="1" x14ac:dyDescent="0.3">
      <c r="A2452" s="625">
        <v>21</v>
      </c>
      <c r="B2452" s="626" t="s">
        <v>551</v>
      </c>
      <c r="C2452" s="626">
        <v>89301212</v>
      </c>
      <c r="D2452" s="688" t="s">
        <v>4839</v>
      </c>
      <c r="E2452" s="689" t="s">
        <v>2843</v>
      </c>
      <c r="F2452" s="626" t="s">
        <v>2806</v>
      </c>
      <c r="G2452" s="626" t="s">
        <v>3356</v>
      </c>
      <c r="H2452" s="626" t="s">
        <v>550</v>
      </c>
      <c r="I2452" s="626" t="s">
        <v>3357</v>
      </c>
      <c r="J2452" s="626" t="s">
        <v>757</v>
      </c>
      <c r="K2452" s="626" t="s">
        <v>3079</v>
      </c>
      <c r="L2452" s="627">
        <v>113.19</v>
      </c>
      <c r="M2452" s="627">
        <v>113.19</v>
      </c>
      <c r="N2452" s="626">
        <v>1</v>
      </c>
      <c r="O2452" s="690">
        <v>0.5</v>
      </c>
      <c r="P2452" s="627">
        <v>113.19</v>
      </c>
      <c r="Q2452" s="642">
        <v>1</v>
      </c>
      <c r="R2452" s="626">
        <v>1</v>
      </c>
      <c r="S2452" s="642">
        <v>1</v>
      </c>
      <c r="T2452" s="690">
        <v>0.5</v>
      </c>
      <c r="U2452" s="672">
        <v>1</v>
      </c>
    </row>
    <row r="2453" spans="1:21" ht="14.4" customHeight="1" x14ac:dyDescent="0.3">
      <c r="A2453" s="625">
        <v>21</v>
      </c>
      <c r="B2453" s="626" t="s">
        <v>551</v>
      </c>
      <c r="C2453" s="626">
        <v>89301212</v>
      </c>
      <c r="D2453" s="688" t="s">
        <v>4839</v>
      </c>
      <c r="E2453" s="689" t="s">
        <v>2843</v>
      </c>
      <c r="F2453" s="626" t="s">
        <v>2806</v>
      </c>
      <c r="G2453" s="626" t="s">
        <v>3103</v>
      </c>
      <c r="H2453" s="626" t="s">
        <v>550</v>
      </c>
      <c r="I2453" s="626" t="s">
        <v>4746</v>
      </c>
      <c r="J2453" s="626" t="s">
        <v>3755</v>
      </c>
      <c r="K2453" s="626" t="s">
        <v>4747</v>
      </c>
      <c r="L2453" s="627">
        <v>0</v>
      </c>
      <c r="M2453" s="627">
        <v>0</v>
      </c>
      <c r="N2453" s="626">
        <v>1</v>
      </c>
      <c r="O2453" s="690">
        <v>0.5</v>
      </c>
      <c r="P2453" s="627">
        <v>0</v>
      </c>
      <c r="Q2453" s="642"/>
      <c r="R2453" s="626">
        <v>1</v>
      </c>
      <c r="S2453" s="642">
        <v>1</v>
      </c>
      <c r="T2453" s="690">
        <v>0.5</v>
      </c>
      <c r="U2453" s="672">
        <v>1</v>
      </c>
    </row>
    <row r="2454" spans="1:21" ht="14.4" customHeight="1" x14ac:dyDescent="0.3">
      <c r="A2454" s="625">
        <v>21</v>
      </c>
      <c r="B2454" s="626" t="s">
        <v>551</v>
      </c>
      <c r="C2454" s="626">
        <v>89301212</v>
      </c>
      <c r="D2454" s="688" t="s">
        <v>4839</v>
      </c>
      <c r="E2454" s="689" t="s">
        <v>2843</v>
      </c>
      <c r="F2454" s="626" t="s">
        <v>2806</v>
      </c>
      <c r="G2454" s="626" t="s">
        <v>2895</v>
      </c>
      <c r="H2454" s="626" t="s">
        <v>1264</v>
      </c>
      <c r="I2454" s="626" t="s">
        <v>2481</v>
      </c>
      <c r="J2454" s="626" t="s">
        <v>1274</v>
      </c>
      <c r="K2454" s="626" t="s">
        <v>2482</v>
      </c>
      <c r="L2454" s="627">
        <v>96.63</v>
      </c>
      <c r="M2454" s="627">
        <v>96.63</v>
      </c>
      <c r="N2454" s="626">
        <v>1</v>
      </c>
      <c r="O2454" s="690">
        <v>0.5</v>
      </c>
      <c r="P2454" s="627">
        <v>96.63</v>
      </c>
      <c r="Q2454" s="642">
        <v>1</v>
      </c>
      <c r="R2454" s="626">
        <v>1</v>
      </c>
      <c r="S2454" s="642">
        <v>1</v>
      </c>
      <c r="T2454" s="690">
        <v>0.5</v>
      </c>
      <c r="U2454" s="672">
        <v>1</v>
      </c>
    </row>
    <row r="2455" spans="1:21" ht="14.4" customHeight="1" x14ac:dyDescent="0.3">
      <c r="A2455" s="625">
        <v>21</v>
      </c>
      <c r="B2455" s="626" t="s">
        <v>551</v>
      </c>
      <c r="C2455" s="626">
        <v>89301212</v>
      </c>
      <c r="D2455" s="688" t="s">
        <v>4839</v>
      </c>
      <c r="E2455" s="689" t="s">
        <v>2843</v>
      </c>
      <c r="F2455" s="626" t="s">
        <v>2806</v>
      </c>
      <c r="G2455" s="626" t="s">
        <v>2869</v>
      </c>
      <c r="H2455" s="626" t="s">
        <v>550</v>
      </c>
      <c r="I2455" s="626" t="s">
        <v>2180</v>
      </c>
      <c r="J2455" s="626" t="s">
        <v>880</v>
      </c>
      <c r="K2455" s="626" t="s">
        <v>881</v>
      </c>
      <c r="L2455" s="627">
        <v>190.48</v>
      </c>
      <c r="M2455" s="627">
        <v>190.48</v>
      </c>
      <c r="N2455" s="626">
        <v>1</v>
      </c>
      <c r="O2455" s="690">
        <v>0.5</v>
      </c>
      <c r="P2455" s="627"/>
      <c r="Q2455" s="642">
        <v>0</v>
      </c>
      <c r="R2455" s="626"/>
      <c r="S2455" s="642">
        <v>0</v>
      </c>
      <c r="T2455" s="690"/>
      <c r="U2455" s="672">
        <v>0</v>
      </c>
    </row>
    <row r="2456" spans="1:21" ht="14.4" customHeight="1" x14ac:dyDescent="0.3">
      <c r="A2456" s="625">
        <v>21</v>
      </c>
      <c r="B2456" s="626" t="s">
        <v>551</v>
      </c>
      <c r="C2456" s="626">
        <v>89301212</v>
      </c>
      <c r="D2456" s="688" t="s">
        <v>4839</v>
      </c>
      <c r="E2456" s="689" t="s">
        <v>2843</v>
      </c>
      <c r="F2456" s="626" t="s">
        <v>2806</v>
      </c>
      <c r="G2456" s="626" t="s">
        <v>2872</v>
      </c>
      <c r="H2456" s="626" t="s">
        <v>1264</v>
      </c>
      <c r="I2456" s="626" t="s">
        <v>2196</v>
      </c>
      <c r="J2456" s="626" t="s">
        <v>1418</v>
      </c>
      <c r="K2456" s="626" t="s">
        <v>2197</v>
      </c>
      <c r="L2456" s="627">
        <v>1347.28</v>
      </c>
      <c r="M2456" s="627">
        <v>32334.719999999994</v>
      </c>
      <c r="N2456" s="626">
        <v>24</v>
      </c>
      <c r="O2456" s="690">
        <v>18.5</v>
      </c>
      <c r="P2456" s="627">
        <v>30987.439999999995</v>
      </c>
      <c r="Q2456" s="642">
        <v>0.95833333333333337</v>
      </c>
      <c r="R2456" s="626">
        <v>23</v>
      </c>
      <c r="S2456" s="642">
        <v>0.95833333333333337</v>
      </c>
      <c r="T2456" s="690">
        <v>17.5</v>
      </c>
      <c r="U2456" s="672">
        <v>0.94594594594594594</v>
      </c>
    </row>
    <row r="2457" spans="1:21" ht="14.4" customHeight="1" x14ac:dyDescent="0.3">
      <c r="A2457" s="625">
        <v>21</v>
      </c>
      <c r="B2457" s="626" t="s">
        <v>551</v>
      </c>
      <c r="C2457" s="626">
        <v>89301212</v>
      </c>
      <c r="D2457" s="688" t="s">
        <v>4839</v>
      </c>
      <c r="E2457" s="689" t="s">
        <v>2843</v>
      </c>
      <c r="F2457" s="626" t="s">
        <v>2806</v>
      </c>
      <c r="G2457" s="626" t="s">
        <v>2872</v>
      </c>
      <c r="H2457" s="626" t="s">
        <v>1264</v>
      </c>
      <c r="I2457" s="626" t="s">
        <v>2196</v>
      </c>
      <c r="J2457" s="626" t="s">
        <v>1418</v>
      </c>
      <c r="K2457" s="626" t="s">
        <v>2197</v>
      </c>
      <c r="L2457" s="627">
        <v>1359.61</v>
      </c>
      <c r="M2457" s="627">
        <v>13596.1</v>
      </c>
      <c r="N2457" s="626">
        <v>10</v>
      </c>
      <c r="O2457" s="690">
        <v>8.5</v>
      </c>
      <c r="P2457" s="627">
        <v>13596.1</v>
      </c>
      <c r="Q2457" s="642">
        <v>1</v>
      </c>
      <c r="R2457" s="626">
        <v>10</v>
      </c>
      <c r="S2457" s="642">
        <v>1</v>
      </c>
      <c r="T2457" s="690">
        <v>8.5</v>
      </c>
      <c r="U2457" s="672">
        <v>1</v>
      </c>
    </row>
    <row r="2458" spans="1:21" ht="14.4" customHeight="1" x14ac:dyDescent="0.3">
      <c r="A2458" s="625">
        <v>21</v>
      </c>
      <c r="B2458" s="626" t="s">
        <v>551</v>
      </c>
      <c r="C2458" s="626">
        <v>89301212</v>
      </c>
      <c r="D2458" s="688" t="s">
        <v>4839</v>
      </c>
      <c r="E2458" s="689" t="s">
        <v>2843</v>
      </c>
      <c r="F2458" s="626" t="s">
        <v>2806</v>
      </c>
      <c r="G2458" s="626" t="s">
        <v>2872</v>
      </c>
      <c r="H2458" s="626" t="s">
        <v>1264</v>
      </c>
      <c r="I2458" s="626" t="s">
        <v>2873</v>
      </c>
      <c r="J2458" s="626" t="s">
        <v>2874</v>
      </c>
      <c r="K2458" s="626" t="s">
        <v>2875</v>
      </c>
      <c r="L2458" s="627">
        <v>1347.28</v>
      </c>
      <c r="M2458" s="627">
        <v>1347.28</v>
      </c>
      <c r="N2458" s="626">
        <v>1</v>
      </c>
      <c r="O2458" s="690">
        <v>1</v>
      </c>
      <c r="P2458" s="627">
        <v>1347.28</v>
      </c>
      <c r="Q2458" s="642">
        <v>1</v>
      </c>
      <c r="R2458" s="626">
        <v>1</v>
      </c>
      <c r="S2458" s="642">
        <v>1</v>
      </c>
      <c r="T2458" s="690">
        <v>1</v>
      </c>
      <c r="U2458" s="672">
        <v>1</v>
      </c>
    </row>
    <row r="2459" spans="1:21" ht="14.4" customHeight="1" x14ac:dyDescent="0.3">
      <c r="A2459" s="625">
        <v>21</v>
      </c>
      <c r="B2459" s="626" t="s">
        <v>551</v>
      </c>
      <c r="C2459" s="626">
        <v>89301212</v>
      </c>
      <c r="D2459" s="688" t="s">
        <v>4839</v>
      </c>
      <c r="E2459" s="689" t="s">
        <v>2843</v>
      </c>
      <c r="F2459" s="626" t="s">
        <v>2806</v>
      </c>
      <c r="G2459" s="626" t="s">
        <v>2896</v>
      </c>
      <c r="H2459" s="626" t="s">
        <v>550</v>
      </c>
      <c r="I2459" s="626" t="s">
        <v>2897</v>
      </c>
      <c r="J2459" s="626" t="s">
        <v>2898</v>
      </c>
      <c r="K2459" s="626" t="s">
        <v>870</v>
      </c>
      <c r="L2459" s="627">
        <v>101.69</v>
      </c>
      <c r="M2459" s="627">
        <v>101.69</v>
      </c>
      <c r="N2459" s="626">
        <v>1</v>
      </c>
      <c r="O2459" s="690">
        <v>0.5</v>
      </c>
      <c r="P2459" s="627"/>
      <c r="Q2459" s="642">
        <v>0</v>
      </c>
      <c r="R2459" s="626"/>
      <c r="S2459" s="642">
        <v>0</v>
      </c>
      <c r="T2459" s="690"/>
      <c r="U2459" s="672">
        <v>0</v>
      </c>
    </row>
    <row r="2460" spans="1:21" ht="14.4" customHeight="1" x14ac:dyDescent="0.3">
      <c r="A2460" s="625">
        <v>21</v>
      </c>
      <c r="B2460" s="626" t="s">
        <v>551</v>
      </c>
      <c r="C2460" s="626">
        <v>89301212</v>
      </c>
      <c r="D2460" s="688" t="s">
        <v>4839</v>
      </c>
      <c r="E2460" s="689" t="s">
        <v>2843</v>
      </c>
      <c r="F2460" s="626" t="s">
        <v>2806</v>
      </c>
      <c r="G2460" s="626" t="s">
        <v>2850</v>
      </c>
      <c r="H2460" s="626" t="s">
        <v>550</v>
      </c>
      <c r="I2460" s="626" t="s">
        <v>2851</v>
      </c>
      <c r="J2460" s="626" t="s">
        <v>2852</v>
      </c>
      <c r="K2460" s="626" t="s">
        <v>2853</v>
      </c>
      <c r="L2460" s="627">
        <v>0</v>
      </c>
      <c r="M2460" s="627">
        <v>0</v>
      </c>
      <c r="N2460" s="626">
        <v>1</v>
      </c>
      <c r="O2460" s="690">
        <v>0.5</v>
      </c>
      <c r="P2460" s="627"/>
      <c r="Q2460" s="642"/>
      <c r="R2460" s="626"/>
      <c r="S2460" s="642">
        <v>0</v>
      </c>
      <c r="T2460" s="690"/>
      <c r="U2460" s="672">
        <v>0</v>
      </c>
    </row>
    <row r="2461" spans="1:21" ht="14.4" customHeight="1" x14ac:dyDescent="0.3">
      <c r="A2461" s="625">
        <v>21</v>
      </c>
      <c r="B2461" s="626" t="s">
        <v>551</v>
      </c>
      <c r="C2461" s="626">
        <v>89301212</v>
      </c>
      <c r="D2461" s="688" t="s">
        <v>4839</v>
      </c>
      <c r="E2461" s="689" t="s">
        <v>2843</v>
      </c>
      <c r="F2461" s="626" t="s">
        <v>2806</v>
      </c>
      <c r="G2461" s="626" t="s">
        <v>3617</v>
      </c>
      <c r="H2461" s="626" t="s">
        <v>1264</v>
      </c>
      <c r="I2461" s="626" t="s">
        <v>3735</v>
      </c>
      <c r="J2461" s="626" t="s">
        <v>3736</v>
      </c>
      <c r="K2461" s="626" t="s">
        <v>3737</v>
      </c>
      <c r="L2461" s="627">
        <v>7567.3</v>
      </c>
      <c r="M2461" s="627">
        <v>166480.59999999998</v>
      </c>
      <c r="N2461" s="626">
        <v>22</v>
      </c>
      <c r="O2461" s="690">
        <v>10.5</v>
      </c>
      <c r="P2461" s="627">
        <v>166480.59999999998</v>
      </c>
      <c r="Q2461" s="642">
        <v>1</v>
      </c>
      <c r="R2461" s="626">
        <v>22</v>
      </c>
      <c r="S2461" s="642">
        <v>1</v>
      </c>
      <c r="T2461" s="690">
        <v>10.5</v>
      </c>
      <c r="U2461" s="672">
        <v>1</v>
      </c>
    </row>
    <row r="2462" spans="1:21" ht="14.4" customHeight="1" x14ac:dyDescent="0.3">
      <c r="A2462" s="625">
        <v>21</v>
      </c>
      <c r="B2462" s="626" t="s">
        <v>551</v>
      </c>
      <c r="C2462" s="626">
        <v>89301212</v>
      </c>
      <c r="D2462" s="688" t="s">
        <v>4839</v>
      </c>
      <c r="E2462" s="689" t="s">
        <v>2843</v>
      </c>
      <c r="F2462" s="626" t="s">
        <v>2806</v>
      </c>
      <c r="G2462" s="626" t="s">
        <v>3617</v>
      </c>
      <c r="H2462" s="626" t="s">
        <v>1264</v>
      </c>
      <c r="I2462" s="626" t="s">
        <v>4748</v>
      </c>
      <c r="J2462" s="626" t="s">
        <v>4749</v>
      </c>
      <c r="K2462" s="626" t="s">
        <v>4750</v>
      </c>
      <c r="L2462" s="627">
        <v>14860.07</v>
      </c>
      <c r="M2462" s="627">
        <v>282341.33000000007</v>
      </c>
      <c r="N2462" s="626">
        <v>19</v>
      </c>
      <c r="O2462" s="690">
        <v>10</v>
      </c>
      <c r="P2462" s="627">
        <v>282341.33000000007</v>
      </c>
      <c r="Q2462" s="642">
        <v>1</v>
      </c>
      <c r="R2462" s="626">
        <v>19</v>
      </c>
      <c r="S2462" s="642">
        <v>1</v>
      </c>
      <c r="T2462" s="690">
        <v>10</v>
      </c>
      <c r="U2462" s="672">
        <v>1</v>
      </c>
    </row>
    <row r="2463" spans="1:21" ht="14.4" customHeight="1" x14ac:dyDescent="0.3">
      <c r="A2463" s="625">
        <v>21</v>
      </c>
      <c r="B2463" s="626" t="s">
        <v>551</v>
      </c>
      <c r="C2463" s="626">
        <v>89301212</v>
      </c>
      <c r="D2463" s="688" t="s">
        <v>4839</v>
      </c>
      <c r="E2463" s="689" t="s">
        <v>2843</v>
      </c>
      <c r="F2463" s="626" t="s">
        <v>2806</v>
      </c>
      <c r="G2463" s="626" t="s">
        <v>3617</v>
      </c>
      <c r="H2463" s="626" t="s">
        <v>1264</v>
      </c>
      <c r="I2463" s="626" t="s">
        <v>3618</v>
      </c>
      <c r="J2463" s="626" t="s">
        <v>3619</v>
      </c>
      <c r="K2463" s="626" t="s">
        <v>3620</v>
      </c>
      <c r="L2463" s="627">
        <v>17706.39</v>
      </c>
      <c r="M2463" s="627">
        <v>796787.55000000051</v>
      </c>
      <c r="N2463" s="626">
        <v>45</v>
      </c>
      <c r="O2463" s="690">
        <v>22.5</v>
      </c>
      <c r="P2463" s="627">
        <v>796787.55000000051</v>
      </c>
      <c r="Q2463" s="642">
        <v>1</v>
      </c>
      <c r="R2463" s="626">
        <v>45</v>
      </c>
      <c r="S2463" s="642">
        <v>1</v>
      </c>
      <c r="T2463" s="690">
        <v>22.5</v>
      </c>
      <c r="U2463" s="672">
        <v>1</v>
      </c>
    </row>
    <row r="2464" spans="1:21" ht="14.4" customHeight="1" x14ac:dyDescent="0.3">
      <c r="A2464" s="625">
        <v>21</v>
      </c>
      <c r="B2464" s="626" t="s">
        <v>551</v>
      </c>
      <c r="C2464" s="626">
        <v>89301212</v>
      </c>
      <c r="D2464" s="688" t="s">
        <v>4839</v>
      </c>
      <c r="E2464" s="689" t="s">
        <v>2843</v>
      </c>
      <c r="F2464" s="626" t="s">
        <v>2806</v>
      </c>
      <c r="G2464" s="626" t="s">
        <v>3052</v>
      </c>
      <c r="H2464" s="626" t="s">
        <v>1264</v>
      </c>
      <c r="I2464" s="626" t="s">
        <v>2522</v>
      </c>
      <c r="J2464" s="626" t="s">
        <v>1317</v>
      </c>
      <c r="K2464" s="626" t="s">
        <v>1397</v>
      </c>
      <c r="L2464" s="627">
        <v>314.35000000000002</v>
      </c>
      <c r="M2464" s="627">
        <v>314.35000000000002</v>
      </c>
      <c r="N2464" s="626">
        <v>1</v>
      </c>
      <c r="O2464" s="690">
        <v>0.5</v>
      </c>
      <c r="P2464" s="627">
        <v>314.35000000000002</v>
      </c>
      <c r="Q2464" s="642">
        <v>1</v>
      </c>
      <c r="R2464" s="626">
        <v>1</v>
      </c>
      <c r="S2464" s="642">
        <v>1</v>
      </c>
      <c r="T2464" s="690">
        <v>0.5</v>
      </c>
      <c r="U2464" s="672">
        <v>1</v>
      </c>
    </row>
    <row r="2465" spans="1:21" ht="14.4" customHeight="1" x14ac:dyDescent="0.3">
      <c r="A2465" s="625">
        <v>21</v>
      </c>
      <c r="B2465" s="626" t="s">
        <v>551</v>
      </c>
      <c r="C2465" s="626">
        <v>89301212</v>
      </c>
      <c r="D2465" s="688" t="s">
        <v>4839</v>
      </c>
      <c r="E2465" s="689" t="s">
        <v>2843</v>
      </c>
      <c r="F2465" s="626" t="s">
        <v>2806</v>
      </c>
      <c r="G2465" s="626" t="s">
        <v>3053</v>
      </c>
      <c r="H2465" s="626" t="s">
        <v>550</v>
      </c>
      <c r="I2465" s="626" t="s">
        <v>4700</v>
      </c>
      <c r="J2465" s="626" t="s">
        <v>899</v>
      </c>
      <c r="K2465" s="626" t="s">
        <v>680</v>
      </c>
      <c r="L2465" s="627">
        <v>60.97</v>
      </c>
      <c r="M2465" s="627">
        <v>60.97</v>
      </c>
      <c r="N2465" s="626">
        <v>1</v>
      </c>
      <c r="O2465" s="690">
        <v>0.5</v>
      </c>
      <c r="P2465" s="627"/>
      <c r="Q2465" s="642">
        <v>0</v>
      </c>
      <c r="R2465" s="626"/>
      <c r="S2465" s="642">
        <v>0</v>
      </c>
      <c r="T2465" s="690"/>
      <c r="U2465" s="672">
        <v>0</v>
      </c>
    </row>
    <row r="2466" spans="1:21" ht="14.4" customHeight="1" x14ac:dyDescent="0.3">
      <c r="A2466" s="625">
        <v>21</v>
      </c>
      <c r="B2466" s="626" t="s">
        <v>551</v>
      </c>
      <c r="C2466" s="626">
        <v>89301212</v>
      </c>
      <c r="D2466" s="688" t="s">
        <v>4839</v>
      </c>
      <c r="E2466" s="689" t="s">
        <v>2843</v>
      </c>
      <c r="F2466" s="626" t="s">
        <v>2806</v>
      </c>
      <c r="G2466" s="626" t="s">
        <v>4751</v>
      </c>
      <c r="H2466" s="626" t="s">
        <v>1264</v>
      </c>
      <c r="I2466" s="626" t="s">
        <v>2567</v>
      </c>
      <c r="J2466" s="626" t="s">
        <v>1433</v>
      </c>
      <c r="K2466" s="626" t="s">
        <v>1434</v>
      </c>
      <c r="L2466" s="627">
        <v>139.46</v>
      </c>
      <c r="M2466" s="627">
        <v>139.46</v>
      </c>
      <c r="N2466" s="626">
        <v>1</v>
      </c>
      <c r="O2466" s="690">
        <v>0.5</v>
      </c>
      <c r="P2466" s="627"/>
      <c r="Q2466" s="642">
        <v>0</v>
      </c>
      <c r="R2466" s="626"/>
      <c r="S2466" s="642">
        <v>0</v>
      </c>
      <c r="T2466" s="690"/>
      <c r="U2466" s="672">
        <v>0</v>
      </c>
    </row>
    <row r="2467" spans="1:21" ht="14.4" customHeight="1" x14ac:dyDescent="0.3">
      <c r="A2467" s="625">
        <v>21</v>
      </c>
      <c r="B2467" s="626" t="s">
        <v>551</v>
      </c>
      <c r="C2467" s="626">
        <v>89301212</v>
      </c>
      <c r="D2467" s="688" t="s">
        <v>4839</v>
      </c>
      <c r="E2467" s="689" t="s">
        <v>2843</v>
      </c>
      <c r="F2467" s="626" t="s">
        <v>2808</v>
      </c>
      <c r="G2467" s="626" t="s">
        <v>3245</v>
      </c>
      <c r="H2467" s="626" t="s">
        <v>550</v>
      </c>
      <c r="I2467" s="626" t="s">
        <v>3246</v>
      </c>
      <c r="J2467" s="626" t="s">
        <v>3247</v>
      </c>
      <c r="K2467" s="626" t="s">
        <v>3248</v>
      </c>
      <c r="L2467" s="627">
        <v>1267.1199999999999</v>
      </c>
      <c r="M2467" s="627">
        <v>1267.1199999999999</v>
      </c>
      <c r="N2467" s="626">
        <v>1</v>
      </c>
      <c r="O2467" s="690">
        <v>1</v>
      </c>
      <c r="P2467" s="627">
        <v>1267.1199999999999</v>
      </c>
      <c r="Q2467" s="642">
        <v>1</v>
      </c>
      <c r="R2467" s="626">
        <v>1</v>
      </c>
      <c r="S2467" s="642">
        <v>1</v>
      </c>
      <c r="T2467" s="690">
        <v>1</v>
      </c>
      <c r="U2467" s="672">
        <v>1</v>
      </c>
    </row>
    <row r="2468" spans="1:21" ht="14.4" customHeight="1" x14ac:dyDescent="0.3">
      <c r="A2468" s="625">
        <v>21</v>
      </c>
      <c r="B2468" s="626" t="s">
        <v>551</v>
      </c>
      <c r="C2468" s="626">
        <v>89301212</v>
      </c>
      <c r="D2468" s="688" t="s">
        <v>4839</v>
      </c>
      <c r="E2468" s="689" t="s">
        <v>2844</v>
      </c>
      <c r="F2468" s="626" t="s">
        <v>2806</v>
      </c>
      <c r="G2468" s="626" t="s">
        <v>3758</v>
      </c>
      <c r="H2468" s="626" t="s">
        <v>550</v>
      </c>
      <c r="I2468" s="626" t="s">
        <v>3759</v>
      </c>
      <c r="J2468" s="626" t="s">
        <v>3760</v>
      </c>
      <c r="K2468" s="626" t="s">
        <v>3761</v>
      </c>
      <c r="L2468" s="627">
        <v>0</v>
      </c>
      <c r="M2468" s="627">
        <v>0</v>
      </c>
      <c r="N2468" s="626">
        <v>1</v>
      </c>
      <c r="O2468" s="690">
        <v>0.5</v>
      </c>
      <c r="P2468" s="627"/>
      <c r="Q2468" s="642"/>
      <c r="R2468" s="626"/>
      <c r="S2468" s="642">
        <v>0</v>
      </c>
      <c r="T2468" s="690"/>
      <c r="U2468" s="672">
        <v>0</v>
      </c>
    </row>
    <row r="2469" spans="1:21" ht="14.4" customHeight="1" x14ac:dyDescent="0.3">
      <c r="A2469" s="625">
        <v>21</v>
      </c>
      <c r="B2469" s="626" t="s">
        <v>551</v>
      </c>
      <c r="C2469" s="626">
        <v>89301212</v>
      </c>
      <c r="D2469" s="688" t="s">
        <v>4839</v>
      </c>
      <c r="E2469" s="689" t="s">
        <v>2844</v>
      </c>
      <c r="F2469" s="626" t="s">
        <v>2806</v>
      </c>
      <c r="G2469" s="626" t="s">
        <v>2953</v>
      </c>
      <c r="H2469" s="626" t="s">
        <v>550</v>
      </c>
      <c r="I2469" s="626" t="s">
        <v>2955</v>
      </c>
      <c r="J2469" s="626" t="s">
        <v>950</v>
      </c>
      <c r="K2469" s="626" t="s">
        <v>2956</v>
      </c>
      <c r="L2469" s="627">
        <v>0</v>
      </c>
      <c r="M2469" s="627">
        <v>0</v>
      </c>
      <c r="N2469" s="626">
        <v>1</v>
      </c>
      <c r="O2469" s="690">
        <v>1</v>
      </c>
      <c r="P2469" s="627"/>
      <c r="Q2469" s="642"/>
      <c r="R2469" s="626"/>
      <c r="S2469" s="642">
        <v>0</v>
      </c>
      <c r="T2469" s="690"/>
      <c r="U2469" s="672">
        <v>0</v>
      </c>
    </row>
    <row r="2470" spans="1:21" ht="14.4" customHeight="1" x14ac:dyDescent="0.3">
      <c r="A2470" s="625">
        <v>21</v>
      </c>
      <c r="B2470" s="626" t="s">
        <v>551</v>
      </c>
      <c r="C2470" s="626">
        <v>89301212</v>
      </c>
      <c r="D2470" s="688" t="s">
        <v>4839</v>
      </c>
      <c r="E2470" s="689" t="s">
        <v>2844</v>
      </c>
      <c r="F2470" s="626" t="s">
        <v>2806</v>
      </c>
      <c r="G2470" s="626" t="s">
        <v>2903</v>
      </c>
      <c r="H2470" s="626" t="s">
        <v>550</v>
      </c>
      <c r="I2470" s="626" t="s">
        <v>4202</v>
      </c>
      <c r="J2470" s="626" t="s">
        <v>2907</v>
      </c>
      <c r="K2470" s="626" t="s">
        <v>628</v>
      </c>
      <c r="L2470" s="627">
        <v>0</v>
      </c>
      <c r="M2470" s="627">
        <v>0</v>
      </c>
      <c r="N2470" s="626">
        <v>1</v>
      </c>
      <c r="O2470" s="690">
        <v>0.5</v>
      </c>
      <c r="P2470" s="627"/>
      <c r="Q2470" s="642"/>
      <c r="R2470" s="626"/>
      <c r="S2470" s="642">
        <v>0</v>
      </c>
      <c r="T2470" s="690"/>
      <c r="U2470" s="672">
        <v>0</v>
      </c>
    </row>
    <row r="2471" spans="1:21" ht="14.4" customHeight="1" x14ac:dyDescent="0.3">
      <c r="A2471" s="625">
        <v>21</v>
      </c>
      <c r="B2471" s="626" t="s">
        <v>551</v>
      </c>
      <c r="C2471" s="626">
        <v>89301215</v>
      </c>
      <c r="D2471" s="688" t="s">
        <v>4840</v>
      </c>
      <c r="E2471" s="689" t="s">
        <v>2817</v>
      </c>
      <c r="F2471" s="626" t="s">
        <v>2806</v>
      </c>
      <c r="G2471" s="626" t="s">
        <v>2953</v>
      </c>
      <c r="H2471" s="626" t="s">
        <v>550</v>
      </c>
      <c r="I2471" s="626" t="s">
        <v>2954</v>
      </c>
      <c r="J2471" s="626" t="s">
        <v>950</v>
      </c>
      <c r="K2471" s="626" t="s">
        <v>951</v>
      </c>
      <c r="L2471" s="627">
        <v>400.21</v>
      </c>
      <c r="M2471" s="627">
        <v>400.21</v>
      </c>
      <c r="N2471" s="626">
        <v>1</v>
      </c>
      <c r="O2471" s="690">
        <v>0.5</v>
      </c>
      <c r="P2471" s="627">
        <v>400.21</v>
      </c>
      <c r="Q2471" s="642">
        <v>1</v>
      </c>
      <c r="R2471" s="626">
        <v>1</v>
      </c>
      <c r="S2471" s="642">
        <v>1</v>
      </c>
      <c r="T2471" s="690">
        <v>0.5</v>
      </c>
      <c r="U2471" s="672">
        <v>1</v>
      </c>
    </row>
    <row r="2472" spans="1:21" ht="14.4" customHeight="1" x14ac:dyDescent="0.3">
      <c r="A2472" s="625">
        <v>21</v>
      </c>
      <c r="B2472" s="626" t="s">
        <v>551</v>
      </c>
      <c r="C2472" s="626">
        <v>89301215</v>
      </c>
      <c r="D2472" s="688" t="s">
        <v>4840</v>
      </c>
      <c r="E2472" s="689" t="s">
        <v>2817</v>
      </c>
      <c r="F2472" s="626" t="s">
        <v>2806</v>
      </c>
      <c r="G2472" s="626" t="s">
        <v>3870</v>
      </c>
      <c r="H2472" s="626" t="s">
        <v>550</v>
      </c>
      <c r="I2472" s="626" t="s">
        <v>4739</v>
      </c>
      <c r="J2472" s="626" t="s">
        <v>4740</v>
      </c>
      <c r="K2472" s="626" t="s">
        <v>4741</v>
      </c>
      <c r="L2472" s="627">
        <v>41.07</v>
      </c>
      <c r="M2472" s="627">
        <v>41.07</v>
      </c>
      <c r="N2472" s="626">
        <v>1</v>
      </c>
      <c r="O2472" s="690">
        <v>1</v>
      </c>
      <c r="P2472" s="627">
        <v>41.07</v>
      </c>
      <c r="Q2472" s="642">
        <v>1</v>
      </c>
      <c r="R2472" s="626">
        <v>1</v>
      </c>
      <c r="S2472" s="642">
        <v>1</v>
      </c>
      <c r="T2472" s="690">
        <v>1</v>
      </c>
      <c r="U2472" s="672">
        <v>1</v>
      </c>
    </row>
    <row r="2473" spans="1:21" ht="14.4" customHeight="1" x14ac:dyDescent="0.3">
      <c r="A2473" s="625">
        <v>21</v>
      </c>
      <c r="B2473" s="626" t="s">
        <v>551</v>
      </c>
      <c r="C2473" s="626">
        <v>89301215</v>
      </c>
      <c r="D2473" s="688" t="s">
        <v>4840</v>
      </c>
      <c r="E2473" s="689" t="s">
        <v>2817</v>
      </c>
      <c r="F2473" s="626" t="s">
        <v>2806</v>
      </c>
      <c r="G2473" s="626" t="s">
        <v>3353</v>
      </c>
      <c r="H2473" s="626" t="s">
        <v>550</v>
      </c>
      <c r="I2473" s="626" t="s">
        <v>3354</v>
      </c>
      <c r="J2473" s="626" t="s">
        <v>1522</v>
      </c>
      <c r="K2473" s="626" t="s">
        <v>3355</v>
      </c>
      <c r="L2473" s="627">
        <v>121.41</v>
      </c>
      <c r="M2473" s="627">
        <v>121.41</v>
      </c>
      <c r="N2473" s="626">
        <v>1</v>
      </c>
      <c r="O2473" s="690">
        <v>1</v>
      </c>
      <c r="P2473" s="627">
        <v>121.41</v>
      </c>
      <c r="Q2473" s="642">
        <v>1</v>
      </c>
      <c r="R2473" s="626">
        <v>1</v>
      </c>
      <c r="S2473" s="642">
        <v>1</v>
      </c>
      <c r="T2473" s="690">
        <v>1</v>
      </c>
      <c r="U2473" s="672">
        <v>1</v>
      </c>
    </row>
    <row r="2474" spans="1:21" ht="14.4" customHeight="1" x14ac:dyDescent="0.3">
      <c r="A2474" s="625">
        <v>21</v>
      </c>
      <c r="B2474" s="626" t="s">
        <v>551</v>
      </c>
      <c r="C2474" s="626">
        <v>89301215</v>
      </c>
      <c r="D2474" s="688" t="s">
        <v>4840</v>
      </c>
      <c r="E2474" s="689" t="s">
        <v>2817</v>
      </c>
      <c r="F2474" s="626" t="s">
        <v>2806</v>
      </c>
      <c r="G2474" s="626" t="s">
        <v>2889</v>
      </c>
      <c r="H2474" s="626" t="s">
        <v>550</v>
      </c>
      <c r="I2474" s="626" t="s">
        <v>2890</v>
      </c>
      <c r="J2474" s="626" t="s">
        <v>2891</v>
      </c>
      <c r="K2474" s="626" t="s">
        <v>2892</v>
      </c>
      <c r="L2474" s="627">
        <v>54.04</v>
      </c>
      <c r="M2474" s="627">
        <v>108.08</v>
      </c>
      <c r="N2474" s="626">
        <v>2</v>
      </c>
      <c r="O2474" s="690">
        <v>1</v>
      </c>
      <c r="P2474" s="627"/>
      <c r="Q2474" s="642">
        <v>0</v>
      </c>
      <c r="R2474" s="626"/>
      <c r="S2474" s="642">
        <v>0</v>
      </c>
      <c r="T2474" s="690"/>
      <c r="U2474" s="672">
        <v>0</v>
      </c>
    </row>
    <row r="2475" spans="1:21" ht="14.4" customHeight="1" x14ac:dyDescent="0.3">
      <c r="A2475" s="625">
        <v>21</v>
      </c>
      <c r="B2475" s="626" t="s">
        <v>551</v>
      </c>
      <c r="C2475" s="626">
        <v>89301215</v>
      </c>
      <c r="D2475" s="688" t="s">
        <v>4840</v>
      </c>
      <c r="E2475" s="689" t="s">
        <v>2817</v>
      </c>
      <c r="F2475" s="626" t="s">
        <v>2806</v>
      </c>
      <c r="G2475" s="626" t="s">
        <v>3270</v>
      </c>
      <c r="H2475" s="626" t="s">
        <v>1264</v>
      </c>
      <c r="I2475" s="626" t="s">
        <v>3273</v>
      </c>
      <c r="J2475" s="626" t="s">
        <v>3274</v>
      </c>
      <c r="K2475" s="626" t="s">
        <v>3275</v>
      </c>
      <c r="L2475" s="627">
        <v>2279.48</v>
      </c>
      <c r="M2475" s="627">
        <v>4558.96</v>
      </c>
      <c r="N2475" s="626">
        <v>2</v>
      </c>
      <c r="O2475" s="690">
        <v>2</v>
      </c>
      <c r="P2475" s="627">
        <v>4558.96</v>
      </c>
      <c r="Q2475" s="642">
        <v>1</v>
      </c>
      <c r="R2475" s="626">
        <v>2</v>
      </c>
      <c r="S2475" s="642">
        <v>1</v>
      </c>
      <c r="T2475" s="690">
        <v>2</v>
      </c>
      <c r="U2475" s="672">
        <v>1</v>
      </c>
    </row>
    <row r="2476" spans="1:21" ht="14.4" customHeight="1" x14ac:dyDescent="0.3">
      <c r="A2476" s="625">
        <v>21</v>
      </c>
      <c r="B2476" s="626" t="s">
        <v>551</v>
      </c>
      <c r="C2476" s="626">
        <v>89301215</v>
      </c>
      <c r="D2476" s="688" t="s">
        <v>4840</v>
      </c>
      <c r="E2476" s="689" t="s">
        <v>2817</v>
      </c>
      <c r="F2476" s="626" t="s">
        <v>2806</v>
      </c>
      <c r="G2476" s="626" t="s">
        <v>2869</v>
      </c>
      <c r="H2476" s="626" t="s">
        <v>550</v>
      </c>
      <c r="I2476" s="626" t="s">
        <v>4174</v>
      </c>
      <c r="J2476" s="626" t="s">
        <v>3215</v>
      </c>
      <c r="K2476" s="626" t="s">
        <v>4175</v>
      </c>
      <c r="L2476" s="627">
        <v>0</v>
      </c>
      <c r="M2476" s="627">
        <v>0</v>
      </c>
      <c r="N2476" s="626">
        <v>2</v>
      </c>
      <c r="O2476" s="690">
        <v>1.5</v>
      </c>
      <c r="P2476" s="627">
        <v>0</v>
      </c>
      <c r="Q2476" s="642"/>
      <c r="R2476" s="626">
        <v>2</v>
      </c>
      <c r="S2476" s="642">
        <v>1</v>
      </c>
      <c r="T2476" s="690">
        <v>1.5</v>
      </c>
      <c r="U2476" s="672">
        <v>1</v>
      </c>
    </row>
    <row r="2477" spans="1:21" ht="14.4" customHeight="1" x14ac:dyDescent="0.3">
      <c r="A2477" s="625">
        <v>21</v>
      </c>
      <c r="B2477" s="626" t="s">
        <v>551</v>
      </c>
      <c r="C2477" s="626">
        <v>89301215</v>
      </c>
      <c r="D2477" s="688" t="s">
        <v>4840</v>
      </c>
      <c r="E2477" s="689" t="s">
        <v>2817</v>
      </c>
      <c r="F2477" s="626" t="s">
        <v>2806</v>
      </c>
      <c r="G2477" s="626" t="s">
        <v>4752</v>
      </c>
      <c r="H2477" s="626" t="s">
        <v>550</v>
      </c>
      <c r="I2477" s="626" t="s">
        <v>4753</v>
      </c>
      <c r="J2477" s="626" t="s">
        <v>4754</v>
      </c>
      <c r="K2477" s="626" t="s">
        <v>4755</v>
      </c>
      <c r="L2477" s="627">
        <v>1385.97</v>
      </c>
      <c r="M2477" s="627">
        <v>4157.91</v>
      </c>
      <c r="N2477" s="626">
        <v>3</v>
      </c>
      <c r="O2477" s="690">
        <v>3</v>
      </c>
      <c r="P2477" s="627">
        <v>4157.91</v>
      </c>
      <c r="Q2477" s="642">
        <v>1</v>
      </c>
      <c r="R2477" s="626">
        <v>3</v>
      </c>
      <c r="S2477" s="642">
        <v>1</v>
      </c>
      <c r="T2477" s="690">
        <v>3</v>
      </c>
      <c r="U2477" s="672">
        <v>1</v>
      </c>
    </row>
    <row r="2478" spans="1:21" ht="14.4" customHeight="1" x14ac:dyDescent="0.3">
      <c r="A2478" s="625">
        <v>21</v>
      </c>
      <c r="B2478" s="626" t="s">
        <v>551</v>
      </c>
      <c r="C2478" s="626">
        <v>89301215</v>
      </c>
      <c r="D2478" s="688" t="s">
        <v>4840</v>
      </c>
      <c r="E2478" s="689" t="s">
        <v>2817</v>
      </c>
      <c r="F2478" s="626" t="s">
        <v>2806</v>
      </c>
      <c r="G2478" s="626" t="s">
        <v>3116</v>
      </c>
      <c r="H2478" s="626" t="s">
        <v>550</v>
      </c>
      <c r="I2478" s="626" t="s">
        <v>3117</v>
      </c>
      <c r="J2478" s="626" t="s">
        <v>823</v>
      </c>
      <c r="K2478" s="626" t="s">
        <v>3118</v>
      </c>
      <c r="L2478" s="627">
        <v>127.5</v>
      </c>
      <c r="M2478" s="627">
        <v>127.5</v>
      </c>
      <c r="N2478" s="626">
        <v>1</v>
      </c>
      <c r="O2478" s="690">
        <v>1</v>
      </c>
      <c r="P2478" s="627">
        <v>127.5</v>
      </c>
      <c r="Q2478" s="642">
        <v>1</v>
      </c>
      <c r="R2478" s="626">
        <v>1</v>
      </c>
      <c r="S2478" s="642">
        <v>1</v>
      </c>
      <c r="T2478" s="690">
        <v>1</v>
      </c>
      <c r="U2478" s="672">
        <v>1</v>
      </c>
    </row>
    <row r="2479" spans="1:21" ht="14.4" customHeight="1" x14ac:dyDescent="0.3">
      <c r="A2479" s="625">
        <v>21</v>
      </c>
      <c r="B2479" s="626" t="s">
        <v>551</v>
      </c>
      <c r="C2479" s="626">
        <v>89301215</v>
      </c>
      <c r="D2479" s="688" t="s">
        <v>4840</v>
      </c>
      <c r="E2479" s="689" t="s">
        <v>2817</v>
      </c>
      <c r="F2479" s="626" t="s">
        <v>2806</v>
      </c>
      <c r="G2479" s="626" t="s">
        <v>3119</v>
      </c>
      <c r="H2479" s="626" t="s">
        <v>1264</v>
      </c>
      <c r="I2479" s="626" t="s">
        <v>3120</v>
      </c>
      <c r="J2479" s="626" t="s">
        <v>3121</v>
      </c>
      <c r="K2479" s="626" t="s">
        <v>1455</v>
      </c>
      <c r="L2479" s="627">
        <v>68.040000000000006</v>
      </c>
      <c r="M2479" s="627">
        <v>68.040000000000006</v>
      </c>
      <c r="N2479" s="626">
        <v>1</v>
      </c>
      <c r="O2479" s="690">
        <v>1</v>
      </c>
      <c r="P2479" s="627"/>
      <c r="Q2479" s="642">
        <v>0</v>
      </c>
      <c r="R2479" s="626"/>
      <c r="S2479" s="642">
        <v>0</v>
      </c>
      <c r="T2479" s="690"/>
      <c r="U2479" s="672">
        <v>0</v>
      </c>
    </row>
    <row r="2480" spans="1:21" ht="14.4" customHeight="1" x14ac:dyDescent="0.3">
      <c r="A2480" s="625">
        <v>21</v>
      </c>
      <c r="B2480" s="626" t="s">
        <v>551</v>
      </c>
      <c r="C2480" s="626">
        <v>89301215</v>
      </c>
      <c r="D2480" s="688" t="s">
        <v>4840</v>
      </c>
      <c r="E2480" s="689" t="s">
        <v>2817</v>
      </c>
      <c r="F2480" s="626" t="s">
        <v>2806</v>
      </c>
      <c r="G2480" s="626" t="s">
        <v>3119</v>
      </c>
      <c r="H2480" s="626" t="s">
        <v>1264</v>
      </c>
      <c r="I2480" s="626" t="s">
        <v>3122</v>
      </c>
      <c r="J2480" s="626" t="s">
        <v>3123</v>
      </c>
      <c r="K2480" s="626" t="s">
        <v>618</v>
      </c>
      <c r="L2480" s="627">
        <v>90.72</v>
      </c>
      <c r="M2480" s="627">
        <v>90.72</v>
      </c>
      <c r="N2480" s="626">
        <v>1</v>
      </c>
      <c r="O2480" s="690">
        <v>1</v>
      </c>
      <c r="P2480" s="627"/>
      <c r="Q2480" s="642">
        <v>0</v>
      </c>
      <c r="R2480" s="626"/>
      <c r="S2480" s="642">
        <v>0</v>
      </c>
      <c r="T2480" s="690"/>
      <c r="U2480" s="672">
        <v>0</v>
      </c>
    </row>
    <row r="2481" spans="1:21" ht="14.4" customHeight="1" x14ac:dyDescent="0.3">
      <c r="A2481" s="625">
        <v>21</v>
      </c>
      <c r="B2481" s="626" t="s">
        <v>551</v>
      </c>
      <c r="C2481" s="626">
        <v>89301215</v>
      </c>
      <c r="D2481" s="688" t="s">
        <v>4840</v>
      </c>
      <c r="E2481" s="689" t="s">
        <v>2817</v>
      </c>
      <c r="F2481" s="626" t="s">
        <v>2806</v>
      </c>
      <c r="G2481" s="626" t="s">
        <v>3119</v>
      </c>
      <c r="H2481" s="626" t="s">
        <v>1264</v>
      </c>
      <c r="I2481" s="626" t="s">
        <v>3615</v>
      </c>
      <c r="J2481" s="626" t="s">
        <v>3123</v>
      </c>
      <c r="K2481" s="626" t="s">
        <v>3616</v>
      </c>
      <c r="L2481" s="627">
        <v>302.39</v>
      </c>
      <c r="M2481" s="627">
        <v>302.39</v>
      </c>
      <c r="N2481" s="626">
        <v>1</v>
      </c>
      <c r="O2481" s="690">
        <v>1</v>
      </c>
      <c r="P2481" s="627">
        <v>302.39</v>
      </c>
      <c r="Q2481" s="642">
        <v>1</v>
      </c>
      <c r="R2481" s="626">
        <v>1</v>
      </c>
      <c r="S2481" s="642">
        <v>1</v>
      </c>
      <c r="T2481" s="690">
        <v>1</v>
      </c>
      <c r="U2481" s="672">
        <v>1</v>
      </c>
    </row>
    <row r="2482" spans="1:21" ht="14.4" customHeight="1" x14ac:dyDescent="0.3">
      <c r="A2482" s="625">
        <v>21</v>
      </c>
      <c r="B2482" s="626" t="s">
        <v>551</v>
      </c>
      <c r="C2482" s="626">
        <v>89301215</v>
      </c>
      <c r="D2482" s="688" t="s">
        <v>4840</v>
      </c>
      <c r="E2482" s="689" t="s">
        <v>2817</v>
      </c>
      <c r="F2482" s="626" t="s">
        <v>2806</v>
      </c>
      <c r="G2482" s="626" t="s">
        <v>3617</v>
      </c>
      <c r="H2482" s="626" t="s">
        <v>1264</v>
      </c>
      <c r="I2482" s="626" t="s">
        <v>4748</v>
      </c>
      <c r="J2482" s="626" t="s">
        <v>4749</v>
      </c>
      <c r="K2482" s="626" t="s">
        <v>4750</v>
      </c>
      <c r="L2482" s="627">
        <v>14860.07</v>
      </c>
      <c r="M2482" s="627">
        <v>29720.14</v>
      </c>
      <c r="N2482" s="626">
        <v>2</v>
      </c>
      <c r="O2482" s="690">
        <v>1</v>
      </c>
      <c r="P2482" s="627">
        <v>29720.14</v>
      </c>
      <c r="Q2482" s="642">
        <v>1</v>
      </c>
      <c r="R2482" s="626">
        <v>2</v>
      </c>
      <c r="S2482" s="642">
        <v>1</v>
      </c>
      <c r="T2482" s="690">
        <v>1</v>
      </c>
      <c r="U2482" s="672">
        <v>1</v>
      </c>
    </row>
    <row r="2483" spans="1:21" ht="14.4" customHeight="1" x14ac:dyDescent="0.3">
      <c r="A2483" s="625">
        <v>21</v>
      </c>
      <c r="B2483" s="626" t="s">
        <v>551</v>
      </c>
      <c r="C2483" s="626">
        <v>89301215</v>
      </c>
      <c r="D2483" s="688" t="s">
        <v>4840</v>
      </c>
      <c r="E2483" s="689" t="s">
        <v>2817</v>
      </c>
      <c r="F2483" s="626" t="s">
        <v>2806</v>
      </c>
      <c r="G2483" s="626" t="s">
        <v>3049</v>
      </c>
      <c r="H2483" s="626" t="s">
        <v>550</v>
      </c>
      <c r="I2483" s="626" t="s">
        <v>3124</v>
      </c>
      <c r="J2483" s="626" t="s">
        <v>794</v>
      </c>
      <c r="K2483" s="626" t="s">
        <v>3125</v>
      </c>
      <c r="L2483" s="627">
        <v>57.85</v>
      </c>
      <c r="M2483" s="627">
        <v>231.4</v>
      </c>
      <c r="N2483" s="626">
        <v>4</v>
      </c>
      <c r="O2483" s="690">
        <v>2</v>
      </c>
      <c r="P2483" s="627"/>
      <c r="Q2483" s="642">
        <v>0</v>
      </c>
      <c r="R2483" s="626"/>
      <c r="S2483" s="642">
        <v>0</v>
      </c>
      <c r="T2483" s="690"/>
      <c r="U2483" s="672">
        <v>0</v>
      </c>
    </row>
    <row r="2484" spans="1:21" ht="14.4" customHeight="1" x14ac:dyDescent="0.3">
      <c r="A2484" s="625">
        <v>21</v>
      </c>
      <c r="B2484" s="626" t="s">
        <v>551</v>
      </c>
      <c r="C2484" s="626">
        <v>89301215</v>
      </c>
      <c r="D2484" s="688" t="s">
        <v>4840</v>
      </c>
      <c r="E2484" s="689" t="s">
        <v>2817</v>
      </c>
      <c r="F2484" s="626" t="s">
        <v>2808</v>
      </c>
      <c r="G2484" s="626" t="s">
        <v>3245</v>
      </c>
      <c r="H2484" s="626" t="s">
        <v>550</v>
      </c>
      <c r="I2484" s="626" t="s">
        <v>4028</v>
      </c>
      <c r="J2484" s="626" t="s">
        <v>4029</v>
      </c>
      <c r="K2484" s="626" t="s">
        <v>4030</v>
      </c>
      <c r="L2484" s="627">
        <v>1324.45</v>
      </c>
      <c r="M2484" s="627">
        <v>3973.3500000000004</v>
      </c>
      <c r="N2484" s="626">
        <v>3</v>
      </c>
      <c r="O2484" s="690">
        <v>3</v>
      </c>
      <c r="P2484" s="627">
        <v>3973.3500000000004</v>
      </c>
      <c r="Q2484" s="642">
        <v>1</v>
      </c>
      <c r="R2484" s="626">
        <v>3</v>
      </c>
      <c r="S2484" s="642">
        <v>1</v>
      </c>
      <c r="T2484" s="690">
        <v>3</v>
      </c>
      <c r="U2484" s="672">
        <v>1</v>
      </c>
    </row>
    <row r="2485" spans="1:21" ht="14.4" customHeight="1" x14ac:dyDescent="0.3">
      <c r="A2485" s="625">
        <v>21</v>
      </c>
      <c r="B2485" s="626" t="s">
        <v>551</v>
      </c>
      <c r="C2485" s="626">
        <v>89301215</v>
      </c>
      <c r="D2485" s="688" t="s">
        <v>4840</v>
      </c>
      <c r="E2485" s="689" t="s">
        <v>2818</v>
      </c>
      <c r="F2485" s="626" t="s">
        <v>2806</v>
      </c>
      <c r="G2485" s="626" t="s">
        <v>2877</v>
      </c>
      <c r="H2485" s="626" t="s">
        <v>1264</v>
      </c>
      <c r="I2485" s="626" t="s">
        <v>2362</v>
      </c>
      <c r="J2485" s="626" t="s">
        <v>2363</v>
      </c>
      <c r="K2485" s="626" t="s">
        <v>2364</v>
      </c>
      <c r="L2485" s="627">
        <v>333.31</v>
      </c>
      <c r="M2485" s="627">
        <v>666.62</v>
      </c>
      <c r="N2485" s="626">
        <v>2</v>
      </c>
      <c r="O2485" s="690">
        <v>2</v>
      </c>
      <c r="P2485" s="627"/>
      <c r="Q2485" s="642">
        <v>0</v>
      </c>
      <c r="R2485" s="626"/>
      <c r="S2485" s="642">
        <v>0</v>
      </c>
      <c r="T2485" s="690"/>
      <c r="U2485" s="672">
        <v>0</v>
      </c>
    </row>
    <row r="2486" spans="1:21" ht="14.4" customHeight="1" x14ac:dyDescent="0.3">
      <c r="A2486" s="625">
        <v>21</v>
      </c>
      <c r="B2486" s="626" t="s">
        <v>551</v>
      </c>
      <c r="C2486" s="626">
        <v>89301215</v>
      </c>
      <c r="D2486" s="688" t="s">
        <v>4840</v>
      </c>
      <c r="E2486" s="689" t="s">
        <v>2818</v>
      </c>
      <c r="F2486" s="626" t="s">
        <v>2806</v>
      </c>
      <c r="G2486" s="626" t="s">
        <v>3385</v>
      </c>
      <c r="H2486" s="626" t="s">
        <v>550</v>
      </c>
      <c r="I2486" s="626" t="s">
        <v>3883</v>
      </c>
      <c r="J2486" s="626" t="s">
        <v>3884</v>
      </c>
      <c r="K2486" s="626" t="s">
        <v>3885</v>
      </c>
      <c r="L2486" s="627">
        <v>1538.52</v>
      </c>
      <c r="M2486" s="627">
        <v>1538.52</v>
      </c>
      <c r="N2486" s="626">
        <v>1</v>
      </c>
      <c r="O2486" s="690">
        <v>0.5</v>
      </c>
      <c r="P2486" s="627">
        <v>1538.52</v>
      </c>
      <c r="Q2486" s="642">
        <v>1</v>
      </c>
      <c r="R2486" s="626">
        <v>1</v>
      </c>
      <c r="S2486" s="642">
        <v>1</v>
      </c>
      <c r="T2486" s="690">
        <v>0.5</v>
      </c>
      <c r="U2486" s="672">
        <v>1</v>
      </c>
    </row>
    <row r="2487" spans="1:21" ht="14.4" customHeight="1" x14ac:dyDescent="0.3">
      <c r="A2487" s="625">
        <v>21</v>
      </c>
      <c r="B2487" s="626" t="s">
        <v>551</v>
      </c>
      <c r="C2487" s="626">
        <v>89301215</v>
      </c>
      <c r="D2487" s="688" t="s">
        <v>4840</v>
      </c>
      <c r="E2487" s="689" t="s">
        <v>2818</v>
      </c>
      <c r="F2487" s="626" t="s">
        <v>2806</v>
      </c>
      <c r="G2487" s="626" t="s">
        <v>3385</v>
      </c>
      <c r="H2487" s="626" t="s">
        <v>550</v>
      </c>
      <c r="I2487" s="626" t="s">
        <v>3386</v>
      </c>
      <c r="J2487" s="626" t="s">
        <v>3387</v>
      </c>
      <c r="K2487" s="626" t="s">
        <v>1821</v>
      </c>
      <c r="L2487" s="627">
        <v>10256.77</v>
      </c>
      <c r="M2487" s="627">
        <v>30770.31</v>
      </c>
      <c r="N2487" s="626">
        <v>3</v>
      </c>
      <c r="O2487" s="690">
        <v>1</v>
      </c>
      <c r="P2487" s="627">
        <v>30770.31</v>
      </c>
      <c r="Q2487" s="642">
        <v>1</v>
      </c>
      <c r="R2487" s="626">
        <v>3</v>
      </c>
      <c r="S2487" s="642">
        <v>1</v>
      </c>
      <c r="T2487" s="690">
        <v>1</v>
      </c>
      <c r="U2487" s="672">
        <v>1</v>
      </c>
    </row>
    <row r="2488" spans="1:21" ht="14.4" customHeight="1" x14ac:dyDescent="0.3">
      <c r="A2488" s="625">
        <v>21</v>
      </c>
      <c r="B2488" s="626" t="s">
        <v>551</v>
      </c>
      <c r="C2488" s="626">
        <v>89301215</v>
      </c>
      <c r="D2488" s="688" t="s">
        <v>4840</v>
      </c>
      <c r="E2488" s="689" t="s">
        <v>2818</v>
      </c>
      <c r="F2488" s="626" t="s">
        <v>2806</v>
      </c>
      <c r="G2488" s="626" t="s">
        <v>3007</v>
      </c>
      <c r="H2488" s="626" t="s">
        <v>550</v>
      </c>
      <c r="I2488" s="626" t="s">
        <v>3008</v>
      </c>
      <c r="J2488" s="626" t="s">
        <v>3009</v>
      </c>
      <c r="K2488" s="626" t="s">
        <v>3010</v>
      </c>
      <c r="L2488" s="627">
        <v>56.01</v>
      </c>
      <c r="M2488" s="627">
        <v>168.03</v>
      </c>
      <c r="N2488" s="626">
        <v>3</v>
      </c>
      <c r="O2488" s="690">
        <v>2</v>
      </c>
      <c r="P2488" s="627">
        <v>112.02</v>
      </c>
      <c r="Q2488" s="642">
        <v>0.66666666666666663</v>
      </c>
      <c r="R2488" s="626">
        <v>2</v>
      </c>
      <c r="S2488" s="642">
        <v>0.66666666666666663</v>
      </c>
      <c r="T2488" s="690">
        <v>1.5</v>
      </c>
      <c r="U2488" s="672">
        <v>0.75</v>
      </c>
    </row>
    <row r="2489" spans="1:21" ht="14.4" customHeight="1" x14ac:dyDescent="0.3">
      <c r="A2489" s="625">
        <v>21</v>
      </c>
      <c r="B2489" s="626" t="s">
        <v>551</v>
      </c>
      <c r="C2489" s="626">
        <v>89301215</v>
      </c>
      <c r="D2489" s="688" t="s">
        <v>4840</v>
      </c>
      <c r="E2489" s="689" t="s">
        <v>2818</v>
      </c>
      <c r="F2489" s="626" t="s">
        <v>2806</v>
      </c>
      <c r="G2489" s="626" t="s">
        <v>3022</v>
      </c>
      <c r="H2489" s="626" t="s">
        <v>1264</v>
      </c>
      <c r="I2489" s="626" t="s">
        <v>2232</v>
      </c>
      <c r="J2489" s="626" t="s">
        <v>1355</v>
      </c>
      <c r="K2489" s="626" t="s">
        <v>1839</v>
      </c>
      <c r="L2489" s="627">
        <v>1749.69</v>
      </c>
      <c r="M2489" s="627">
        <v>3499.38</v>
      </c>
      <c r="N2489" s="626">
        <v>2</v>
      </c>
      <c r="O2489" s="690">
        <v>1</v>
      </c>
      <c r="P2489" s="627"/>
      <c r="Q2489" s="642">
        <v>0</v>
      </c>
      <c r="R2489" s="626"/>
      <c r="S2489" s="642">
        <v>0</v>
      </c>
      <c r="T2489" s="690"/>
      <c r="U2489" s="672">
        <v>0</v>
      </c>
    </row>
    <row r="2490" spans="1:21" ht="14.4" customHeight="1" x14ac:dyDescent="0.3">
      <c r="A2490" s="625">
        <v>21</v>
      </c>
      <c r="B2490" s="626" t="s">
        <v>551</v>
      </c>
      <c r="C2490" s="626">
        <v>89301215</v>
      </c>
      <c r="D2490" s="688" t="s">
        <v>4840</v>
      </c>
      <c r="E2490" s="689" t="s">
        <v>2818</v>
      </c>
      <c r="F2490" s="626" t="s">
        <v>2806</v>
      </c>
      <c r="G2490" s="626" t="s">
        <v>2872</v>
      </c>
      <c r="H2490" s="626" t="s">
        <v>1264</v>
      </c>
      <c r="I2490" s="626" t="s">
        <v>2196</v>
      </c>
      <c r="J2490" s="626" t="s">
        <v>1418</v>
      </c>
      <c r="K2490" s="626" t="s">
        <v>2197</v>
      </c>
      <c r="L2490" s="627">
        <v>1347.28</v>
      </c>
      <c r="M2490" s="627">
        <v>1347.28</v>
      </c>
      <c r="N2490" s="626">
        <v>1</v>
      </c>
      <c r="O2490" s="690">
        <v>1</v>
      </c>
      <c r="P2490" s="627">
        <v>1347.28</v>
      </c>
      <c r="Q2490" s="642">
        <v>1</v>
      </c>
      <c r="R2490" s="626">
        <v>1</v>
      </c>
      <c r="S2490" s="642">
        <v>1</v>
      </c>
      <c r="T2490" s="690">
        <v>1</v>
      </c>
      <c r="U2490" s="672">
        <v>1</v>
      </c>
    </row>
    <row r="2491" spans="1:21" ht="14.4" customHeight="1" x14ac:dyDescent="0.3">
      <c r="A2491" s="625">
        <v>21</v>
      </c>
      <c r="B2491" s="626" t="s">
        <v>551</v>
      </c>
      <c r="C2491" s="626">
        <v>89301215</v>
      </c>
      <c r="D2491" s="688" t="s">
        <v>4840</v>
      </c>
      <c r="E2491" s="689" t="s">
        <v>2818</v>
      </c>
      <c r="F2491" s="626" t="s">
        <v>2806</v>
      </c>
      <c r="G2491" s="626" t="s">
        <v>3030</v>
      </c>
      <c r="H2491" s="626" t="s">
        <v>550</v>
      </c>
      <c r="I2491" s="626" t="s">
        <v>3031</v>
      </c>
      <c r="J2491" s="626" t="s">
        <v>942</v>
      </c>
      <c r="K2491" s="626" t="s">
        <v>943</v>
      </c>
      <c r="L2491" s="627">
        <v>56.69</v>
      </c>
      <c r="M2491" s="627">
        <v>170.07</v>
      </c>
      <c r="N2491" s="626">
        <v>3</v>
      </c>
      <c r="O2491" s="690">
        <v>1.5</v>
      </c>
      <c r="P2491" s="627"/>
      <c r="Q2491" s="642">
        <v>0</v>
      </c>
      <c r="R2491" s="626"/>
      <c r="S2491" s="642">
        <v>0</v>
      </c>
      <c r="T2491" s="690"/>
      <c r="U2491" s="672">
        <v>0</v>
      </c>
    </row>
    <row r="2492" spans="1:21" ht="14.4" customHeight="1" x14ac:dyDescent="0.3">
      <c r="A2492" s="625">
        <v>21</v>
      </c>
      <c r="B2492" s="626" t="s">
        <v>551</v>
      </c>
      <c r="C2492" s="626">
        <v>89301215</v>
      </c>
      <c r="D2492" s="688" t="s">
        <v>4840</v>
      </c>
      <c r="E2492" s="689" t="s">
        <v>2818</v>
      </c>
      <c r="F2492" s="626" t="s">
        <v>2806</v>
      </c>
      <c r="G2492" s="626" t="s">
        <v>3981</v>
      </c>
      <c r="H2492" s="626" t="s">
        <v>1264</v>
      </c>
      <c r="I2492" s="626" t="s">
        <v>4274</v>
      </c>
      <c r="J2492" s="626" t="s">
        <v>1879</v>
      </c>
      <c r="K2492" s="626" t="s">
        <v>4275</v>
      </c>
      <c r="L2492" s="627">
        <v>1049.31</v>
      </c>
      <c r="M2492" s="627">
        <v>1049.31</v>
      </c>
      <c r="N2492" s="626">
        <v>1</v>
      </c>
      <c r="O2492" s="690">
        <v>1</v>
      </c>
      <c r="P2492" s="627">
        <v>1049.31</v>
      </c>
      <c r="Q2492" s="642">
        <v>1</v>
      </c>
      <c r="R2492" s="626">
        <v>1</v>
      </c>
      <c r="S2492" s="642">
        <v>1</v>
      </c>
      <c r="T2492" s="690">
        <v>1</v>
      </c>
      <c r="U2492" s="672">
        <v>1</v>
      </c>
    </row>
    <row r="2493" spans="1:21" ht="14.4" customHeight="1" x14ac:dyDescent="0.3">
      <c r="A2493" s="625">
        <v>21</v>
      </c>
      <c r="B2493" s="626" t="s">
        <v>551</v>
      </c>
      <c r="C2493" s="626">
        <v>89301215</v>
      </c>
      <c r="D2493" s="688" t="s">
        <v>4840</v>
      </c>
      <c r="E2493" s="689" t="s">
        <v>2818</v>
      </c>
      <c r="F2493" s="626" t="s">
        <v>2806</v>
      </c>
      <c r="G2493" s="626" t="s">
        <v>2850</v>
      </c>
      <c r="H2493" s="626" t="s">
        <v>550</v>
      </c>
      <c r="I2493" s="626" t="s">
        <v>2851</v>
      </c>
      <c r="J2493" s="626" t="s">
        <v>2852</v>
      </c>
      <c r="K2493" s="626" t="s">
        <v>2853</v>
      </c>
      <c r="L2493" s="627">
        <v>0</v>
      </c>
      <c r="M2493" s="627">
        <v>0</v>
      </c>
      <c r="N2493" s="626">
        <v>1</v>
      </c>
      <c r="O2493" s="690">
        <v>0.5</v>
      </c>
      <c r="P2493" s="627"/>
      <c r="Q2493" s="642"/>
      <c r="R2493" s="626"/>
      <c r="S2493" s="642">
        <v>0</v>
      </c>
      <c r="T2493" s="690"/>
      <c r="U2493" s="672">
        <v>0</v>
      </c>
    </row>
    <row r="2494" spans="1:21" ht="14.4" customHeight="1" x14ac:dyDescent="0.3">
      <c r="A2494" s="625">
        <v>21</v>
      </c>
      <c r="B2494" s="626" t="s">
        <v>551</v>
      </c>
      <c r="C2494" s="626">
        <v>89301215</v>
      </c>
      <c r="D2494" s="688" t="s">
        <v>4840</v>
      </c>
      <c r="E2494" s="689" t="s">
        <v>2818</v>
      </c>
      <c r="F2494" s="626" t="s">
        <v>2806</v>
      </c>
      <c r="G2494" s="626" t="s">
        <v>3617</v>
      </c>
      <c r="H2494" s="626" t="s">
        <v>1264</v>
      </c>
      <c r="I2494" s="626" t="s">
        <v>3735</v>
      </c>
      <c r="J2494" s="626" t="s">
        <v>3736</v>
      </c>
      <c r="K2494" s="626" t="s">
        <v>3737</v>
      </c>
      <c r="L2494" s="627">
        <v>7567.3</v>
      </c>
      <c r="M2494" s="627">
        <v>15134.6</v>
      </c>
      <c r="N2494" s="626">
        <v>2</v>
      </c>
      <c r="O2494" s="690">
        <v>0.5</v>
      </c>
      <c r="P2494" s="627"/>
      <c r="Q2494" s="642">
        <v>0</v>
      </c>
      <c r="R2494" s="626"/>
      <c r="S2494" s="642">
        <v>0</v>
      </c>
      <c r="T2494" s="690"/>
      <c r="U2494" s="672">
        <v>0</v>
      </c>
    </row>
    <row r="2495" spans="1:21" ht="14.4" customHeight="1" x14ac:dyDescent="0.3">
      <c r="A2495" s="625">
        <v>21</v>
      </c>
      <c r="B2495" s="626" t="s">
        <v>551</v>
      </c>
      <c r="C2495" s="626">
        <v>89301215</v>
      </c>
      <c r="D2495" s="688" t="s">
        <v>4840</v>
      </c>
      <c r="E2495" s="689" t="s">
        <v>2818</v>
      </c>
      <c r="F2495" s="626" t="s">
        <v>2806</v>
      </c>
      <c r="G2495" s="626" t="s">
        <v>3049</v>
      </c>
      <c r="H2495" s="626" t="s">
        <v>550</v>
      </c>
      <c r="I2495" s="626" t="s">
        <v>3124</v>
      </c>
      <c r="J2495" s="626" t="s">
        <v>794</v>
      </c>
      <c r="K2495" s="626" t="s">
        <v>3125</v>
      </c>
      <c r="L2495" s="627">
        <v>57.85</v>
      </c>
      <c r="M2495" s="627">
        <v>173.55</v>
      </c>
      <c r="N2495" s="626">
        <v>3</v>
      </c>
      <c r="O2495" s="690">
        <v>2</v>
      </c>
      <c r="P2495" s="627"/>
      <c r="Q2495" s="642">
        <v>0</v>
      </c>
      <c r="R2495" s="626"/>
      <c r="S2495" s="642">
        <v>0</v>
      </c>
      <c r="T2495" s="690"/>
      <c r="U2495" s="672">
        <v>0</v>
      </c>
    </row>
    <row r="2496" spans="1:21" ht="14.4" customHeight="1" x14ac:dyDescent="0.3">
      <c r="A2496" s="625">
        <v>21</v>
      </c>
      <c r="B2496" s="626" t="s">
        <v>551</v>
      </c>
      <c r="C2496" s="626">
        <v>89301215</v>
      </c>
      <c r="D2496" s="688" t="s">
        <v>4840</v>
      </c>
      <c r="E2496" s="689" t="s">
        <v>2818</v>
      </c>
      <c r="F2496" s="626" t="s">
        <v>2808</v>
      </c>
      <c r="G2496" s="626" t="s">
        <v>3245</v>
      </c>
      <c r="H2496" s="626" t="s">
        <v>550</v>
      </c>
      <c r="I2496" s="626" t="s">
        <v>3246</v>
      </c>
      <c r="J2496" s="626" t="s">
        <v>3247</v>
      </c>
      <c r="K2496" s="626" t="s">
        <v>3248</v>
      </c>
      <c r="L2496" s="627">
        <v>1267.1199999999999</v>
      </c>
      <c r="M2496" s="627">
        <v>1267.1199999999999</v>
      </c>
      <c r="N2496" s="626">
        <v>1</v>
      </c>
      <c r="O2496" s="690">
        <v>1</v>
      </c>
      <c r="P2496" s="627">
        <v>1267.1199999999999</v>
      </c>
      <c r="Q2496" s="642">
        <v>1</v>
      </c>
      <c r="R2496" s="626">
        <v>1</v>
      </c>
      <c r="S2496" s="642">
        <v>1</v>
      </c>
      <c r="T2496" s="690">
        <v>1</v>
      </c>
      <c r="U2496" s="672">
        <v>1</v>
      </c>
    </row>
    <row r="2497" spans="1:21" ht="14.4" customHeight="1" x14ac:dyDescent="0.3">
      <c r="A2497" s="625">
        <v>21</v>
      </c>
      <c r="B2497" s="626" t="s">
        <v>551</v>
      </c>
      <c r="C2497" s="626">
        <v>89301215</v>
      </c>
      <c r="D2497" s="688" t="s">
        <v>4840</v>
      </c>
      <c r="E2497" s="689" t="s">
        <v>2818</v>
      </c>
      <c r="F2497" s="626" t="s">
        <v>2808</v>
      </c>
      <c r="G2497" s="626" t="s">
        <v>3245</v>
      </c>
      <c r="H2497" s="626" t="s">
        <v>550</v>
      </c>
      <c r="I2497" s="626" t="s">
        <v>3334</v>
      </c>
      <c r="J2497" s="626" t="s">
        <v>3335</v>
      </c>
      <c r="K2497" s="626" t="s">
        <v>3336</v>
      </c>
      <c r="L2497" s="627">
        <v>1000</v>
      </c>
      <c r="M2497" s="627">
        <v>1000</v>
      </c>
      <c r="N2497" s="626">
        <v>1</v>
      </c>
      <c r="O2497" s="690">
        <v>1</v>
      </c>
      <c r="P2497" s="627"/>
      <c r="Q2497" s="642">
        <v>0</v>
      </c>
      <c r="R2497" s="626"/>
      <c r="S2497" s="642">
        <v>0</v>
      </c>
      <c r="T2497" s="690"/>
      <c r="U2497" s="672">
        <v>0</v>
      </c>
    </row>
    <row r="2498" spans="1:21" ht="14.4" customHeight="1" x14ac:dyDescent="0.3">
      <c r="A2498" s="625">
        <v>21</v>
      </c>
      <c r="B2498" s="626" t="s">
        <v>551</v>
      </c>
      <c r="C2498" s="626">
        <v>89301215</v>
      </c>
      <c r="D2498" s="688" t="s">
        <v>4840</v>
      </c>
      <c r="E2498" s="689" t="s">
        <v>2821</v>
      </c>
      <c r="F2498" s="626" t="s">
        <v>2806</v>
      </c>
      <c r="G2498" s="626" t="s">
        <v>2909</v>
      </c>
      <c r="H2498" s="626" t="s">
        <v>550</v>
      </c>
      <c r="I2498" s="626" t="s">
        <v>4756</v>
      </c>
      <c r="J2498" s="626" t="s">
        <v>982</v>
      </c>
      <c r="K2498" s="626" t="s">
        <v>2911</v>
      </c>
      <c r="L2498" s="627">
        <v>0</v>
      </c>
      <c r="M2498" s="627">
        <v>0</v>
      </c>
      <c r="N2498" s="626">
        <v>1</v>
      </c>
      <c r="O2498" s="690">
        <v>1</v>
      </c>
      <c r="P2498" s="627">
        <v>0</v>
      </c>
      <c r="Q2498" s="642"/>
      <c r="R2498" s="626">
        <v>1</v>
      </c>
      <c r="S2498" s="642">
        <v>1</v>
      </c>
      <c r="T2498" s="690">
        <v>1</v>
      </c>
      <c r="U2498" s="672">
        <v>1</v>
      </c>
    </row>
    <row r="2499" spans="1:21" ht="14.4" customHeight="1" x14ac:dyDescent="0.3">
      <c r="A2499" s="625">
        <v>21</v>
      </c>
      <c r="B2499" s="626" t="s">
        <v>551</v>
      </c>
      <c r="C2499" s="626">
        <v>89301215</v>
      </c>
      <c r="D2499" s="688" t="s">
        <v>4840</v>
      </c>
      <c r="E2499" s="689" t="s">
        <v>2821</v>
      </c>
      <c r="F2499" s="626" t="s">
        <v>2806</v>
      </c>
      <c r="G2499" s="626" t="s">
        <v>2854</v>
      </c>
      <c r="H2499" s="626" t="s">
        <v>1264</v>
      </c>
      <c r="I2499" s="626" t="s">
        <v>2486</v>
      </c>
      <c r="J2499" s="626" t="s">
        <v>1429</v>
      </c>
      <c r="K2499" s="626" t="s">
        <v>1430</v>
      </c>
      <c r="L2499" s="627">
        <v>95.25</v>
      </c>
      <c r="M2499" s="627">
        <v>95.25</v>
      </c>
      <c r="N2499" s="626">
        <v>1</v>
      </c>
      <c r="O2499" s="690">
        <v>1</v>
      </c>
      <c r="P2499" s="627">
        <v>95.25</v>
      </c>
      <c r="Q2499" s="642">
        <v>1</v>
      </c>
      <c r="R2499" s="626">
        <v>1</v>
      </c>
      <c r="S2499" s="642">
        <v>1</v>
      </c>
      <c r="T2499" s="690">
        <v>1</v>
      </c>
      <c r="U2499" s="672">
        <v>1</v>
      </c>
    </row>
    <row r="2500" spans="1:21" ht="14.4" customHeight="1" x14ac:dyDescent="0.3">
      <c r="A2500" s="625">
        <v>21</v>
      </c>
      <c r="B2500" s="626" t="s">
        <v>551</v>
      </c>
      <c r="C2500" s="626">
        <v>89301215</v>
      </c>
      <c r="D2500" s="688" t="s">
        <v>4840</v>
      </c>
      <c r="E2500" s="689" t="s">
        <v>2821</v>
      </c>
      <c r="F2500" s="626" t="s">
        <v>2806</v>
      </c>
      <c r="G2500" s="626" t="s">
        <v>2855</v>
      </c>
      <c r="H2500" s="626" t="s">
        <v>1264</v>
      </c>
      <c r="I2500" s="626" t="s">
        <v>2541</v>
      </c>
      <c r="J2500" s="626" t="s">
        <v>2542</v>
      </c>
      <c r="K2500" s="626" t="s">
        <v>2543</v>
      </c>
      <c r="L2500" s="627">
        <v>6.98</v>
      </c>
      <c r="M2500" s="627">
        <v>6.98</v>
      </c>
      <c r="N2500" s="626">
        <v>1</v>
      </c>
      <c r="O2500" s="690">
        <v>1</v>
      </c>
      <c r="P2500" s="627">
        <v>6.98</v>
      </c>
      <c r="Q2500" s="642">
        <v>1</v>
      </c>
      <c r="R2500" s="626">
        <v>1</v>
      </c>
      <c r="S2500" s="642">
        <v>1</v>
      </c>
      <c r="T2500" s="690">
        <v>1</v>
      </c>
      <c r="U2500" s="672">
        <v>1</v>
      </c>
    </row>
    <row r="2501" spans="1:21" ht="14.4" customHeight="1" x14ac:dyDescent="0.3">
      <c r="A2501" s="625">
        <v>21</v>
      </c>
      <c r="B2501" s="626" t="s">
        <v>551</v>
      </c>
      <c r="C2501" s="626">
        <v>89301215</v>
      </c>
      <c r="D2501" s="688" t="s">
        <v>4840</v>
      </c>
      <c r="E2501" s="689" t="s">
        <v>2821</v>
      </c>
      <c r="F2501" s="626" t="s">
        <v>2806</v>
      </c>
      <c r="G2501" s="626" t="s">
        <v>2924</v>
      </c>
      <c r="H2501" s="626" t="s">
        <v>550</v>
      </c>
      <c r="I2501" s="626" t="s">
        <v>3765</v>
      </c>
      <c r="J2501" s="626" t="s">
        <v>1176</v>
      </c>
      <c r="K2501" s="626" t="s">
        <v>2930</v>
      </c>
      <c r="L2501" s="627">
        <v>0</v>
      </c>
      <c r="M2501" s="627">
        <v>0</v>
      </c>
      <c r="N2501" s="626">
        <v>1</v>
      </c>
      <c r="O2501" s="690">
        <v>1</v>
      </c>
      <c r="P2501" s="627">
        <v>0</v>
      </c>
      <c r="Q2501" s="642"/>
      <c r="R2501" s="626">
        <v>1</v>
      </c>
      <c r="S2501" s="642">
        <v>1</v>
      </c>
      <c r="T2501" s="690">
        <v>1</v>
      </c>
      <c r="U2501" s="672">
        <v>1</v>
      </c>
    </row>
    <row r="2502" spans="1:21" ht="14.4" customHeight="1" x14ac:dyDescent="0.3">
      <c r="A2502" s="625">
        <v>21</v>
      </c>
      <c r="B2502" s="626" t="s">
        <v>551</v>
      </c>
      <c r="C2502" s="626">
        <v>89301215</v>
      </c>
      <c r="D2502" s="688" t="s">
        <v>4840</v>
      </c>
      <c r="E2502" s="689" t="s">
        <v>2821</v>
      </c>
      <c r="F2502" s="626" t="s">
        <v>2806</v>
      </c>
      <c r="G2502" s="626" t="s">
        <v>2924</v>
      </c>
      <c r="H2502" s="626" t="s">
        <v>550</v>
      </c>
      <c r="I2502" s="626" t="s">
        <v>2926</v>
      </c>
      <c r="J2502" s="626" t="s">
        <v>1176</v>
      </c>
      <c r="K2502" s="626" t="s">
        <v>2927</v>
      </c>
      <c r="L2502" s="627">
        <v>0</v>
      </c>
      <c r="M2502" s="627">
        <v>0</v>
      </c>
      <c r="N2502" s="626">
        <v>1</v>
      </c>
      <c r="O2502" s="690">
        <v>1</v>
      </c>
      <c r="P2502" s="627"/>
      <c r="Q2502" s="642"/>
      <c r="R2502" s="626"/>
      <c r="S2502" s="642">
        <v>0</v>
      </c>
      <c r="T2502" s="690"/>
      <c r="U2502" s="672">
        <v>0</v>
      </c>
    </row>
    <row r="2503" spans="1:21" ht="14.4" customHeight="1" x14ac:dyDescent="0.3">
      <c r="A2503" s="625">
        <v>21</v>
      </c>
      <c r="B2503" s="626" t="s">
        <v>551</v>
      </c>
      <c r="C2503" s="626">
        <v>89301215</v>
      </c>
      <c r="D2503" s="688" t="s">
        <v>4840</v>
      </c>
      <c r="E2503" s="689" t="s">
        <v>2821</v>
      </c>
      <c r="F2503" s="626" t="s">
        <v>2806</v>
      </c>
      <c r="G2503" s="626" t="s">
        <v>4115</v>
      </c>
      <c r="H2503" s="626" t="s">
        <v>550</v>
      </c>
      <c r="I2503" s="626" t="s">
        <v>4116</v>
      </c>
      <c r="J2503" s="626" t="s">
        <v>4117</v>
      </c>
      <c r="K2503" s="626" t="s">
        <v>4118</v>
      </c>
      <c r="L2503" s="627">
        <v>157.94</v>
      </c>
      <c r="M2503" s="627">
        <v>157.94</v>
      </c>
      <c r="N2503" s="626">
        <v>1</v>
      </c>
      <c r="O2503" s="690">
        <v>1</v>
      </c>
      <c r="P2503" s="627">
        <v>157.94</v>
      </c>
      <c r="Q2503" s="642">
        <v>1</v>
      </c>
      <c r="R2503" s="626">
        <v>1</v>
      </c>
      <c r="S2503" s="642">
        <v>1</v>
      </c>
      <c r="T2503" s="690">
        <v>1</v>
      </c>
      <c r="U2503" s="672">
        <v>1</v>
      </c>
    </row>
    <row r="2504" spans="1:21" ht="14.4" customHeight="1" x14ac:dyDescent="0.3">
      <c r="A2504" s="625">
        <v>21</v>
      </c>
      <c r="B2504" s="626" t="s">
        <v>551</v>
      </c>
      <c r="C2504" s="626">
        <v>89301215</v>
      </c>
      <c r="D2504" s="688" t="s">
        <v>4840</v>
      </c>
      <c r="E2504" s="689" t="s">
        <v>2821</v>
      </c>
      <c r="F2504" s="626" t="s">
        <v>2806</v>
      </c>
      <c r="G2504" s="626" t="s">
        <v>2877</v>
      </c>
      <c r="H2504" s="626" t="s">
        <v>1264</v>
      </c>
      <c r="I2504" s="626" t="s">
        <v>2679</v>
      </c>
      <c r="J2504" s="626" t="s">
        <v>2680</v>
      </c>
      <c r="K2504" s="626" t="s">
        <v>2681</v>
      </c>
      <c r="L2504" s="627">
        <v>333.31</v>
      </c>
      <c r="M2504" s="627">
        <v>333.31</v>
      </c>
      <c r="N2504" s="626">
        <v>1</v>
      </c>
      <c r="O2504" s="690">
        <v>0.5</v>
      </c>
      <c r="P2504" s="627">
        <v>333.31</v>
      </c>
      <c r="Q2504" s="642">
        <v>1</v>
      </c>
      <c r="R2504" s="626">
        <v>1</v>
      </c>
      <c r="S2504" s="642">
        <v>1</v>
      </c>
      <c r="T2504" s="690">
        <v>0.5</v>
      </c>
      <c r="U2504" s="672">
        <v>1</v>
      </c>
    </row>
    <row r="2505" spans="1:21" ht="14.4" customHeight="1" x14ac:dyDescent="0.3">
      <c r="A2505" s="625">
        <v>21</v>
      </c>
      <c r="B2505" s="626" t="s">
        <v>551</v>
      </c>
      <c r="C2505" s="626">
        <v>89301215</v>
      </c>
      <c r="D2505" s="688" t="s">
        <v>4840</v>
      </c>
      <c r="E2505" s="689" t="s">
        <v>2821</v>
      </c>
      <c r="F2505" s="626" t="s">
        <v>2806</v>
      </c>
      <c r="G2505" s="626" t="s">
        <v>3304</v>
      </c>
      <c r="H2505" s="626" t="s">
        <v>1264</v>
      </c>
      <c r="I2505" s="626" t="s">
        <v>2208</v>
      </c>
      <c r="J2505" s="626" t="s">
        <v>1310</v>
      </c>
      <c r="K2505" s="626" t="s">
        <v>1268</v>
      </c>
      <c r="L2505" s="627">
        <v>0</v>
      </c>
      <c r="M2505" s="627">
        <v>0</v>
      </c>
      <c r="N2505" s="626">
        <v>2</v>
      </c>
      <c r="O2505" s="690">
        <v>1.5</v>
      </c>
      <c r="P2505" s="627">
        <v>0</v>
      </c>
      <c r="Q2505" s="642"/>
      <c r="R2505" s="626">
        <v>1</v>
      </c>
      <c r="S2505" s="642">
        <v>0.5</v>
      </c>
      <c r="T2505" s="690">
        <v>0.5</v>
      </c>
      <c r="U2505" s="672">
        <v>0.33333333333333331</v>
      </c>
    </row>
    <row r="2506" spans="1:21" ht="14.4" customHeight="1" x14ac:dyDescent="0.3">
      <c r="A2506" s="625">
        <v>21</v>
      </c>
      <c r="B2506" s="626" t="s">
        <v>551</v>
      </c>
      <c r="C2506" s="626">
        <v>89301215</v>
      </c>
      <c r="D2506" s="688" t="s">
        <v>4840</v>
      </c>
      <c r="E2506" s="689" t="s">
        <v>2821</v>
      </c>
      <c r="F2506" s="626" t="s">
        <v>2806</v>
      </c>
      <c r="G2506" s="626" t="s">
        <v>3305</v>
      </c>
      <c r="H2506" s="626" t="s">
        <v>550</v>
      </c>
      <c r="I2506" s="626" t="s">
        <v>4757</v>
      </c>
      <c r="J2506" s="626" t="s">
        <v>3307</v>
      </c>
      <c r="K2506" s="626" t="s">
        <v>1925</v>
      </c>
      <c r="L2506" s="627">
        <v>222.25</v>
      </c>
      <c r="M2506" s="627">
        <v>222.25</v>
      </c>
      <c r="N2506" s="626">
        <v>1</v>
      </c>
      <c r="O2506" s="690">
        <v>0.5</v>
      </c>
      <c r="P2506" s="627">
        <v>222.25</v>
      </c>
      <c r="Q2506" s="642">
        <v>1</v>
      </c>
      <c r="R2506" s="626">
        <v>1</v>
      </c>
      <c r="S2506" s="642">
        <v>1</v>
      </c>
      <c r="T2506" s="690">
        <v>0.5</v>
      </c>
      <c r="U2506" s="672">
        <v>1</v>
      </c>
    </row>
    <row r="2507" spans="1:21" ht="14.4" customHeight="1" x14ac:dyDescent="0.3">
      <c r="A2507" s="625">
        <v>21</v>
      </c>
      <c r="B2507" s="626" t="s">
        <v>551</v>
      </c>
      <c r="C2507" s="626">
        <v>89301215</v>
      </c>
      <c r="D2507" s="688" t="s">
        <v>4840</v>
      </c>
      <c r="E2507" s="689" t="s">
        <v>2821</v>
      </c>
      <c r="F2507" s="626" t="s">
        <v>2806</v>
      </c>
      <c r="G2507" s="626" t="s">
        <v>3166</v>
      </c>
      <c r="H2507" s="626" t="s">
        <v>550</v>
      </c>
      <c r="I2507" s="626" t="s">
        <v>4758</v>
      </c>
      <c r="J2507" s="626" t="s">
        <v>4759</v>
      </c>
      <c r="K2507" s="626" t="s">
        <v>949</v>
      </c>
      <c r="L2507" s="627">
        <v>84.54</v>
      </c>
      <c r="M2507" s="627">
        <v>84.54</v>
      </c>
      <c r="N2507" s="626">
        <v>1</v>
      </c>
      <c r="O2507" s="690">
        <v>1</v>
      </c>
      <c r="P2507" s="627">
        <v>84.54</v>
      </c>
      <c r="Q2507" s="642">
        <v>1</v>
      </c>
      <c r="R2507" s="626">
        <v>1</v>
      </c>
      <c r="S2507" s="642">
        <v>1</v>
      </c>
      <c r="T2507" s="690">
        <v>1</v>
      </c>
      <c r="U2507" s="672">
        <v>1</v>
      </c>
    </row>
    <row r="2508" spans="1:21" ht="14.4" customHeight="1" x14ac:dyDescent="0.3">
      <c r="A2508" s="625">
        <v>21</v>
      </c>
      <c r="B2508" s="626" t="s">
        <v>551</v>
      </c>
      <c r="C2508" s="626">
        <v>89301215</v>
      </c>
      <c r="D2508" s="688" t="s">
        <v>4840</v>
      </c>
      <c r="E2508" s="689" t="s">
        <v>2821</v>
      </c>
      <c r="F2508" s="626" t="s">
        <v>2806</v>
      </c>
      <c r="G2508" s="626" t="s">
        <v>3166</v>
      </c>
      <c r="H2508" s="626" t="s">
        <v>550</v>
      </c>
      <c r="I2508" s="626" t="s">
        <v>4760</v>
      </c>
      <c r="J2508" s="626" t="s">
        <v>3168</v>
      </c>
      <c r="K2508" s="626" t="s">
        <v>1938</v>
      </c>
      <c r="L2508" s="627">
        <v>68.3</v>
      </c>
      <c r="M2508" s="627">
        <v>136.6</v>
      </c>
      <c r="N2508" s="626">
        <v>2</v>
      </c>
      <c r="O2508" s="690">
        <v>1</v>
      </c>
      <c r="P2508" s="627"/>
      <c r="Q2508" s="642">
        <v>0</v>
      </c>
      <c r="R2508" s="626"/>
      <c r="S2508" s="642">
        <v>0</v>
      </c>
      <c r="T2508" s="690"/>
      <c r="U2508" s="672">
        <v>0</v>
      </c>
    </row>
    <row r="2509" spans="1:21" ht="14.4" customHeight="1" x14ac:dyDescent="0.3">
      <c r="A2509" s="625">
        <v>21</v>
      </c>
      <c r="B2509" s="626" t="s">
        <v>551</v>
      </c>
      <c r="C2509" s="626">
        <v>89301215</v>
      </c>
      <c r="D2509" s="688" t="s">
        <v>4840</v>
      </c>
      <c r="E2509" s="689" t="s">
        <v>2821</v>
      </c>
      <c r="F2509" s="626" t="s">
        <v>2806</v>
      </c>
      <c r="G2509" s="626" t="s">
        <v>4474</v>
      </c>
      <c r="H2509" s="626" t="s">
        <v>550</v>
      </c>
      <c r="I2509" s="626" t="s">
        <v>4475</v>
      </c>
      <c r="J2509" s="626" t="s">
        <v>4476</v>
      </c>
      <c r="K2509" s="626" t="s">
        <v>4477</v>
      </c>
      <c r="L2509" s="627">
        <v>45.75</v>
      </c>
      <c r="M2509" s="627">
        <v>45.75</v>
      </c>
      <c r="N2509" s="626">
        <v>1</v>
      </c>
      <c r="O2509" s="690">
        <v>1</v>
      </c>
      <c r="P2509" s="627"/>
      <c r="Q2509" s="642">
        <v>0</v>
      </c>
      <c r="R2509" s="626"/>
      <c r="S2509" s="642">
        <v>0</v>
      </c>
      <c r="T2509" s="690"/>
      <c r="U2509" s="672">
        <v>0</v>
      </c>
    </row>
    <row r="2510" spans="1:21" ht="14.4" customHeight="1" x14ac:dyDescent="0.3">
      <c r="A2510" s="625">
        <v>21</v>
      </c>
      <c r="B2510" s="626" t="s">
        <v>551</v>
      </c>
      <c r="C2510" s="626">
        <v>89301215</v>
      </c>
      <c r="D2510" s="688" t="s">
        <v>4840</v>
      </c>
      <c r="E2510" s="689" t="s">
        <v>2821</v>
      </c>
      <c r="F2510" s="626" t="s">
        <v>2806</v>
      </c>
      <c r="G2510" s="626" t="s">
        <v>2856</v>
      </c>
      <c r="H2510" s="626" t="s">
        <v>550</v>
      </c>
      <c r="I2510" s="626" t="s">
        <v>2857</v>
      </c>
      <c r="J2510" s="626" t="s">
        <v>2858</v>
      </c>
      <c r="K2510" s="626" t="s">
        <v>2859</v>
      </c>
      <c r="L2510" s="627">
        <v>0</v>
      </c>
      <c r="M2510" s="627">
        <v>0</v>
      </c>
      <c r="N2510" s="626">
        <v>3</v>
      </c>
      <c r="O2510" s="690">
        <v>3</v>
      </c>
      <c r="P2510" s="627">
        <v>0</v>
      </c>
      <c r="Q2510" s="642"/>
      <c r="R2510" s="626">
        <v>1</v>
      </c>
      <c r="S2510" s="642">
        <v>0.33333333333333331</v>
      </c>
      <c r="T2510" s="690">
        <v>1</v>
      </c>
      <c r="U2510" s="672">
        <v>0.33333333333333331</v>
      </c>
    </row>
    <row r="2511" spans="1:21" ht="14.4" customHeight="1" x14ac:dyDescent="0.3">
      <c r="A2511" s="625">
        <v>21</v>
      </c>
      <c r="B2511" s="626" t="s">
        <v>551</v>
      </c>
      <c r="C2511" s="626">
        <v>89301215</v>
      </c>
      <c r="D2511" s="688" t="s">
        <v>4840</v>
      </c>
      <c r="E2511" s="689" t="s">
        <v>2821</v>
      </c>
      <c r="F2511" s="626" t="s">
        <v>2806</v>
      </c>
      <c r="G2511" s="626" t="s">
        <v>3174</v>
      </c>
      <c r="H2511" s="626" t="s">
        <v>1264</v>
      </c>
      <c r="I2511" s="626" t="s">
        <v>2575</v>
      </c>
      <c r="J2511" s="626" t="s">
        <v>1379</v>
      </c>
      <c r="K2511" s="626" t="s">
        <v>628</v>
      </c>
      <c r="L2511" s="627">
        <v>137.74</v>
      </c>
      <c r="M2511" s="627">
        <v>137.74</v>
      </c>
      <c r="N2511" s="626">
        <v>1</v>
      </c>
      <c r="O2511" s="690">
        <v>1</v>
      </c>
      <c r="P2511" s="627"/>
      <c r="Q2511" s="642">
        <v>0</v>
      </c>
      <c r="R2511" s="626"/>
      <c r="S2511" s="642">
        <v>0</v>
      </c>
      <c r="T2511" s="690"/>
      <c r="U2511" s="672">
        <v>0</v>
      </c>
    </row>
    <row r="2512" spans="1:21" ht="14.4" customHeight="1" x14ac:dyDescent="0.3">
      <c r="A2512" s="625">
        <v>21</v>
      </c>
      <c r="B2512" s="626" t="s">
        <v>551</v>
      </c>
      <c r="C2512" s="626">
        <v>89301215</v>
      </c>
      <c r="D2512" s="688" t="s">
        <v>4840</v>
      </c>
      <c r="E2512" s="689" t="s">
        <v>2821</v>
      </c>
      <c r="F2512" s="626" t="s">
        <v>2806</v>
      </c>
      <c r="G2512" s="626" t="s">
        <v>2860</v>
      </c>
      <c r="H2512" s="626" t="s">
        <v>1264</v>
      </c>
      <c r="I2512" s="626" t="s">
        <v>3175</v>
      </c>
      <c r="J2512" s="626" t="s">
        <v>1293</v>
      </c>
      <c r="K2512" s="626" t="s">
        <v>3176</v>
      </c>
      <c r="L2512" s="627">
        <v>432.32</v>
      </c>
      <c r="M2512" s="627">
        <v>432.32</v>
      </c>
      <c r="N2512" s="626">
        <v>1</v>
      </c>
      <c r="O2512" s="690">
        <v>0.5</v>
      </c>
      <c r="P2512" s="627"/>
      <c r="Q2512" s="642">
        <v>0</v>
      </c>
      <c r="R2512" s="626"/>
      <c r="S2512" s="642">
        <v>0</v>
      </c>
      <c r="T2512" s="690"/>
      <c r="U2512" s="672">
        <v>0</v>
      </c>
    </row>
    <row r="2513" spans="1:21" ht="14.4" customHeight="1" x14ac:dyDescent="0.3">
      <c r="A2513" s="625">
        <v>21</v>
      </c>
      <c r="B2513" s="626" t="s">
        <v>551</v>
      </c>
      <c r="C2513" s="626">
        <v>89301215</v>
      </c>
      <c r="D2513" s="688" t="s">
        <v>4840</v>
      </c>
      <c r="E2513" s="689" t="s">
        <v>2821</v>
      </c>
      <c r="F2513" s="626" t="s">
        <v>2806</v>
      </c>
      <c r="G2513" s="626" t="s">
        <v>2953</v>
      </c>
      <c r="H2513" s="626" t="s">
        <v>550</v>
      </c>
      <c r="I2513" s="626" t="s">
        <v>2954</v>
      </c>
      <c r="J2513" s="626" t="s">
        <v>950</v>
      </c>
      <c r="K2513" s="626" t="s">
        <v>951</v>
      </c>
      <c r="L2513" s="627">
        <v>400.21</v>
      </c>
      <c r="M2513" s="627">
        <v>400.21</v>
      </c>
      <c r="N2513" s="626">
        <v>1</v>
      </c>
      <c r="O2513" s="690">
        <v>1</v>
      </c>
      <c r="P2513" s="627">
        <v>400.21</v>
      </c>
      <c r="Q2513" s="642">
        <v>1</v>
      </c>
      <c r="R2513" s="626">
        <v>1</v>
      </c>
      <c r="S2513" s="642">
        <v>1</v>
      </c>
      <c r="T2513" s="690">
        <v>1</v>
      </c>
      <c r="U2513" s="672">
        <v>1</v>
      </c>
    </row>
    <row r="2514" spans="1:21" ht="14.4" customHeight="1" x14ac:dyDescent="0.3">
      <c r="A2514" s="625">
        <v>21</v>
      </c>
      <c r="B2514" s="626" t="s">
        <v>551</v>
      </c>
      <c r="C2514" s="626">
        <v>89301215</v>
      </c>
      <c r="D2514" s="688" t="s">
        <v>4840</v>
      </c>
      <c r="E2514" s="689" t="s">
        <v>2821</v>
      </c>
      <c r="F2514" s="626" t="s">
        <v>2806</v>
      </c>
      <c r="G2514" s="626" t="s">
        <v>2878</v>
      </c>
      <c r="H2514" s="626" t="s">
        <v>550</v>
      </c>
      <c r="I2514" s="626" t="s">
        <v>2964</v>
      </c>
      <c r="J2514" s="626" t="s">
        <v>992</v>
      </c>
      <c r="K2514" s="626" t="s">
        <v>1424</v>
      </c>
      <c r="L2514" s="627">
        <v>56.52</v>
      </c>
      <c r="M2514" s="627">
        <v>56.52</v>
      </c>
      <c r="N2514" s="626">
        <v>1</v>
      </c>
      <c r="O2514" s="690">
        <v>1</v>
      </c>
      <c r="P2514" s="627"/>
      <c r="Q2514" s="642">
        <v>0</v>
      </c>
      <c r="R2514" s="626"/>
      <c r="S2514" s="642">
        <v>0</v>
      </c>
      <c r="T2514" s="690"/>
      <c r="U2514" s="672">
        <v>0</v>
      </c>
    </row>
    <row r="2515" spans="1:21" ht="14.4" customHeight="1" x14ac:dyDescent="0.3">
      <c r="A2515" s="625">
        <v>21</v>
      </c>
      <c r="B2515" s="626" t="s">
        <v>551</v>
      </c>
      <c r="C2515" s="626">
        <v>89301215</v>
      </c>
      <c r="D2515" s="688" t="s">
        <v>4840</v>
      </c>
      <c r="E2515" s="689" t="s">
        <v>2821</v>
      </c>
      <c r="F2515" s="626" t="s">
        <v>2806</v>
      </c>
      <c r="G2515" s="626" t="s">
        <v>2878</v>
      </c>
      <c r="H2515" s="626" t="s">
        <v>550</v>
      </c>
      <c r="I2515" s="626" t="s">
        <v>2879</v>
      </c>
      <c r="J2515" s="626" t="s">
        <v>2880</v>
      </c>
      <c r="K2515" s="626" t="s">
        <v>2881</v>
      </c>
      <c r="L2515" s="627">
        <v>75.36</v>
      </c>
      <c r="M2515" s="627">
        <v>75.36</v>
      </c>
      <c r="N2515" s="626">
        <v>1</v>
      </c>
      <c r="O2515" s="690">
        <v>1</v>
      </c>
      <c r="P2515" s="627">
        <v>75.36</v>
      </c>
      <c r="Q2515" s="642">
        <v>1</v>
      </c>
      <c r="R2515" s="626">
        <v>1</v>
      </c>
      <c r="S2515" s="642">
        <v>1</v>
      </c>
      <c r="T2515" s="690">
        <v>1</v>
      </c>
      <c r="U2515" s="672">
        <v>1</v>
      </c>
    </row>
    <row r="2516" spans="1:21" ht="14.4" customHeight="1" x14ac:dyDescent="0.3">
      <c r="A2516" s="625">
        <v>21</v>
      </c>
      <c r="B2516" s="626" t="s">
        <v>551</v>
      </c>
      <c r="C2516" s="626">
        <v>89301215</v>
      </c>
      <c r="D2516" s="688" t="s">
        <v>4840</v>
      </c>
      <c r="E2516" s="689" t="s">
        <v>2821</v>
      </c>
      <c r="F2516" s="626" t="s">
        <v>2806</v>
      </c>
      <c r="G2516" s="626" t="s">
        <v>4761</v>
      </c>
      <c r="H2516" s="626" t="s">
        <v>550</v>
      </c>
      <c r="I2516" s="626" t="s">
        <v>4762</v>
      </c>
      <c r="J2516" s="626" t="s">
        <v>4763</v>
      </c>
      <c r="K2516" s="626" t="s">
        <v>1938</v>
      </c>
      <c r="L2516" s="627">
        <v>86.16</v>
      </c>
      <c r="M2516" s="627">
        <v>86.16</v>
      </c>
      <c r="N2516" s="626">
        <v>1</v>
      </c>
      <c r="O2516" s="690">
        <v>1</v>
      </c>
      <c r="P2516" s="627">
        <v>86.16</v>
      </c>
      <c r="Q2516" s="642">
        <v>1</v>
      </c>
      <c r="R2516" s="626">
        <v>1</v>
      </c>
      <c r="S2516" s="642">
        <v>1</v>
      </c>
      <c r="T2516" s="690">
        <v>1</v>
      </c>
      <c r="U2516" s="672">
        <v>1</v>
      </c>
    </row>
    <row r="2517" spans="1:21" ht="14.4" customHeight="1" x14ac:dyDescent="0.3">
      <c r="A2517" s="625">
        <v>21</v>
      </c>
      <c r="B2517" s="626" t="s">
        <v>551</v>
      </c>
      <c r="C2517" s="626">
        <v>89301215</v>
      </c>
      <c r="D2517" s="688" t="s">
        <v>4840</v>
      </c>
      <c r="E2517" s="689" t="s">
        <v>2821</v>
      </c>
      <c r="F2517" s="626" t="s">
        <v>2806</v>
      </c>
      <c r="G2517" s="626" t="s">
        <v>2988</v>
      </c>
      <c r="H2517" s="626" t="s">
        <v>550</v>
      </c>
      <c r="I2517" s="626" t="s">
        <v>3144</v>
      </c>
      <c r="J2517" s="626" t="s">
        <v>1193</v>
      </c>
      <c r="K2517" s="626" t="s">
        <v>1194</v>
      </c>
      <c r="L2517" s="627">
        <v>20.239999999999998</v>
      </c>
      <c r="M2517" s="627">
        <v>20.239999999999998</v>
      </c>
      <c r="N2517" s="626">
        <v>1</v>
      </c>
      <c r="O2517" s="690">
        <v>1</v>
      </c>
      <c r="P2517" s="627"/>
      <c r="Q2517" s="642">
        <v>0</v>
      </c>
      <c r="R2517" s="626"/>
      <c r="S2517" s="642">
        <v>0</v>
      </c>
      <c r="T2517" s="690"/>
      <c r="U2517" s="672">
        <v>0</v>
      </c>
    </row>
    <row r="2518" spans="1:21" ht="14.4" customHeight="1" x14ac:dyDescent="0.3">
      <c r="A2518" s="625">
        <v>21</v>
      </c>
      <c r="B2518" s="626" t="s">
        <v>551</v>
      </c>
      <c r="C2518" s="626">
        <v>89301215</v>
      </c>
      <c r="D2518" s="688" t="s">
        <v>4840</v>
      </c>
      <c r="E2518" s="689" t="s">
        <v>2821</v>
      </c>
      <c r="F2518" s="626" t="s">
        <v>2806</v>
      </c>
      <c r="G2518" s="626" t="s">
        <v>3085</v>
      </c>
      <c r="H2518" s="626" t="s">
        <v>550</v>
      </c>
      <c r="I2518" s="626" t="s">
        <v>3086</v>
      </c>
      <c r="J2518" s="626" t="s">
        <v>3087</v>
      </c>
      <c r="K2518" s="626" t="s">
        <v>3088</v>
      </c>
      <c r="L2518" s="627">
        <v>25.89</v>
      </c>
      <c r="M2518" s="627">
        <v>25.89</v>
      </c>
      <c r="N2518" s="626">
        <v>1</v>
      </c>
      <c r="O2518" s="690">
        <v>0.5</v>
      </c>
      <c r="P2518" s="627"/>
      <c r="Q2518" s="642">
        <v>0</v>
      </c>
      <c r="R2518" s="626"/>
      <c r="S2518" s="642">
        <v>0</v>
      </c>
      <c r="T2518" s="690"/>
      <c r="U2518" s="672">
        <v>0</v>
      </c>
    </row>
    <row r="2519" spans="1:21" ht="14.4" customHeight="1" x14ac:dyDescent="0.3">
      <c r="A2519" s="625">
        <v>21</v>
      </c>
      <c r="B2519" s="626" t="s">
        <v>551</v>
      </c>
      <c r="C2519" s="626">
        <v>89301215</v>
      </c>
      <c r="D2519" s="688" t="s">
        <v>4840</v>
      </c>
      <c r="E2519" s="689" t="s">
        <v>2821</v>
      </c>
      <c r="F2519" s="626" t="s">
        <v>2806</v>
      </c>
      <c r="G2519" s="626" t="s">
        <v>3870</v>
      </c>
      <c r="H2519" s="626" t="s">
        <v>550</v>
      </c>
      <c r="I2519" s="626" t="s">
        <v>3871</v>
      </c>
      <c r="J2519" s="626" t="s">
        <v>1479</v>
      </c>
      <c r="K2519" s="626" t="s">
        <v>3872</v>
      </c>
      <c r="L2519" s="627">
        <v>31.64</v>
      </c>
      <c r="M2519" s="627">
        <v>31.64</v>
      </c>
      <c r="N2519" s="626">
        <v>1</v>
      </c>
      <c r="O2519" s="690">
        <v>1</v>
      </c>
      <c r="P2519" s="627">
        <v>31.64</v>
      </c>
      <c r="Q2519" s="642">
        <v>1</v>
      </c>
      <c r="R2519" s="626">
        <v>1</v>
      </c>
      <c r="S2519" s="642">
        <v>1</v>
      </c>
      <c r="T2519" s="690">
        <v>1</v>
      </c>
      <c r="U2519" s="672">
        <v>1</v>
      </c>
    </row>
    <row r="2520" spans="1:21" ht="14.4" customHeight="1" x14ac:dyDescent="0.3">
      <c r="A2520" s="625">
        <v>21</v>
      </c>
      <c r="B2520" s="626" t="s">
        <v>551</v>
      </c>
      <c r="C2520" s="626">
        <v>89301215</v>
      </c>
      <c r="D2520" s="688" t="s">
        <v>4840</v>
      </c>
      <c r="E2520" s="689" t="s">
        <v>2821</v>
      </c>
      <c r="F2520" s="626" t="s">
        <v>2806</v>
      </c>
      <c r="G2520" s="626" t="s">
        <v>3870</v>
      </c>
      <c r="H2520" s="626" t="s">
        <v>550</v>
      </c>
      <c r="I2520" s="626" t="s">
        <v>3873</v>
      </c>
      <c r="J2520" s="626" t="s">
        <v>1479</v>
      </c>
      <c r="K2520" s="626" t="s">
        <v>1915</v>
      </c>
      <c r="L2520" s="627">
        <v>56.48</v>
      </c>
      <c r="M2520" s="627">
        <v>56.48</v>
      </c>
      <c r="N2520" s="626">
        <v>1</v>
      </c>
      <c r="O2520" s="690">
        <v>0.5</v>
      </c>
      <c r="P2520" s="627">
        <v>56.48</v>
      </c>
      <c r="Q2520" s="642">
        <v>1</v>
      </c>
      <c r="R2520" s="626">
        <v>1</v>
      </c>
      <c r="S2520" s="642">
        <v>1</v>
      </c>
      <c r="T2520" s="690">
        <v>0.5</v>
      </c>
      <c r="U2520" s="672">
        <v>1</v>
      </c>
    </row>
    <row r="2521" spans="1:21" ht="14.4" customHeight="1" x14ac:dyDescent="0.3">
      <c r="A2521" s="625">
        <v>21</v>
      </c>
      <c r="B2521" s="626" t="s">
        <v>551</v>
      </c>
      <c r="C2521" s="626">
        <v>89301215</v>
      </c>
      <c r="D2521" s="688" t="s">
        <v>4840</v>
      </c>
      <c r="E2521" s="689" t="s">
        <v>2821</v>
      </c>
      <c r="F2521" s="626" t="s">
        <v>2806</v>
      </c>
      <c r="G2521" s="626" t="s">
        <v>2883</v>
      </c>
      <c r="H2521" s="626" t="s">
        <v>550</v>
      </c>
      <c r="I2521" s="626" t="s">
        <v>2884</v>
      </c>
      <c r="J2521" s="626" t="s">
        <v>1182</v>
      </c>
      <c r="K2521" s="626" t="s">
        <v>678</v>
      </c>
      <c r="L2521" s="627">
        <v>0</v>
      </c>
      <c r="M2521" s="627">
        <v>0</v>
      </c>
      <c r="N2521" s="626">
        <v>3</v>
      </c>
      <c r="O2521" s="690">
        <v>3</v>
      </c>
      <c r="P2521" s="627">
        <v>0</v>
      </c>
      <c r="Q2521" s="642"/>
      <c r="R2521" s="626">
        <v>1</v>
      </c>
      <c r="S2521" s="642">
        <v>0.33333333333333331</v>
      </c>
      <c r="T2521" s="690">
        <v>1</v>
      </c>
      <c r="U2521" s="672">
        <v>0.33333333333333331</v>
      </c>
    </row>
    <row r="2522" spans="1:21" ht="14.4" customHeight="1" x14ac:dyDescent="0.3">
      <c r="A2522" s="625">
        <v>21</v>
      </c>
      <c r="B2522" s="626" t="s">
        <v>551</v>
      </c>
      <c r="C2522" s="626">
        <v>89301215</v>
      </c>
      <c r="D2522" s="688" t="s">
        <v>4840</v>
      </c>
      <c r="E2522" s="689" t="s">
        <v>2821</v>
      </c>
      <c r="F2522" s="626" t="s">
        <v>2806</v>
      </c>
      <c r="G2522" s="626" t="s">
        <v>2889</v>
      </c>
      <c r="H2522" s="626" t="s">
        <v>550</v>
      </c>
      <c r="I2522" s="626" t="s">
        <v>2890</v>
      </c>
      <c r="J2522" s="626" t="s">
        <v>2891</v>
      </c>
      <c r="K2522" s="626" t="s">
        <v>2892</v>
      </c>
      <c r="L2522" s="627">
        <v>54.04</v>
      </c>
      <c r="M2522" s="627">
        <v>54.04</v>
      </c>
      <c r="N2522" s="626">
        <v>1</v>
      </c>
      <c r="O2522" s="690">
        <v>1</v>
      </c>
      <c r="P2522" s="627"/>
      <c r="Q2522" s="642">
        <v>0</v>
      </c>
      <c r="R2522" s="626"/>
      <c r="S2522" s="642">
        <v>0</v>
      </c>
      <c r="T2522" s="690"/>
      <c r="U2522" s="672">
        <v>0</v>
      </c>
    </row>
    <row r="2523" spans="1:21" ht="14.4" customHeight="1" x14ac:dyDescent="0.3">
      <c r="A2523" s="625">
        <v>21</v>
      </c>
      <c r="B2523" s="626" t="s">
        <v>551</v>
      </c>
      <c r="C2523" s="626">
        <v>89301215</v>
      </c>
      <c r="D2523" s="688" t="s">
        <v>4840</v>
      </c>
      <c r="E2523" s="689" t="s">
        <v>2821</v>
      </c>
      <c r="F2523" s="626" t="s">
        <v>2806</v>
      </c>
      <c r="G2523" s="626" t="s">
        <v>4764</v>
      </c>
      <c r="H2523" s="626" t="s">
        <v>550</v>
      </c>
      <c r="I2523" s="626" t="s">
        <v>4765</v>
      </c>
      <c r="J2523" s="626" t="s">
        <v>4766</v>
      </c>
      <c r="K2523" s="626" t="s">
        <v>4767</v>
      </c>
      <c r="L2523" s="627">
        <v>99.85</v>
      </c>
      <c r="M2523" s="627">
        <v>99.85</v>
      </c>
      <c r="N2523" s="626">
        <v>1</v>
      </c>
      <c r="O2523" s="690">
        <v>0.5</v>
      </c>
      <c r="P2523" s="627">
        <v>99.85</v>
      </c>
      <c r="Q2523" s="642">
        <v>1</v>
      </c>
      <c r="R2523" s="626">
        <v>1</v>
      </c>
      <c r="S2523" s="642">
        <v>1</v>
      </c>
      <c r="T2523" s="690">
        <v>0.5</v>
      </c>
      <c r="U2523" s="672">
        <v>1</v>
      </c>
    </row>
    <row r="2524" spans="1:21" ht="14.4" customHeight="1" x14ac:dyDescent="0.3">
      <c r="A2524" s="625">
        <v>21</v>
      </c>
      <c r="B2524" s="626" t="s">
        <v>551</v>
      </c>
      <c r="C2524" s="626">
        <v>89301215</v>
      </c>
      <c r="D2524" s="688" t="s">
        <v>4840</v>
      </c>
      <c r="E2524" s="689" t="s">
        <v>2821</v>
      </c>
      <c r="F2524" s="626" t="s">
        <v>2806</v>
      </c>
      <c r="G2524" s="626" t="s">
        <v>3270</v>
      </c>
      <c r="H2524" s="626" t="s">
        <v>1264</v>
      </c>
      <c r="I2524" s="626" t="s">
        <v>3273</v>
      </c>
      <c r="J2524" s="626" t="s">
        <v>3274</v>
      </c>
      <c r="K2524" s="626" t="s">
        <v>3275</v>
      </c>
      <c r="L2524" s="627">
        <v>2279.48</v>
      </c>
      <c r="M2524" s="627">
        <v>36471.68</v>
      </c>
      <c r="N2524" s="626">
        <v>16</v>
      </c>
      <c r="O2524" s="690">
        <v>9</v>
      </c>
      <c r="P2524" s="627">
        <v>29633.239999999998</v>
      </c>
      <c r="Q2524" s="642">
        <v>0.81249999999999989</v>
      </c>
      <c r="R2524" s="626">
        <v>13</v>
      </c>
      <c r="S2524" s="642">
        <v>0.8125</v>
      </c>
      <c r="T2524" s="690">
        <v>7</v>
      </c>
      <c r="U2524" s="672">
        <v>0.77777777777777779</v>
      </c>
    </row>
    <row r="2525" spans="1:21" ht="14.4" customHeight="1" x14ac:dyDescent="0.3">
      <c r="A2525" s="625">
        <v>21</v>
      </c>
      <c r="B2525" s="626" t="s">
        <v>551</v>
      </c>
      <c r="C2525" s="626">
        <v>89301215</v>
      </c>
      <c r="D2525" s="688" t="s">
        <v>4840</v>
      </c>
      <c r="E2525" s="689" t="s">
        <v>2821</v>
      </c>
      <c r="F2525" s="626" t="s">
        <v>2806</v>
      </c>
      <c r="G2525" s="626" t="s">
        <v>3098</v>
      </c>
      <c r="H2525" s="626" t="s">
        <v>1264</v>
      </c>
      <c r="I2525" s="626" t="s">
        <v>2344</v>
      </c>
      <c r="J2525" s="626" t="s">
        <v>1307</v>
      </c>
      <c r="K2525" s="626" t="s">
        <v>1308</v>
      </c>
      <c r="L2525" s="627">
        <v>108.46</v>
      </c>
      <c r="M2525" s="627">
        <v>108.46</v>
      </c>
      <c r="N2525" s="626">
        <v>1</v>
      </c>
      <c r="O2525" s="690">
        <v>0.5</v>
      </c>
      <c r="P2525" s="627">
        <v>108.46</v>
      </c>
      <c r="Q2525" s="642">
        <v>1</v>
      </c>
      <c r="R2525" s="626">
        <v>1</v>
      </c>
      <c r="S2525" s="642">
        <v>1</v>
      </c>
      <c r="T2525" s="690">
        <v>0.5</v>
      </c>
      <c r="U2525" s="672">
        <v>1</v>
      </c>
    </row>
    <row r="2526" spans="1:21" ht="14.4" customHeight="1" x14ac:dyDescent="0.3">
      <c r="A2526" s="625">
        <v>21</v>
      </c>
      <c r="B2526" s="626" t="s">
        <v>551</v>
      </c>
      <c r="C2526" s="626">
        <v>89301215</v>
      </c>
      <c r="D2526" s="688" t="s">
        <v>4840</v>
      </c>
      <c r="E2526" s="689" t="s">
        <v>2821</v>
      </c>
      <c r="F2526" s="626" t="s">
        <v>2806</v>
      </c>
      <c r="G2526" s="626" t="s">
        <v>3920</v>
      </c>
      <c r="H2526" s="626" t="s">
        <v>550</v>
      </c>
      <c r="I2526" s="626" t="s">
        <v>4768</v>
      </c>
      <c r="J2526" s="626" t="s">
        <v>1214</v>
      </c>
      <c r="K2526" s="626" t="s">
        <v>1215</v>
      </c>
      <c r="L2526" s="627">
        <v>49.79</v>
      </c>
      <c r="M2526" s="627">
        <v>149.37</v>
      </c>
      <c r="N2526" s="626">
        <v>3</v>
      </c>
      <c r="O2526" s="690">
        <v>2</v>
      </c>
      <c r="P2526" s="627">
        <v>149.37</v>
      </c>
      <c r="Q2526" s="642">
        <v>1</v>
      </c>
      <c r="R2526" s="626">
        <v>3</v>
      </c>
      <c r="S2526" s="642">
        <v>1</v>
      </c>
      <c r="T2526" s="690">
        <v>2</v>
      </c>
      <c r="U2526" s="672">
        <v>1</v>
      </c>
    </row>
    <row r="2527" spans="1:21" ht="14.4" customHeight="1" x14ac:dyDescent="0.3">
      <c r="A2527" s="625">
        <v>21</v>
      </c>
      <c r="B2527" s="626" t="s">
        <v>551</v>
      </c>
      <c r="C2527" s="626">
        <v>89301215</v>
      </c>
      <c r="D2527" s="688" t="s">
        <v>4840</v>
      </c>
      <c r="E2527" s="689" t="s">
        <v>2821</v>
      </c>
      <c r="F2527" s="626" t="s">
        <v>2806</v>
      </c>
      <c r="G2527" s="626" t="s">
        <v>3007</v>
      </c>
      <c r="H2527" s="626" t="s">
        <v>550</v>
      </c>
      <c r="I2527" s="626" t="s">
        <v>3008</v>
      </c>
      <c r="J2527" s="626" t="s">
        <v>3009</v>
      </c>
      <c r="K2527" s="626" t="s">
        <v>3010</v>
      </c>
      <c r="L2527" s="627">
        <v>56.01</v>
      </c>
      <c r="M2527" s="627">
        <v>112.02</v>
      </c>
      <c r="N2527" s="626">
        <v>2</v>
      </c>
      <c r="O2527" s="690">
        <v>1.5</v>
      </c>
      <c r="P2527" s="627">
        <v>112.02</v>
      </c>
      <c r="Q2527" s="642">
        <v>1</v>
      </c>
      <c r="R2527" s="626">
        <v>2</v>
      </c>
      <c r="S2527" s="642">
        <v>1</v>
      </c>
      <c r="T2527" s="690">
        <v>1.5</v>
      </c>
      <c r="U2527" s="672">
        <v>1</v>
      </c>
    </row>
    <row r="2528" spans="1:21" ht="14.4" customHeight="1" x14ac:dyDescent="0.3">
      <c r="A2528" s="625">
        <v>21</v>
      </c>
      <c r="B2528" s="626" t="s">
        <v>551</v>
      </c>
      <c r="C2528" s="626">
        <v>89301215</v>
      </c>
      <c r="D2528" s="688" t="s">
        <v>4840</v>
      </c>
      <c r="E2528" s="689" t="s">
        <v>2821</v>
      </c>
      <c r="F2528" s="626" t="s">
        <v>2806</v>
      </c>
      <c r="G2528" s="626" t="s">
        <v>2869</v>
      </c>
      <c r="H2528" s="626" t="s">
        <v>550</v>
      </c>
      <c r="I2528" s="626" t="s">
        <v>3024</v>
      </c>
      <c r="J2528" s="626" t="s">
        <v>3025</v>
      </c>
      <c r="K2528" s="626" t="s">
        <v>881</v>
      </c>
      <c r="L2528" s="627">
        <v>190.48</v>
      </c>
      <c r="M2528" s="627">
        <v>190.48</v>
      </c>
      <c r="N2528" s="626">
        <v>1</v>
      </c>
      <c r="O2528" s="690">
        <v>0.5</v>
      </c>
      <c r="P2528" s="627">
        <v>190.48</v>
      </c>
      <c r="Q2528" s="642">
        <v>1</v>
      </c>
      <c r="R2528" s="626">
        <v>1</v>
      </c>
      <c r="S2528" s="642">
        <v>1</v>
      </c>
      <c r="T2528" s="690">
        <v>0.5</v>
      </c>
      <c r="U2528" s="672">
        <v>1</v>
      </c>
    </row>
    <row r="2529" spans="1:21" ht="14.4" customHeight="1" x14ac:dyDescent="0.3">
      <c r="A2529" s="625">
        <v>21</v>
      </c>
      <c r="B2529" s="626" t="s">
        <v>551</v>
      </c>
      <c r="C2529" s="626">
        <v>89301215</v>
      </c>
      <c r="D2529" s="688" t="s">
        <v>4840</v>
      </c>
      <c r="E2529" s="689" t="s">
        <v>2821</v>
      </c>
      <c r="F2529" s="626" t="s">
        <v>2806</v>
      </c>
      <c r="G2529" s="626" t="s">
        <v>2869</v>
      </c>
      <c r="H2529" s="626" t="s">
        <v>550</v>
      </c>
      <c r="I2529" s="626" t="s">
        <v>2870</v>
      </c>
      <c r="J2529" s="626" t="s">
        <v>880</v>
      </c>
      <c r="K2529" s="626" t="s">
        <v>2871</v>
      </c>
      <c r="L2529" s="627">
        <v>95.24</v>
      </c>
      <c r="M2529" s="627">
        <v>95.24</v>
      </c>
      <c r="N2529" s="626">
        <v>1</v>
      </c>
      <c r="O2529" s="690">
        <v>0.5</v>
      </c>
      <c r="P2529" s="627"/>
      <c r="Q2529" s="642">
        <v>0</v>
      </c>
      <c r="R2529" s="626"/>
      <c r="S2529" s="642">
        <v>0</v>
      </c>
      <c r="T2529" s="690"/>
      <c r="U2529" s="672">
        <v>0</v>
      </c>
    </row>
    <row r="2530" spans="1:21" ht="14.4" customHeight="1" x14ac:dyDescent="0.3">
      <c r="A2530" s="625">
        <v>21</v>
      </c>
      <c r="B2530" s="626" t="s">
        <v>551</v>
      </c>
      <c r="C2530" s="626">
        <v>89301215</v>
      </c>
      <c r="D2530" s="688" t="s">
        <v>4840</v>
      </c>
      <c r="E2530" s="689" t="s">
        <v>2821</v>
      </c>
      <c r="F2530" s="626" t="s">
        <v>2806</v>
      </c>
      <c r="G2530" s="626" t="s">
        <v>2869</v>
      </c>
      <c r="H2530" s="626" t="s">
        <v>550</v>
      </c>
      <c r="I2530" s="626" t="s">
        <v>2180</v>
      </c>
      <c r="J2530" s="626" t="s">
        <v>880</v>
      </c>
      <c r="K2530" s="626" t="s">
        <v>881</v>
      </c>
      <c r="L2530" s="627">
        <v>190.48</v>
      </c>
      <c r="M2530" s="627">
        <v>571.43999999999994</v>
      </c>
      <c r="N2530" s="626">
        <v>3</v>
      </c>
      <c r="O2530" s="690">
        <v>2</v>
      </c>
      <c r="P2530" s="627">
        <v>190.48</v>
      </c>
      <c r="Q2530" s="642">
        <v>0.33333333333333337</v>
      </c>
      <c r="R2530" s="626">
        <v>1</v>
      </c>
      <c r="S2530" s="642">
        <v>0.33333333333333331</v>
      </c>
      <c r="T2530" s="690">
        <v>0.5</v>
      </c>
      <c r="U2530" s="672">
        <v>0.25</v>
      </c>
    </row>
    <row r="2531" spans="1:21" ht="14.4" customHeight="1" x14ac:dyDescent="0.3">
      <c r="A2531" s="625">
        <v>21</v>
      </c>
      <c r="B2531" s="626" t="s">
        <v>551</v>
      </c>
      <c r="C2531" s="626">
        <v>89301215</v>
      </c>
      <c r="D2531" s="688" t="s">
        <v>4840</v>
      </c>
      <c r="E2531" s="689" t="s">
        <v>2821</v>
      </c>
      <c r="F2531" s="626" t="s">
        <v>2806</v>
      </c>
      <c r="G2531" s="626" t="s">
        <v>2872</v>
      </c>
      <c r="H2531" s="626" t="s">
        <v>1264</v>
      </c>
      <c r="I2531" s="626" t="s">
        <v>2196</v>
      </c>
      <c r="J2531" s="626" t="s">
        <v>1418</v>
      </c>
      <c r="K2531" s="626" t="s">
        <v>2197</v>
      </c>
      <c r="L2531" s="627">
        <v>1359.61</v>
      </c>
      <c r="M2531" s="627">
        <v>1359.61</v>
      </c>
      <c r="N2531" s="626">
        <v>1</v>
      </c>
      <c r="O2531" s="690">
        <v>1</v>
      </c>
      <c r="P2531" s="627">
        <v>1359.61</v>
      </c>
      <c r="Q2531" s="642">
        <v>1</v>
      </c>
      <c r="R2531" s="626">
        <v>1</v>
      </c>
      <c r="S2531" s="642">
        <v>1</v>
      </c>
      <c r="T2531" s="690">
        <v>1</v>
      </c>
      <c r="U2531" s="672">
        <v>1</v>
      </c>
    </row>
    <row r="2532" spans="1:21" ht="14.4" customHeight="1" x14ac:dyDescent="0.3">
      <c r="A2532" s="625">
        <v>21</v>
      </c>
      <c r="B2532" s="626" t="s">
        <v>551</v>
      </c>
      <c r="C2532" s="626">
        <v>89301215</v>
      </c>
      <c r="D2532" s="688" t="s">
        <v>4840</v>
      </c>
      <c r="E2532" s="689" t="s">
        <v>2821</v>
      </c>
      <c r="F2532" s="626" t="s">
        <v>2806</v>
      </c>
      <c r="G2532" s="626" t="s">
        <v>3324</v>
      </c>
      <c r="H2532" s="626" t="s">
        <v>550</v>
      </c>
      <c r="I2532" s="626" t="s">
        <v>4176</v>
      </c>
      <c r="J2532" s="626" t="s">
        <v>792</v>
      </c>
      <c r="K2532" s="626" t="s">
        <v>4177</v>
      </c>
      <c r="L2532" s="627">
        <v>0</v>
      </c>
      <c r="M2532" s="627">
        <v>0</v>
      </c>
      <c r="N2532" s="626">
        <v>1</v>
      </c>
      <c r="O2532" s="690">
        <v>1</v>
      </c>
      <c r="P2532" s="627"/>
      <c r="Q2532" s="642"/>
      <c r="R2532" s="626"/>
      <c r="S2532" s="642">
        <v>0</v>
      </c>
      <c r="T2532" s="690"/>
      <c r="U2532" s="672">
        <v>0</v>
      </c>
    </row>
    <row r="2533" spans="1:21" ht="14.4" customHeight="1" x14ac:dyDescent="0.3">
      <c r="A2533" s="625">
        <v>21</v>
      </c>
      <c r="B2533" s="626" t="s">
        <v>551</v>
      </c>
      <c r="C2533" s="626">
        <v>89301215</v>
      </c>
      <c r="D2533" s="688" t="s">
        <v>4840</v>
      </c>
      <c r="E2533" s="689" t="s">
        <v>2821</v>
      </c>
      <c r="F2533" s="626" t="s">
        <v>2806</v>
      </c>
      <c r="G2533" s="626" t="s">
        <v>2845</v>
      </c>
      <c r="H2533" s="626" t="s">
        <v>550</v>
      </c>
      <c r="I2533" s="626" t="s">
        <v>3217</v>
      </c>
      <c r="J2533" s="626" t="s">
        <v>813</v>
      </c>
      <c r="K2533" s="626" t="s">
        <v>3218</v>
      </c>
      <c r="L2533" s="627">
        <v>855.56</v>
      </c>
      <c r="M2533" s="627">
        <v>855.56</v>
      </c>
      <c r="N2533" s="626">
        <v>1</v>
      </c>
      <c r="O2533" s="690">
        <v>1</v>
      </c>
      <c r="P2533" s="627">
        <v>855.56</v>
      </c>
      <c r="Q2533" s="642">
        <v>1</v>
      </c>
      <c r="R2533" s="626">
        <v>1</v>
      </c>
      <c r="S2533" s="642">
        <v>1</v>
      </c>
      <c r="T2533" s="690">
        <v>1</v>
      </c>
      <c r="U2533" s="672">
        <v>1</v>
      </c>
    </row>
    <row r="2534" spans="1:21" ht="14.4" customHeight="1" x14ac:dyDescent="0.3">
      <c r="A2534" s="625">
        <v>21</v>
      </c>
      <c r="B2534" s="626" t="s">
        <v>551</v>
      </c>
      <c r="C2534" s="626">
        <v>89301215</v>
      </c>
      <c r="D2534" s="688" t="s">
        <v>4840</v>
      </c>
      <c r="E2534" s="689" t="s">
        <v>2821</v>
      </c>
      <c r="F2534" s="626" t="s">
        <v>2806</v>
      </c>
      <c r="G2534" s="626" t="s">
        <v>3398</v>
      </c>
      <c r="H2534" s="626" t="s">
        <v>550</v>
      </c>
      <c r="I2534" s="626" t="s">
        <v>4681</v>
      </c>
      <c r="J2534" s="626" t="s">
        <v>1222</v>
      </c>
      <c r="K2534" s="626" t="s">
        <v>1223</v>
      </c>
      <c r="L2534" s="627">
        <v>0</v>
      </c>
      <c r="M2534" s="627">
        <v>0</v>
      </c>
      <c r="N2534" s="626">
        <v>1</v>
      </c>
      <c r="O2534" s="690">
        <v>0.5</v>
      </c>
      <c r="P2534" s="627">
        <v>0</v>
      </c>
      <c r="Q2534" s="642"/>
      <c r="R2534" s="626">
        <v>1</v>
      </c>
      <c r="S2534" s="642">
        <v>1</v>
      </c>
      <c r="T2534" s="690">
        <v>0.5</v>
      </c>
      <c r="U2534" s="672">
        <v>1</v>
      </c>
    </row>
    <row r="2535" spans="1:21" ht="14.4" customHeight="1" x14ac:dyDescent="0.3">
      <c r="A2535" s="625">
        <v>21</v>
      </c>
      <c r="B2535" s="626" t="s">
        <v>551</v>
      </c>
      <c r="C2535" s="626">
        <v>89301215</v>
      </c>
      <c r="D2535" s="688" t="s">
        <v>4840</v>
      </c>
      <c r="E2535" s="689" t="s">
        <v>2821</v>
      </c>
      <c r="F2535" s="626" t="s">
        <v>2806</v>
      </c>
      <c r="G2535" s="626" t="s">
        <v>3710</v>
      </c>
      <c r="H2535" s="626" t="s">
        <v>550</v>
      </c>
      <c r="I2535" s="626" t="s">
        <v>3711</v>
      </c>
      <c r="J2535" s="626" t="s">
        <v>3712</v>
      </c>
      <c r="K2535" s="626" t="s">
        <v>678</v>
      </c>
      <c r="L2535" s="627">
        <v>216.16</v>
      </c>
      <c r="M2535" s="627">
        <v>432.32</v>
      </c>
      <c r="N2535" s="626">
        <v>2</v>
      </c>
      <c r="O2535" s="690">
        <v>1</v>
      </c>
      <c r="P2535" s="627">
        <v>432.32</v>
      </c>
      <c r="Q2535" s="642">
        <v>1</v>
      </c>
      <c r="R2535" s="626">
        <v>2</v>
      </c>
      <c r="S2535" s="642">
        <v>1</v>
      </c>
      <c r="T2535" s="690">
        <v>1</v>
      </c>
      <c r="U2535" s="672">
        <v>1</v>
      </c>
    </row>
    <row r="2536" spans="1:21" ht="14.4" customHeight="1" x14ac:dyDescent="0.3">
      <c r="A2536" s="625">
        <v>21</v>
      </c>
      <c r="B2536" s="626" t="s">
        <v>551</v>
      </c>
      <c r="C2536" s="626">
        <v>89301215</v>
      </c>
      <c r="D2536" s="688" t="s">
        <v>4840</v>
      </c>
      <c r="E2536" s="689" t="s">
        <v>2821</v>
      </c>
      <c r="F2536" s="626" t="s">
        <v>2806</v>
      </c>
      <c r="G2536" s="626" t="s">
        <v>3029</v>
      </c>
      <c r="H2536" s="626" t="s">
        <v>550</v>
      </c>
      <c r="I2536" s="626" t="s">
        <v>2294</v>
      </c>
      <c r="J2536" s="626" t="s">
        <v>672</v>
      </c>
      <c r="K2536" s="626" t="s">
        <v>593</v>
      </c>
      <c r="L2536" s="627">
        <v>101.15</v>
      </c>
      <c r="M2536" s="627">
        <v>101.15</v>
      </c>
      <c r="N2536" s="626">
        <v>1</v>
      </c>
      <c r="O2536" s="690">
        <v>0.5</v>
      </c>
      <c r="P2536" s="627">
        <v>101.15</v>
      </c>
      <c r="Q2536" s="642">
        <v>1</v>
      </c>
      <c r="R2536" s="626">
        <v>1</v>
      </c>
      <c r="S2536" s="642">
        <v>1</v>
      </c>
      <c r="T2536" s="690">
        <v>0.5</v>
      </c>
      <c r="U2536" s="672">
        <v>1</v>
      </c>
    </row>
    <row r="2537" spans="1:21" ht="14.4" customHeight="1" x14ac:dyDescent="0.3">
      <c r="A2537" s="625">
        <v>21</v>
      </c>
      <c r="B2537" s="626" t="s">
        <v>551</v>
      </c>
      <c r="C2537" s="626">
        <v>89301215</v>
      </c>
      <c r="D2537" s="688" t="s">
        <v>4840</v>
      </c>
      <c r="E2537" s="689" t="s">
        <v>2821</v>
      </c>
      <c r="F2537" s="626" t="s">
        <v>2806</v>
      </c>
      <c r="G2537" s="626" t="s">
        <v>3030</v>
      </c>
      <c r="H2537" s="626" t="s">
        <v>550</v>
      </c>
      <c r="I2537" s="626" t="s">
        <v>3288</v>
      </c>
      <c r="J2537" s="626" t="s">
        <v>942</v>
      </c>
      <c r="K2537" s="626" t="s">
        <v>1729</v>
      </c>
      <c r="L2537" s="627">
        <v>0</v>
      </c>
      <c r="M2537" s="627">
        <v>0</v>
      </c>
      <c r="N2537" s="626">
        <v>1</v>
      </c>
      <c r="O2537" s="690">
        <v>1</v>
      </c>
      <c r="P2537" s="627">
        <v>0</v>
      </c>
      <c r="Q2537" s="642"/>
      <c r="R2537" s="626">
        <v>1</v>
      </c>
      <c r="S2537" s="642">
        <v>1</v>
      </c>
      <c r="T2537" s="690">
        <v>1</v>
      </c>
      <c r="U2537" s="672">
        <v>1</v>
      </c>
    </row>
    <row r="2538" spans="1:21" ht="14.4" customHeight="1" x14ac:dyDescent="0.3">
      <c r="A2538" s="625">
        <v>21</v>
      </c>
      <c r="B2538" s="626" t="s">
        <v>551</v>
      </c>
      <c r="C2538" s="626">
        <v>89301215</v>
      </c>
      <c r="D2538" s="688" t="s">
        <v>4840</v>
      </c>
      <c r="E2538" s="689" t="s">
        <v>2821</v>
      </c>
      <c r="F2538" s="626" t="s">
        <v>2806</v>
      </c>
      <c r="G2538" s="626" t="s">
        <v>3030</v>
      </c>
      <c r="H2538" s="626" t="s">
        <v>550</v>
      </c>
      <c r="I2538" s="626" t="s">
        <v>3031</v>
      </c>
      <c r="J2538" s="626" t="s">
        <v>942</v>
      </c>
      <c r="K2538" s="626" t="s">
        <v>943</v>
      </c>
      <c r="L2538" s="627">
        <v>56.69</v>
      </c>
      <c r="M2538" s="627">
        <v>226.76</v>
      </c>
      <c r="N2538" s="626">
        <v>4</v>
      </c>
      <c r="O2538" s="690">
        <v>2</v>
      </c>
      <c r="P2538" s="627">
        <v>170.07</v>
      </c>
      <c r="Q2538" s="642">
        <v>0.75</v>
      </c>
      <c r="R2538" s="626">
        <v>3</v>
      </c>
      <c r="S2538" s="642">
        <v>0.75</v>
      </c>
      <c r="T2538" s="690">
        <v>1</v>
      </c>
      <c r="U2538" s="672">
        <v>0.5</v>
      </c>
    </row>
    <row r="2539" spans="1:21" ht="14.4" customHeight="1" x14ac:dyDescent="0.3">
      <c r="A2539" s="625">
        <v>21</v>
      </c>
      <c r="B2539" s="626" t="s">
        <v>551</v>
      </c>
      <c r="C2539" s="626">
        <v>89301215</v>
      </c>
      <c r="D2539" s="688" t="s">
        <v>4840</v>
      </c>
      <c r="E2539" s="689" t="s">
        <v>2821</v>
      </c>
      <c r="F2539" s="626" t="s">
        <v>2806</v>
      </c>
      <c r="G2539" s="626" t="s">
        <v>3030</v>
      </c>
      <c r="H2539" s="626" t="s">
        <v>550</v>
      </c>
      <c r="I2539" s="626" t="s">
        <v>3033</v>
      </c>
      <c r="J2539" s="626" t="s">
        <v>3034</v>
      </c>
      <c r="K2539" s="626" t="s">
        <v>928</v>
      </c>
      <c r="L2539" s="627">
        <v>45.34</v>
      </c>
      <c r="M2539" s="627">
        <v>45.34</v>
      </c>
      <c r="N2539" s="626">
        <v>1</v>
      </c>
      <c r="O2539" s="690">
        <v>1</v>
      </c>
      <c r="P2539" s="627"/>
      <c r="Q2539" s="642">
        <v>0</v>
      </c>
      <c r="R2539" s="626"/>
      <c r="S2539" s="642">
        <v>0</v>
      </c>
      <c r="T2539" s="690"/>
      <c r="U2539" s="672">
        <v>0</v>
      </c>
    </row>
    <row r="2540" spans="1:21" ht="14.4" customHeight="1" x14ac:dyDescent="0.3">
      <c r="A2540" s="625">
        <v>21</v>
      </c>
      <c r="B2540" s="626" t="s">
        <v>551</v>
      </c>
      <c r="C2540" s="626">
        <v>89301215</v>
      </c>
      <c r="D2540" s="688" t="s">
        <v>4840</v>
      </c>
      <c r="E2540" s="689" t="s">
        <v>2821</v>
      </c>
      <c r="F2540" s="626" t="s">
        <v>2806</v>
      </c>
      <c r="G2540" s="626" t="s">
        <v>2896</v>
      </c>
      <c r="H2540" s="626" t="s">
        <v>550</v>
      </c>
      <c r="I2540" s="626" t="s">
        <v>3109</v>
      </c>
      <c r="J2540" s="626" t="s">
        <v>3110</v>
      </c>
      <c r="K2540" s="626" t="s">
        <v>3111</v>
      </c>
      <c r="L2540" s="627">
        <v>25.42</v>
      </c>
      <c r="M2540" s="627">
        <v>25.42</v>
      </c>
      <c r="N2540" s="626">
        <v>1</v>
      </c>
      <c r="O2540" s="690">
        <v>1</v>
      </c>
      <c r="P2540" s="627"/>
      <c r="Q2540" s="642">
        <v>0</v>
      </c>
      <c r="R2540" s="626"/>
      <c r="S2540" s="642">
        <v>0</v>
      </c>
      <c r="T2540" s="690"/>
      <c r="U2540" s="672">
        <v>0</v>
      </c>
    </row>
    <row r="2541" spans="1:21" ht="14.4" customHeight="1" x14ac:dyDescent="0.3">
      <c r="A2541" s="625">
        <v>21</v>
      </c>
      <c r="B2541" s="626" t="s">
        <v>551</v>
      </c>
      <c r="C2541" s="626">
        <v>89301215</v>
      </c>
      <c r="D2541" s="688" t="s">
        <v>4840</v>
      </c>
      <c r="E2541" s="689" t="s">
        <v>2821</v>
      </c>
      <c r="F2541" s="626" t="s">
        <v>2806</v>
      </c>
      <c r="G2541" s="626" t="s">
        <v>4769</v>
      </c>
      <c r="H2541" s="626" t="s">
        <v>550</v>
      </c>
      <c r="I2541" s="626" t="s">
        <v>4770</v>
      </c>
      <c r="J2541" s="626" t="s">
        <v>4771</v>
      </c>
      <c r="K2541" s="626" t="s">
        <v>4772</v>
      </c>
      <c r="L2541" s="627">
        <v>0</v>
      </c>
      <c r="M2541" s="627">
        <v>0</v>
      </c>
      <c r="N2541" s="626">
        <v>1</v>
      </c>
      <c r="O2541" s="690">
        <v>1</v>
      </c>
      <c r="P2541" s="627">
        <v>0</v>
      </c>
      <c r="Q2541" s="642"/>
      <c r="R2541" s="626">
        <v>1</v>
      </c>
      <c r="S2541" s="642">
        <v>1</v>
      </c>
      <c r="T2541" s="690">
        <v>1</v>
      </c>
      <c r="U2541" s="672">
        <v>1</v>
      </c>
    </row>
    <row r="2542" spans="1:21" ht="14.4" customHeight="1" x14ac:dyDescent="0.3">
      <c r="A2542" s="625">
        <v>21</v>
      </c>
      <c r="B2542" s="626" t="s">
        <v>551</v>
      </c>
      <c r="C2542" s="626">
        <v>89301215</v>
      </c>
      <c r="D2542" s="688" t="s">
        <v>4840</v>
      </c>
      <c r="E2542" s="689" t="s">
        <v>2821</v>
      </c>
      <c r="F2542" s="626" t="s">
        <v>2806</v>
      </c>
      <c r="G2542" s="626" t="s">
        <v>2899</v>
      </c>
      <c r="H2542" s="626" t="s">
        <v>550</v>
      </c>
      <c r="I2542" s="626" t="s">
        <v>2900</v>
      </c>
      <c r="J2542" s="626" t="s">
        <v>2901</v>
      </c>
      <c r="K2542" s="626" t="s">
        <v>2902</v>
      </c>
      <c r="L2542" s="627">
        <v>38.99</v>
      </c>
      <c r="M2542" s="627">
        <v>155.96</v>
      </c>
      <c r="N2542" s="626">
        <v>4</v>
      </c>
      <c r="O2542" s="690">
        <v>1.5</v>
      </c>
      <c r="P2542" s="627">
        <v>77.98</v>
      </c>
      <c r="Q2542" s="642">
        <v>0.5</v>
      </c>
      <c r="R2542" s="626">
        <v>2</v>
      </c>
      <c r="S2542" s="642">
        <v>0.5</v>
      </c>
      <c r="T2542" s="690">
        <v>0.5</v>
      </c>
      <c r="U2542" s="672">
        <v>0.33333333333333331</v>
      </c>
    </row>
    <row r="2543" spans="1:21" ht="14.4" customHeight="1" x14ac:dyDescent="0.3">
      <c r="A2543" s="625">
        <v>21</v>
      </c>
      <c r="B2543" s="626" t="s">
        <v>551</v>
      </c>
      <c r="C2543" s="626">
        <v>89301215</v>
      </c>
      <c r="D2543" s="688" t="s">
        <v>4840</v>
      </c>
      <c r="E2543" s="689" t="s">
        <v>2821</v>
      </c>
      <c r="F2543" s="626" t="s">
        <v>2806</v>
      </c>
      <c r="G2543" s="626" t="s">
        <v>3119</v>
      </c>
      <c r="H2543" s="626" t="s">
        <v>1264</v>
      </c>
      <c r="I2543" s="626" t="s">
        <v>3122</v>
      </c>
      <c r="J2543" s="626" t="s">
        <v>3123</v>
      </c>
      <c r="K2543" s="626" t="s">
        <v>618</v>
      </c>
      <c r="L2543" s="627">
        <v>90.72</v>
      </c>
      <c r="M2543" s="627">
        <v>544.31999999999994</v>
      </c>
      <c r="N2543" s="626">
        <v>6</v>
      </c>
      <c r="O2543" s="690">
        <v>4</v>
      </c>
      <c r="P2543" s="627">
        <v>453.59999999999997</v>
      </c>
      <c r="Q2543" s="642">
        <v>0.83333333333333337</v>
      </c>
      <c r="R2543" s="626">
        <v>5</v>
      </c>
      <c r="S2543" s="642">
        <v>0.83333333333333337</v>
      </c>
      <c r="T2543" s="690">
        <v>3</v>
      </c>
      <c r="U2543" s="672">
        <v>0.75</v>
      </c>
    </row>
    <row r="2544" spans="1:21" ht="14.4" customHeight="1" x14ac:dyDescent="0.3">
      <c r="A2544" s="625">
        <v>21</v>
      </c>
      <c r="B2544" s="626" t="s">
        <v>551</v>
      </c>
      <c r="C2544" s="626">
        <v>89301215</v>
      </c>
      <c r="D2544" s="688" t="s">
        <v>4840</v>
      </c>
      <c r="E2544" s="689" t="s">
        <v>2821</v>
      </c>
      <c r="F2544" s="626" t="s">
        <v>2806</v>
      </c>
      <c r="G2544" s="626" t="s">
        <v>3119</v>
      </c>
      <c r="H2544" s="626" t="s">
        <v>1264</v>
      </c>
      <c r="I2544" s="626" t="s">
        <v>3615</v>
      </c>
      <c r="J2544" s="626" t="s">
        <v>3123</v>
      </c>
      <c r="K2544" s="626" t="s">
        <v>3616</v>
      </c>
      <c r="L2544" s="627">
        <v>302.39</v>
      </c>
      <c r="M2544" s="627">
        <v>302.39</v>
      </c>
      <c r="N2544" s="626">
        <v>1</v>
      </c>
      <c r="O2544" s="690">
        <v>1</v>
      </c>
      <c r="P2544" s="627">
        <v>302.39</v>
      </c>
      <c r="Q2544" s="642">
        <v>1</v>
      </c>
      <c r="R2544" s="626">
        <v>1</v>
      </c>
      <c r="S2544" s="642">
        <v>1</v>
      </c>
      <c r="T2544" s="690">
        <v>1</v>
      </c>
      <c r="U2544" s="672">
        <v>1</v>
      </c>
    </row>
    <row r="2545" spans="1:21" ht="14.4" customHeight="1" x14ac:dyDescent="0.3">
      <c r="A2545" s="625">
        <v>21</v>
      </c>
      <c r="B2545" s="626" t="s">
        <v>551</v>
      </c>
      <c r="C2545" s="626">
        <v>89301215</v>
      </c>
      <c r="D2545" s="688" t="s">
        <v>4840</v>
      </c>
      <c r="E2545" s="689" t="s">
        <v>2821</v>
      </c>
      <c r="F2545" s="626" t="s">
        <v>2806</v>
      </c>
      <c r="G2545" s="626" t="s">
        <v>3049</v>
      </c>
      <c r="H2545" s="626" t="s">
        <v>550</v>
      </c>
      <c r="I2545" s="626" t="s">
        <v>3124</v>
      </c>
      <c r="J2545" s="626" t="s">
        <v>794</v>
      </c>
      <c r="K2545" s="626" t="s">
        <v>3125</v>
      </c>
      <c r="L2545" s="627">
        <v>57.85</v>
      </c>
      <c r="M2545" s="627">
        <v>57.85</v>
      </c>
      <c r="N2545" s="626">
        <v>1</v>
      </c>
      <c r="O2545" s="690">
        <v>1</v>
      </c>
      <c r="P2545" s="627"/>
      <c r="Q2545" s="642">
        <v>0</v>
      </c>
      <c r="R2545" s="626"/>
      <c r="S2545" s="642">
        <v>0</v>
      </c>
      <c r="T2545" s="690"/>
      <c r="U2545" s="672">
        <v>0</v>
      </c>
    </row>
    <row r="2546" spans="1:21" ht="14.4" customHeight="1" x14ac:dyDescent="0.3">
      <c r="A2546" s="625">
        <v>21</v>
      </c>
      <c r="B2546" s="626" t="s">
        <v>551</v>
      </c>
      <c r="C2546" s="626">
        <v>89301215</v>
      </c>
      <c r="D2546" s="688" t="s">
        <v>4840</v>
      </c>
      <c r="E2546" s="689" t="s">
        <v>2821</v>
      </c>
      <c r="F2546" s="626" t="s">
        <v>2806</v>
      </c>
      <c r="G2546" s="626" t="s">
        <v>3053</v>
      </c>
      <c r="H2546" s="626" t="s">
        <v>550</v>
      </c>
      <c r="I2546" s="626" t="s">
        <v>4773</v>
      </c>
      <c r="J2546" s="626" t="s">
        <v>3159</v>
      </c>
      <c r="K2546" s="626" t="s">
        <v>1227</v>
      </c>
      <c r="L2546" s="627">
        <v>102.89</v>
      </c>
      <c r="M2546" s="627">
        <v>205.78</v>
      </c>
      <c r="N2546" s="626">
        <v>2</v>
      </c>
      <c r="O2546" s="690">
        <v>2</v>
      </c>
      <c r="P2546" s="627"/>
      <c r="Q2546" s="642">
        <v>0</v>
      </c>
      <c r="R2546" s="626"/>
      <c r="S2546" s="642">
        <v>0</v>
      </c>
      <c r="T2546" s="690"/>
      <c r="U2546" s="672">
        <v>0</v>
      </c>
    </row>
    <row r="2547" spans="1:21" ht="14.4" customHeight="1" x14ac:dyDescent="0.3">
      <c r="A2547" s="625">
        <v>21</v>
      </c>
      <c r="B2547" s="626" t="s">
        <v>551</v>
      </c>
      <c r="C2547" s="626">
        <v>89301215</v>
      </c>
      <c r="D2547" s="688" t="s">
        <v>4840</v>
      </c>
      <c r="E2547" s="689" t="s">
        <v>2821</v>
      </c>
      <c r="F2547" s="626" t="s">
        <v>2806</v>
      </c>
      <c r="G2547" s="626" t="s">
        <v>3053</v>
      </c>
      <c r="H2547" s="626" t="s">
        <v>550</v>
      </c>
      <c r="I2547" s="626" t="s">
        <v>3237</v>
      </c>
      <c r="J2547" s="626" t="s">
        <v>3159</v>
      </c>
      <c r="K2547" s="626" t="s">
        <v>680</v>
      </c>
      <c r="L2547" s="627">
        <v>154.33000000000001</v>
      </c>
      <c r="M2547" s="627">
        <v>771.65000000000009</v>
      </c>
      <c r="N2547" s="626">
        <v>5</v>
      </c>
      <c r="O2547" s="690">
        <v>4</v>
      </c>
      <c r="P2547" s="627">
        <v>308.66000000000003</v>
      </c>
      <c r="Q2547" s="642">
        <v>0.39999999999999997</v>
      </c>
      <c r="R2547" s="626">
        <v>2</v>
      </c>
      <c r="S2547" s="642">
        <v>0.4</v>
      </c>
      <c r="T2547" s="690">
        <v>2</v>
      </c>
      <c r="U2547" s="672">
        <v>0.5</v>
      </c>
    </row>
    <row r="2548" spans="1:21" ht="14.4" customHeight="1" x14ac:dyDescent="0.3">
      <c r="A2548" s="625">
        <v>21</v>
      </c>
      <c r="B2548" s="626" t="s">
        <v>551</v>
      </c>
      <c r="C2548" s="626">
        <v>89301215</v>
      </c>
      <c r="D2548" s="688" t="s">
        <v>4840</v>
      </c>
      <c r="E2548" s="689" t="s">
        <v>2821</v>
      </c>
      <c r="F2548" s="626" t="s">
        <v>2806</v>
      </c>
      <c r="G2548" s="626" t="s">
        <v>4010</v>
      </c>
      <c r="H2548" s="626" t="s">
        <v>550</v>
      </c>
      <c r="I2548" s="626" t="s">
        <v>4633</v>
      </c>
      <c r="J2548" s="626" t="s">
        <v>4634</v>
      </c>
      <c r="K2548" s="626" t="s">
        <v>853</v>
      </c>
      <c r="L2548" s="627">
        <v>82.67</v>
      </c>
      <c r="M2548" s="627">
        <v>165.34</v>
      </c>
      <c r="N2548" s="626">
        <v>2</v>
      </c>
      <c r="O2548" s="690">
        <v>0.5</v>
      </c>
      <c r="P2548" s="627">
        <v>165.34</v>
      </c>
      <c r="Q2548" s="642">
        <v>1</v>
      </c>
      <c r="R2548" s="626">
        <v>2</v>
      </c>
      <c r="S2548" s="642">
        <v>1</v>
      </c>
      <c r="T2548" s="690">
        <v>0.5</v>
      </c>
      <c r="U2548" s="672">
        <v>1</v>
      </c>
    </row>
    <row r="2549" spans="1:21" ht="14.4" customHeight="1" x14ac:dyDescent="0.3">
      <c r="A2549" s="625">
        <v>21</v>
      </c>
      <c r="B2549" s="626" t="s">
        <v>551</v>
      </c>
      <c r="C2549" s="626">
        <v>89301215</v>
      </c>
      <c r="D2549" s="688" t="s">
        <v>4840</v>
      </c>
      <c r="E2549" s="689" t="s">
        <v>2821</v>
      </c>
      <c r="F2549" s="626" t="s">
        <v>2806</v>
      </c>
      <c r="G2549" s="626" t="s">
        <v>2903</v>
      </c>
      <c r="H2549" s="626" t="s">
        <v>550</v>
      </c>
      <c r="I2549" s="626" t="s">
        <v>4774</v>
      </c>
      <c r="J2549" s="626" t="s">
        <v>4775</v>
      </c>
      <c r="K2549" s="626" t="s">
        <v>628</v>
      </c>
      <c r="L2549" s="627">
        <v>0</v>
      </c>
      <c r="M2549" s="627">
        <v>0</v>
      </c>
      <c r="N2549" s="626">
        <v>1</v>
      </c>
      <c r="O2549" s="690">
        <v>1</v>
      </c>
      <c r="P2549" s="627">
        <v>0</v>
      </c>
      <c r="Q2549" s="642"/>
      <c r="R2549" s="626">
        <v>1</v>
      </c>
      <c r="S2549" s="642">
        <v>1</v>
      </c>
      <c r="T2549" s="690">
        <v>1</v>
      </c>
      <c r="U2549" s="672">
        <v>1</v>
      </c>
    </row>
    <row r="2550" spans="1:21" ht="14.4" customHeight="1" x14ac:dyDescent="0.3">
      <c r="A2550" s="625">
        <v>21</v>
      </c>
      <c r="B2550" s="626" t="s">
        <v>551</v>
      </c>
      <c r="C2550" s="626">
        <v>89301215</v>
      </c>
      <c r="D2550" s="688" t="s">
        <v>4840</v>
      </c>
      <c r="E2550" s="689" t="s">
        <v>2821</v>
      </c>
      <c r="F2550" s="626" t="s">
        <v>2806</v>
      </c>
      <c r="G2550" s="626" t="s">
        <v>2903</v>
      </c>
      <c r="H2550" s="626" t="s">
        <v>550</v>
      </c>
      <c r="I2550" s="626" t="s">
        <v>3131</v>
      </c>
      <c r="J2550" s="626" t="s">
        <v>2905</v>
      </c>
      <c r="K2550" s="626" t="s">
        <v>1104</v>
      </c>
      <c r="L2550" s="627">
        <v>0</v>
      </c>
      <c r="M2550" s="627">
        <v>0</v>
      </c>
      <c r="N2550" s="626">
        <v>1</v>
      </c>
      <c r="O2550" s="690">
        <v>0.5</v>
      </c>
      <c r="P2550" s="627">
        <v>0</v>
      </c>
      <c r="Q2550" s="642"/>
      <c r="R2550" s="626">
        <v>1</v>
      </c>
      <c r="S2550" s="642">
        <v>1</v>
      </c>
      <c r="T2550" s="690">
        <v>0.5</v>
      </c>
      <c r="U2550" s="672">
        <v>1</v>
      </c>
    </row>
    <row r="2551" spans="1:21" ht="14.4" customHeight="1" x14ac:dyDescent="0.3">
      <c r="A2551" s="625">
        <v>21</v>
      </c>
      <c r="B2551" s="626" t="s">
        <v>551</v>
      </c>
      <c r="C2551" s="626">
        <v>89301215</v>
      </c>
      <c r="D2551" s="688" t="s">
        <v>4840</v>
      </c>
      <c r="E2551" s="689" t="s">
        <v>2821</v>
      </c>
      <c r="F2551" s="626" t="s">
        <v>2806</v>
      </c>
      <c r="G2551" s="626" t="s">
        <v>2903</v>
      </c>
      <c r="H2551" s="626" t="s">
        <v>550</v>
      </c>
      <c r="I2551" s="626" t="s">
        <v>3639</v>
      </c>
      <c r="J2551" s="626" t="s">
        <v>3637</v>
      </c>
      <c r="K2551" s="626" t="s">
        <v>3640</v>
      </c>
      <c r="L2551" s="627">
        <v>0</v>
      </c>
      <c r="M2551" s="627">
        <v>0</v>
      </c>
      <c r="N2551" s="626">
        <v>1</v>
      </c>
      <c r="O2551" s="690">
        <v>1</v>
      </c>
      <c r="P2551" s="627">
        <v>0</v>
      </c>
      <c r="Q2551" s="642"/>
      <c r="R2551" s="626">
        <v>1</v>
      </c>
      <c r="S2551" s="642">
        <v>1</v>
      </c>
      <c r="T2551" s="690">
        <v>1</v>
      </c>
      <c r="U2551" s="672">
        <v>1</v>
      </c>
    </row>
    <row r="2552" spans="1:21" ht="14.4" customHeight="1" x14ac:dyDescent="0.3">
      <c r="A2552" s="625">
        <v>21</v>
      </c>
      <c r="B2552" s="626" t="s">
        <v>551</v>
      </c>
      <c r="C2552" s="626">
        <v>89301215</v>
      </c>
      <c r="D2552" s="688" t="s">
        <v>4840</v>
      </c>
      <c r="E2552" s="689" t="s">
        <v>2821</v>
      </c>
      <c r="F2552" s="626" t="s">
        <v>2808</v>
      </c>
      <c r="G2552" s="626" t="s">
        <v>4206</v>
      </c>
      <c r="H2552" s="626" t="s">
        <v>550</v>
      </c>
      <c r="I2552" s="626" t="s">
        <v>4776</v>
      </c>
      <c r="J2552" s="626" t="s">
        <v>4208</v>
      </c>
      <c r="K2552" s="626" t="s">
        <v>4777</v>
      </c>
      <c r="L2552" s="627">
        <v>410</v>
      </c>
      <c r="M2552" s="627">
        <v>820</v>
      </c>
      <c r="N2552" s="626">
        <v>2</v>
      </c>
      <c r="O2552" s="690">
        <v>2</v>
      </c>
      <c r="P2552" s="627"/>
      <c r="Q2552" s="642">
        <v>0</v>
      </c>
      <c r="R2552" s="626"/>
      <c r="S2552" s="642">
        <v>0</v>
      </c>
      <c r="T2552" s="690"/>
      <c r="U2552" s="672">
        <v>0</v>
      </c>
    </row>
    <row r="2553" spans="1:21" ht="14.4" customHeight="1" x14ac:dyDescent="0.3">
      <c r="A2553" s="625">
        <v>21</v>
      </c>
      <c r="B2553" s="626" t="s">
        <v>551</v>
      </c>
      <c r="C2553" s="626">
        <v>89301215</v>
      </c>
      <c r="D2553" s="688" t="s">
        <v>4840</v>
      </c>
      <c r="E2553" s="689" t="s">
        <v>2821</v>
      </c>
      <c r="F2553" s="626" t="s">
        <v>2808</v>
      </c>
      <c r="G2553" s="626" t="s">
        <v>4206</v>
      </c>
      <c r="H2553" s="626" t="s">
        <v>550</v>
      </c>
      <c r="I2553" s="626" t="s">
        <v>4778</v>
      </c>
      <c r="J2553" s="626" t="s">
        <v>4779</v>
      </c>
      <c r="K2553" s="626" t="s">
        <v>4780</v>
      </c>
      <c r="L2553" s="627">
        <v>566</v>
      </c>
      <c r="M2553" s="627">
        <v>566</v>
      </c>
      <c r="N2553" s="626">
        <v>1</v>
      </c>
      <c r="O2553" s="690">
        <v>1</v>
      </c>
      <c r="P2553" s="627"/>
      <c r="Q2553" s="642">
        <v>0</v>
      </c>
      <c r="R2553" s="626"/>
      <c r="S2553" s="642">
        <v>0</v>
      </c>
      <c r="T2553" s="690"/>
      <c r="U2553" s="672">
        <v>0</v>
      </c>
    </row>
    <row r="2554" spans="1:21" ht="14.4" customHeight="1" x14ac:dyDescent="0.3">
      <c r="A2554" s="625">
        <v>21</v>
      </c>
      <c r="B2554" s="626" t="s">
        <v>551</v>
      </c>
      <c r="C2554" s="626">
        <v>89301215</v>
      </c>
      <c r="D2554" s="688" t="s">
        <v>4840</v>
      </c>
      <c r="E2554" s="689" t="s">
        <v>2821</v>
      </c>
      <c r="F2554" s="626" t="s">
        <v>2808</v>
      </c>
      <c r="G2554" s="626" t="s">
        <v>4206</v>
      </c>
      <c r="H2554" s="626" t="s">
        <v>550</v>
      </c>
      <c r="I2554" s="626" t="s">
        <v>4781</v>
      </c>
      <c r="J2554" s="626" t="s">
        <v>4779</v>
      </c>
      <c r="K2554" s="626" t="s">
        <v>4782</v>
      </c>
      <c r="L2554" s="627">
        <v>600</v>
      </c>
      <c r="M2554" s="627">
        <v>600</v>
      </c>
      <c r="N2554" s="626">
        <v>1</v>
      </c>
      <c r="O2554" s="690">
        <v>1</v>
      </c>
      <c r="P2554" s="627">
        <v>600</v>
      </c>
      <c r="Q2554" s="642">
        <v>1</v>
      </c>
      <c r="R2554" s="626">
        <v>1</v>
      </c>
      <c r="S2554" s="642">
        <v>1</v>
      </c>
      <c r="T2554" s="690">
        <v>1</v>
      </c>
      <c r="U2554" s="672">
        <v>1</v>
      </c>
    </row>
    <row r="2555" spans="1:21" ht="14.4" customHeight="1" x14ac:dyDescent="0.3">
      <c r="A2555" s="625">
        <v>21</v>
      </c>
      <c r="B2555" s="626" t="s">
        <v>551</v>
      </c>
      <c r="C2555" s="626">
        <v>89301215</v>
      </c>
      <c r="D2555" s="688" t="s">
        <v>4840</v>
      </c>
      <c r="E2555" s="689" t="s">
        <v>2821</v>
      </c>
      <c r="F2555" s="626" t="s">
        <v>2808</v>
      </c>
      <c r="G2555" s="626" t="s">
        <v>3245</v>
      </c>
      <c r="H2555" s="626" t="s">
        <v>550</v>
      </c>
      <c r="I2555" s="626" t="s">
        <v>3246</v>
      </c>
      <c r="J2555" s="626" t="s">
        <v>3247</v>
      </c>
      <c r="K2555" s="626" t="s">
        <v>3248</v>
      </c>
      <c r="L2555" s="627">
        <v>1267.1199999999999</v>
      </c>
      <c r="M2555" s="627">
        <v>3801.3599999999997</v>
      </c>
      <c r="N2555" s="626">
        <v>3</v>
      </c>
      <c r="O2555" s="690">
        <v>2</v>
      </c>
      <c r="P2555" s="627">
        <v>3801.3599999999997</v>
      </c>
      <c r="Q2555" s="642">
        <v>1</v>
      </c>
      <c r="R2555" s="626">
        <v>3</v>
      </c>
      <c r="S2555" s="642">
        <v>1</v>
      </c>
      <c r="T2555" s="690">
        <v>2</v>
      </c>
      <c r="U2555" s="672">
        <v>1</v>
      </c>
    </row>
    <row r="2556" spans="1:21" ht="14.4" customHeight="1" x14ac:dyDescent="0.3">
      <c r="A2556" s="625">
        <v>21</v>
      </c>
      <c r="B2556" s="626" t="s">
        <v>551</v>
      </c>
      <c r="C2556" s="626">
        <v>89301215</v>
      </c>
      <c r="D2556" s="688" t="s">
        <v>4840</v>
      </c>
      <c r="E2556" s="689" t="s">
        <v>2821</v>
      </c>
      <c r="F2556" s="626" t="s">
        <v>2808</v>
      </c>
      <c r="G2556" s="626" t="s">
        <v>3245</v>
      </c>
      <c r="H2556" s="626" t="s">
        <v>550</v>
      </c>
      <c r="I2556" s="626" t="s">
        <v>4028</v>
      </c>
      <c r="J2556" s="626" t="s">
        <v>4029</v>
      </c>
      <c r="K2556" s="626" t="s">
        <v>4030</v>
      </c>
      <c r="L2556" s="627">
        <v>1324.45</v>
      </c>
      <c r="M2556" s="627">
        <v>1324.45</v>
      </c>
      <c r="N2556" s="626">
        <v>1</v>
      </c>
      <c r="O2556" s="690">
        <v>1</v>
      </c>
      <c r="P2556" s="627">
        <v>1324.45</v>
      </c>
      <c r="Q2556" s="642">
        <v>1</v>
      </c>
      <c r="R2556" s="626">
        <v>1</v>
      </c>
      <c r="S2556" s="642">
        <v>1</v>
      </c>
      <c r="T2556" s="690">
        <v>1</v>
      </c>
      <c r="U2556" s="672">
        <v>1</v>
      </c>
    </row>
    <row r="2557" spans="1:21" ht="14.4" customHeight="1" x14ac:dyDescent="0.3">
      <c r="A2557" s="625">
        <v>21</v>
      </c>
      <c r="B2557" s="626" t="s">
        <v>551</v>
      </c>
      <c r="C2557" s="626">
        <v>89301215</v>
      </c>
      <c r="D2557" s="688" t="s">
        <v>4840</v>
      </c>
      <c r="E2557" s="689" t="s">
        <v>2822</v>
      </c>
      <c r="F2557" s="626" t="s">
        <v>2806</v>
      </c>
      <c r="G2557" s="626" t="s">
        <v>2953</v>
      </c>
      <c r="H2557" s="626" t="s">
        <v>550</v>
      </c>
      <c r="I2557" s="626" t="s">
        <v>2954</v>
      </c>
      <c r="J2557" s="626" t="s">
        <v>950</v>
      </c>
      <c r="K2557" s="626" t="s">
        <v>951</v>
      </c>
      <c r="L2557" s="627">
        <v>400.21</v>
      </c>
      <c r="M2557" s="627">
        <v>800.42</v>
      </c>
      <c r="N2557" s="626">
        <v>2</v>
      </c>
      <c r="O2557" s="690">
        <v>1</v>
      </c>
      <c r="P2557" s="627"/>
      <c r="Q2557" s="642">
        <v>0</v>
      </c>
      <c r="R2557" s="626"/>
      <c r="S2557" s="642">
        <v>0</v>
      </c>
      <c r="T2557" s="690"/>
      <c r="U2557" s="672">
        <v>0</v>
      </c>
    </row>
    <row r="2558" spans="1:21" ht="14.4" customHeight="1" x14ac:dyDescent="0.3">
      <c r="A2558" s="625">
        <v>21</v>
      </c>
      <c r="B2558" s="626" t="s">
        <v>551</v>
      </c>
      <c r="C2558" s="626">
        <v>89301215</v>
      </c>
      <c r="D2558" s="688" t="s">
        <v>4840</v>
      </c>
      <c r="E2558" s="689" t="s">
        <v>2822</v>
      </c>
      <c r="F2558" s="626" t="s">
        <v>2806</v>
      </c>
      <c r="G2558" s="626" t="s">
        <v>2953</v>
      </c>
      <c r="H2558" s="626" t="s">
        <v>550</v>
      </c>
      <c r="I2558" s="626" t="s">
        <v>3164</v>
      </c>
      <c r="J2558" s="626" t="s">
        <v>950</v>
      </c>
      <c r="K2558" s="626" t="s">
        <v>1459</v>
      </c>
      <c r="L2558" s="627">
        <v>0</v>
      </c>
      <c r="M2558" s="627">
        <v>0</v>
      </c>
      <c r="N2558" s="626">
        <v>2</v>
      </c>
      <c r="O2558" s="690">
        <v>1.5</v>
      </c>
      <c r="P2558" s="627"/>
      <c r="Q2558" s="642"/>
      <c r="R2558" s="626"/>
      <c r="S2558" s="642">
        <v>0</v>
      </c>
      <c r="T2558" s="690"/>
      <c r="U2558" s="672">
        <v>0</v>
      </c>
    </row>
    <row r="2559" spans="1:21" ht="14.4" customHeight="1" x14ac:dyDescent="0.3">
      <c r="A2559" s="625">
        <v>21</v>
      </c>
      <c r="B2559" s="626" t="s">
        <v>551</v>
      </c>
      <c r="C2559" s="626">
        <v>89301215</v>
      </c>
      <c r="D2559" s="688" t="s">
        <v>4840</v>
      </c>
      <c r="E2559" s="689" t="s">
        <v>2822</v>
      </c>
      <c r="F2559" s="626" t="s">
        <v>2806</v>
      </c>
      <c r="G2559" s="626" t="s">
        <v>2953</v>
      </c>
      <c r="H2559" s="626" t="s">
        <v>550</v>
      </c>
      <c r="I2559" s="626" t="s">
        <v>2955</v>
      </c>
      <c r="J2559" s="626" t="s">
        <v>950</v>
      </c>
      <c r="K2559" s="626" t="s">
        <v>2956</v>
      </c>
      <c r="L2559" s="627">
        <v>0</v>
      </c>
      <c r="M2559" s="627">
        <v>0</v>
      </c>
      <c r="N2559" s="626">
        <v>2</v>
      </c>
      <c r="O2559" s="690">
        <v>1</v>
      </c>
      <c r="P2559" s="627">
        <v>0</v>
      </c>
      <c r="Q2559" s="642"/>
      <c r="R2559" s="626">
        <v>1</v>
      </c>
      <c r="S2559" s="642">
        <v>0.5</v>
      </c>
      <c r="T2559" s="690">
        <v>0.5</v>
      </c>
      <c r="U2559" s="672">
        <v>0.5</v>
      </c>
    </row>
    <row r="2560" spans="1:21" ht="14.4" customHeight="1" x14ac:dyDescent="0.3">
      <c r="A2560" s="625">
        <v>21</v>
      </c>
      <c r="B2560" s="626" t="s">
        <v>551</v>
      </c>
      <c r="C2560" s="626">
        <v>89301215</v>
      </c>
      <c r="D2560" s="688" t="s">
        <v>4840</v>
      </c>
      <c r="E2560" s="689" t="s">
        <v>2822</v>
      </c>
      <c r="F2560" s="626" t="s">
        <v>2806</v>
      </c>
      <c r="G2560" s="626" t="s">
        <v>2882</v>
      </c>
      <c r="H2560" s="626" t="s">
        <v>550</v>
      </c>
      <c r="I2560" s="626" t="s">
        <v>2494</v>
      </c>
      <c r="J2560" s="626" t="s">
        <v>2495</v>
      </c>
      <c r="K2560" s="626" t="s">
        <v>2496</v>
      </c>
      <c r="L2560" s="627">
        <v>2787.72</v>
      </c>
      <c r="M2560" s="627">
        <v>2787.72</v>
      </c>
      <c r="N2560" s="626">
        <v>1</v>
      </c>
      <c r="O2560" s="690">
        <v>1</v>
      </c>
      <c r="P2560" s="627">
        <v>2787.72</v>
      </c>
      <c r="Q2560" s="642">
        <v>1</v>
      </c>
      <c r="R2560" s="626">
        <v>1</v>
      </c>
      <c r="S2560" s="642">
        <v>1</v>
      </c>
      <c r="T2560" s="690">
        <v>1</v>
      </c>
      <c r="U2560" s="672">
        <v>1</v>
      </c>
    </row>
    <row r="2561" spans="1:21" ht="14.4" customHeight="1" x14ac:dyDescent="0.3">
      <c r="A2561" s="625">
        <v>21</v>
      </c>
      <c r="B2561" s="626" t="s">
        <v>551</v>
      </c>
      <c r="C2561" s="626">
        <v>89301215</v>
      </c>
      <c r="D2561" s="688" t="s">
        <v>4840</v>
      </c>
      <c r="E2561" s="689" t="s">
        <v>2822</v>
      </c>
      <c r="F2561" s="626" t="s">
        <v>2806</v>
      </c>
      <c r="G2561" s="626" t="s">
        <v>3870</v>
      </c>
      <c r="H2561" s="626" t="s">
        <v>550</v>
      </c>
      <c r="I2561" s="626" t="s">
        <v>3871</v>
      </c>
      <c r="J2561" s="626" t="s">
        <v>1479</v>
      </c>
      <c r="K2561" s="626" t="s">
        <v>3872</v>
      </c>
      <c r="L2561" s="627">
        <v>31.64</v>
      </c>
      <c r="M2561" s="627">
        <v>31.64</v>
      </c>
      <c r="N2561" s="626">
        <v>1</v>
      </c>
      <c r="O2561" s="690">
        <v>0.5</v>
      </c>
      <c r="P2561" s="627"/>
      <c r="Q2561" s="642">
        <v>0</v>
      </c>
      <c r="R2561" s="626"/>
      <c r="S2561" s="642">
        <v>0</v>
      </c>
      <c r="T2561" s="690"/>
      <c r="U2561" s="672">
        <v>0</v>
      </c>
    </row>
    <row r="2562" spans="1:21" ht="14.4" customHeight="1" x14ac:dyDescent="0.3">
      <c r="A2562" s="625">
        <v>21</v>
      </c>
      <c r="B2562" s="626" t="s">
        <v>551</v>
      </c>
      <c r="C2562" s="626">
        <v>89301215</v>
      </c>
      <c r="D2562" s="688" t="s">
        <v>4840</v>
      </c>
      <c r="E2562" s="689" t="s">
        <v>2822</v>
      </c>
      <c r="F2562" s="626" t="s">
        <v>2806</v>
      </c>
      <c r="G2562" s="626" t="s">
        <v>3870</v>
      </c>
      <c r="H2562" s="626" t="s">
        <v>550</v>
      </c>
      <c r="I2562" s="626" t="s">
        <v>3873</v>
      </c>
      <c r="J2562" s="626" t="s">
        <v>1479</v>
      </c>
      <c r="K2562" s="626" t="s">
        <v>1915</v>
      </c>
      <c r="L2562" s="627">
        <v>56.48</v>
      </c>
      <c r="M2562" s="627">
        <v>56.48</v>
      </c>
      <c r="N2562" s="626">
        <v>1</v>
      </c>
      <c r="O2562" s="690">
        <v>1</v>
      </c>
      <c r="P2562" s="627"/>
      <c r="Q2562" s="642">
        <v>0</v>
      </c>
      <c r="R2562" s="626"/>
      <c r="S2562" s="642">
        <v>0</v>
      </c>
      <c r="T2562" s="690"/>
      <c r="U2562" s="672">
        <v>0</v>
      </c>
    </row>
    <row r="2563" spans="1:21" ht="14.4" customHeight="1" x14ac:dyDescent="0.3">
      <c r="A2563" s="625">
        <v>21</v>
      </c>
      <c r="B2563" s="626" t="s">
        <v>551</v>
      </c>
      <c r="C2563" s="626">
        <v>89301215</v>
      </c>
      <c r="D2563" s="688" t="s">
        <v>4840</v>
      </c>
      <c r="E2563" s="689" t="s">
        <v>2822</v>
      </c>
      <c r="F2563" s="626" t="s">
        <v>2806</v>
      </c>
      <c r="G2563" s="626" t="s">
        <v>3270</v>
      </c>
      <c r="H2563" s="626" t="s">
        <v>1264</v>
      </c>
      <c r="I2563" s="626" t="s">
        <v>3273</v>
      </c>
      <c r="J2563" s="626" t="s">
        <v>3274</v>
      </c>
      <c r="K2563" s="626" t="s">
        <v>3275</v>
      </c>
      <c r="L2563" s="627">
        <v>2279.48</v>
      </c>
      <c r="M2563" s="627">
        <v>6838.4400000000005</v>
      </c>
      <c r="N2563" s="626">
        <v>3</v>
      </c>
      <c r="O2563" s="690">
        <v>1</v>
      </c>
      <c r="P2563" s="627">
        <v>6838.4400000000005</v>
      </c>
      <c r="Q2563" s="642">
        <v>1</v>
      </c>
      <c r="R2563" s="626">
        <v>3</v>
      </c>
      <c r="S2563" s="642">
        <v>1</v>
      </c>
      <c r="T2563" s="690">
        <v>1</v>
      </c>
      <c r="U2563" s="672">
        <v>1</v>
      </c>
    </row>
    <row r="2564" spans="1:21" ht="14.4" customHeight="1" x14ac:dyDescent="0.3">
      <c r="A2564" s="625">
        <v>21</v>
      </c>
      <c r="B2564" s="626" t="s">
        <v>551</v>
      </c>
      <c r="C2564" s="626">
        <v>89301215</v>
      </c>
      <c r="D2564" s="688" t="s">
        <v>4840</v>
      </c>
      <c r="E2564" s="689" t="s">
        <v>2822</v>
      </c>
      <c r="F2564" s="626" t="s">
        <v>2806</v>
      </c>
      <c r="G2564" s="626" t="s">
        <v>2893</v>
      </c>
      <c r="H2564" s="626" t="s">
        <v>550</v>
      </c>
      <c r="I2564" s="626" t="s">
        <v>3915</v>
      </c>
      <c r="J2564" s="626" t="s">
        <v>3510</v>
      </c>
      <c r="K2564" s="626" t="s">
        <v>3511</v>
      </c>
      <c r="L2564" s="627">
        <v>0</v>
      </c>
      <c r="M2564" s="627">
        <v>0</v>
      </c>
      <c r="N2564" s="626">
        <v>1</v>
      </c>
      <c r="O2564" s="690">
        <v>0.5</v>
      </c>
      <c r="P2564" s="627"/>
      <c r="Q2564" s="642"/>
      <c r="R2564" s="626"/>
      <c r="S2564" s="642">
        <v>0</v>
      </c>
      <c r="T2564" s="690"/>
      <c r="U2564" s="672">
        <v>0</v>
      </c>
    </row>
    <row r="2565" spans="1:21" ht="14.4" customHeight="1" x14ac:dyDescent="0.3">
      <c r="A2565" s="625">
        <v>21</v>
      </c>
      <c r="B2565" s="626" t="s">
        <v>551</v>
      </c>
      <c r="C2565" s="626">
        <v>89301215</v>
      </c>
      <c r="D2565" s="688" t="s">
        <v>4840</v>
      </c>
      <c r="E2565" s="689" t="s">
        <v>2822</v>
      </c>
      <c r="F2565" s="626" t="s">
        <v>2806</v>
      </c>
      <c r="G2565" s="626" t="s">
        <v>3512</v>
      </c>
      <c r="H2565" s="626" t="s">
        <v>1264</v>
      </c>
      <c r="I2565" s="626" t="s">
        <v>3917</v>
      </c>
      <c r="J2565" s="626" t="s">
        <v>1423</v>
      </c>
      <c r="K2565" s="626" t="s">
        <v>1424</v>
      </c>
      <c r="L2565" s="627">
        <v>107.81</v>
      </c>
      <c r="M2565" s="627">
        <v>215.62</v>
      </c>
      <c r="N2565" s="626">
        <v>2</v>
      </c>
      <c r="O2565" s="690">
        <v>1.5</v>
      </c>
      <c r="P2565" s="627"/>
      <c r="Q2565" s="642">
        <v>0</v>
      </c>
      <c r="R2565" s="626"/>
      <c r="S2565" s="642">
        <v>0</v>
      </c>
      <c r="T2565" s="690"/>
      <c r="U2565" s="672">
        <v>0</v>
      </c>
    </row>
    <row r="2566" spans="1:21" ht="14.4" customHeight="1" x14ac:dyDescent="0.3">
      <c r="A2566" s="625">
        <v>21</v>
      </c>
      <c r="B2566" s="626" t="s">
        <v>551</v>
      </c>
      <c r="C2566" s="626">
        <v>89301215</v>
      </c>
      <c r="D2566" s="688" t="s">
        <v>4840</v>
      </c>
      <c r="E2566" s="689" t="s">
        <v>2822</v>
      </c>
      <c r="F2566" s="626" t="s">
        <v>2806</v>
      </c>
      <c r="G2566" s="626" t="s">
        <v>3699</v>
      </c>
      <c r="H2566" s="626" t="s">
        <v>1264</v>
      </c>
      <c r="I2566" s="626" t="s">
        <v>2317</v>
      </c>
      <c r="J2566" s="626" t="s">
        <v>1281</v>
      </c>
      <c r="K2566" s="626" t="s">
        <v>680</v>
      </c>
      <c r="L2566" s="627">
        <v>83.54</v>
      </c>
      <c r="M2566" s="627">
        <v>167.08</v>
      </c>
      <c r="N2566" s="626">
        <v>2</v>
      </c>
      <c r="O2566" s="690">
        <v>1</v>
      </c>
      <c r="P2566" s="627"/>
      <c r="Q2566" s="642">
        <v>0</v>
      </c>
      <c r="R2566" s="626"/>
      <c r="S2566" s="642">
        <v>0</v>
      </c>
      <c r="T2566" s="690"/>
      <c r="U2566" s="672">
        <v>0</v>
      </c>
    </row>
    <row r="2567" spans="1:21" ht="14.4" customHeight="1" x14ac:dyDescent="0.3">
      <c r="A2567" s="625">
        <v>21</v>
      </c>
      <c r="B2567" s="626" t="s">
        <v>551</v>
      </c>
      <c r="C2567" s="626">
        <v>89301215</v>
      </c>
      <c r="D2567" s="688" t="s">
        <v>4840</v>
      </c>
      <c r="E2567" s="689" t="s">
        <v>2822</v>
      </c>
      <c r="F2567" s="626" t="s">
        <v>2806</v>
      </c>
      <c r="G2567" s="626" t="s">
        <v>3699</v>
      </c>
      <c r="H2567" s="626" t="s">
        <v>1264</v>
      </c>
      <c r="I2567" s="626" t="s">
        <v>3700</v>
      </c>
      <c r="J2567" s="626" t="s">
        <v>1281</v>
      </c>
      <c r="K2567" s="626" t="s">
        <v>1553</v>
      </c>
      <c r="L2567" s="627">
        <v>250.62</v>
      </c>
      <c r="M2567" s="627">
        <v>501.24</v>
      </c>
      <c r="N2567" s="626">
        <v>2</v>
      </c>
      <c r="O2567" s="690">
        <v>1</v>
      </c>
      <c r="P2567" s="627"/>
      <c r="Q2567" s="642">
        <v>0</v>
      </c>
      <c r="R2567" s="626"/>
      <c r="S2567" s="642">
        <v>0</v>
      </c>
      <c r="T2567" s="690"/>
      <c r="U2567" s="672">
        <v>0</v>
      </c>
    </row>
    <row r="2568" spans="1:21" ht="14.4" customHeight="1" x14ac:dyDescent="0.3">
      <c r="A2568" s="625">
        <v>21</v>
      </c>
      <c r="B2568" s="626" t="s">
        <v>551</v>
      </c>
      <c r="C2568" s="626">
        <v>89301215</v>
      </c>
      <c r="D2568" s="688" t="s">
        <v>4840</v>
      </c>
      <c r="E2568" s="689" t="s">
        <v>2822</v>
      </c>
      <c r="F2568" s="626" t="s">
        <v>2806</v>
      </c>
      <c r="G2568" s="626" t="s">
        <v>3203</v>
      </c>
      <c r="H2568" s="626" t="s">
        <v>550</v>
      </c>
      <c r="I2568" s="626" t="s">
        <v>3204</v>
      </c>
      <c r="J2568" s="626" t="s">
        <v>3205</v>
      </c>
      <c r="K2568" s="626" t="s">
        <v>2626</v>
      </c>
      <c r="L2568" s="627">
        <v>64.13</v>
      </c>
      <c r="M2568" s="627">
        <v>128.26</v>
      </c>
      <c r="N2568" s="626">
        <v>2</v>
      </c>
      <c r="O2568" s="690">
        <v>1</v>
      </c>
      <c r="P2568" s="627"/>
      <c r="Q2568" s="642">
        <v>0</v>
      </c>
      <c r="R2568" s="626"/>
      <c r="S2568" s="642">
        <v>0</v>
      </c>
      <c r="T2568" s="690"/>
      <c r="U2568" s="672">
        <v>0</v>
      </c>
    </row>
    <row r="2569" spans="1:21" ht="14.4" customHeight="1" x14ac:dyDescent="0.3">
      <c r="A2569" s="625">
        <v>21</v>
      </c>
      <c r="B2569" s="626" t="s">
        <v>551</v>
      </c>
      <c r="C2569" s="626">
        <v>89301215</v>
      </c>
      <c r="D2569" s="688" t="s">
        <v>4840</v>
      </c>
      <c r="E2569" s="689" t="s">
        <v>2822</v>
      </c>
      <c r="F2569" s="626" t="s">
        <v>2806</v>
      </c>
      <c r="G2569" s="626" t="s">
        <v>3007</v>
      </c>
      <c r="H2569" s="626" t="s">
        <v>550</v>
      </c>
      <c r="I2569" s="626" t="s">
        <v>3008</v>
      </c>
      <c r="J2569" s="626" t="s">
        <v>3009</v>
      </c>
      <c r="K2569" s="626" t="s">
        <v>3010</v>
      </c>
      <c r="L2569" s="627">
        <v>56.01</v>
      </c>
      <c r="M2569" s="627">
        <v>56.01</v>
      </c>
      <c r="N2569" s="626">
        <v>1</v>
      </c>
      <c r="O2569" s="690">
        <v>1</v>
      </c>
      <c r="P2569" s="627"/>
      <c r="Q2569" s="642">
        <v>0</v>
      </c>
      <c r="R2569" s="626"/>
      <c r="S2569" s="642">
        <v>0</v>
      </c>
      <c r="T2569" s="690"/>
      <c r="U2569" s="672">
        <v>0</v>
      </c>
    </row>
    <row r="2570" spans="1:21" ht="14.4" customHeight="1" x14ac:dyDescent="0.3">
      <c r="A2570" s="625">
        <v>21</v>
      </c>
      <c r="B2570" s="626" t="s">
        <v>551</v>
      </c>
      <c r="C2570" s="626">
        <v>89301215</v>
      </c>
      <c r="D2570" s="688" t="s">
        <v>4840</v>
      </c>
      <c r="E2570" s="689" t="s">
        <v>2822</v>
      </c>
      <c r="F2570" s="626" t="s">
        <v>2806</v>
      </c>
      <c r="G2570" s="626" t="s">
        <v>2864</v>
      </c>
      <c r="H2570" s="626" t="s">
        <v>550</v>
      </c>
      <c r="I2570" s="626" t="s">
        <v>2629</v>
      </c>
      <c r="J2570" s="626" t="s">
        <v>2630</v>
      </c>
      <c r="K2570" s="626" t="s">
        <v>2631</v>
      </c>
      <c r="L2570" s="627">
        <v>200.07</v>
      </c>
      <c r="M2570" s="627">
        <v>400.14</v>
      </c>
      <c r="N2570" s="626">
        <v>2</v>
      </c>
      <c r="O2570" s="690">
        <v>1</v>
      </c>
      <c r="P2570" s="627"/>
      <c r="Q2570" s="642">
        <v>0</v>
      </c>
      <c r="R2570" s="626"/>
      <c r="S2570" s="642">
        <v>0</v>
      </c>
      <c r="T2570" s="690"/>
      <c r="U2570" s="672">
        <v>0</v>
      </c>
    </row>
    <row r="2571" spans="1:21" ht="14.4" customHeight="1" x14ac:dyDescent="0.3">
      <c r="A2571" s="625">
        <v>21</v>
      </c>
      <c r="B2571" s="626" t="s">
        <v>551</v>
      </c>
      <c r="C2571" s="626">
        <v>89301215</v>
      </c>
      <c r="D2571" s="688" t="s">
        <v>4840</v>
      </c>
      <c r="E2571" s="689" t="s">
        <v>2822</v>
      </c>
      <c r="F2571" s="626" t="s">
        <v>2806</v>
      </c>
      <c r="G2571" s="626" t="s">
        <v>2864</v>
      </c>
      <c r="H2571" s="626" t="s">
        <v>550</v>
      </c>
      <c r="I2571" s="626" t="s">
        <v>2632</v>
      </c>
      <c r="J2571" s="626" t="s">
        <v>2630</v>
      </c>
      <c r="K2571" s="626" t="s">
        <v>991</v>
      </c>
      <c r="L2571" s="627">
        <v>60.02</v>
      </c>
      <c r="M2571" s="627">
        <v>120.04</v>
      </c>
      <c r="N2571" s="626">
        <v>2</v>
      </c>
      <c r="O2571" s="690">
        <v>1</v>
      </c>
      <c r="P2571" s="627"/>
      <c r="Q2571" s="642">
        <v>0</v>
      </c>
      <c r="R2571" s="626"/>
      <c r="S2571" s="642">
        <v>0</v>
      </c>
      <c r="T2571" s="690"/>
      <c r="U2571" s="672">
        <v>0</v>
      </c>
    </row>
    <row r="2572" spans="1:21" ht="14.4" customHeight="1" x14ac:dyDescent="0.3">
      <c r="A2572" s="625">
        <v>21</v>
      </c>
      <c r="B2572" s="626" t="s">
        <v>551</v>
      </c>
      <c r="C2572" s="626">
        <v>89301215</v>
      </c>
      <c r="D2572" s="688" t="s">
        <v>4840</v>
      </c>
      <c r="E2572" s="689" t="s">
        <v>2822</v>
      </c>
      <c r="F2572" s="626" t="s">
        <v>2806</v>
      </c>
      <c r="G2572" s="626" t="s">
        <v>2895</v>
      </c>
      <c r="H2572" s="626" t="s">
        <v>1264</v>
      </c>
      <c r="I2572" s="626" t="s">
        <v>3212</v>
      </c>
      <c r="J2572" s="626" t="s">
        <v>1274</v>
      </c>
      <c r="K2572" s="626" t="s">
        <v>3213</v>
      </c>
      <c r="L2572" s="627">
        <v>193.26</v>
      </c>
      <c r="M2572" s="627">
        <v>193.26</v>
      </c>
      <c r="N2572" s="626">
        <v>1</v>
      </c>
      <c r="O2572" s="690">
        <v>0.5</v>
      </c>
      <c r="P2572" s="627"/>
      <c r="Q2572" s="642">
        <v>0</v>
      </c>
      <c r="R2572" s="626"/>
      <c r="S2572" s="642">
        <v>0</v>
      </c>
      <c r="T2572" s="690"/>
      <c r="U2572" s="672">
        <v>0</v>
      </c>
    </row>
    <row r="2573" spans="1:21" ht="14.4" customHeight="1" x14ac:dyDescent="0.3">
      <c r="A2573" s="625">
        <v>21</v>
      </c>
      <c r="B2573" s="626" t="s">
        <v>551</v>
      </c>
      <c r="C2573" s="626">
        <v>89301215</v>
      </c>
      <c r="D2573" s="688" t="s">
        <v>4840</v>
      </c>
      <c r="E2573" s="689" t="s">
        <v>2822</v>
      </c>
      <c r="F2573" s="626" t="s">
        <v>2806</v>
      </c>
      <c r="G2573" s="626" t="s">
        <v>2895</v>
      </c>
      <c r="H2573" s="626" t="s">
        <v>550</v>
      </c>
      <c r="I2573" s="626" t="s">
        <v>2483</v>
      </c>
      <c r="J2573" s="626" t="s">
        <v>600</v>
      </c>
      <c r="K2573" s="626" t="s">
        <v>2484</v>
      </c>
      <c r="L2573" s="627">
        <v>96.63</v>
      </c>
      <c r="M2573" s="627">
        <v>96.63</v>
      </c>
      <c r="N2573" s="626">
        <v>1</v>
      </c>
      <c r="O2573" s="690">
        <v>1</v>
      </c>
      <c r="P2573" s="627">
        <v>96.63</v>
      </c>
      <c r="Q2573" s="642">
        <v>1</v>
      </c>
      <c r="R2573" s="626">
        <v>1</v>
      </c>
      <c r="S2573" s="642">
        <v>1</v>
      </c>
      <c r="T2573" s="690">
        <v>1</v>
      </c>
      <c r="U2573" s="672">
        <v>1</v>
      </c>
    </row>
    <row r="2574" spans="1:21" ht="14.4" customHeight="1" x14ac:dyDescent="0.3">
      <c r="A2574" s="625">
        <v>21</v>
      </c>
      <c r="B2574" s="626" t="s">
        <v>551</v>
      </c>
      <c r="C2574" s="626">
        <v>89301215</v>
      </c>
      <c r="D2574" s="688" t="s">
        <v>4840</v>
      </c>
      <c r="E2574" s="689" t="s">
        <v>2822</v>
      </c>
      <c r="F2574" s="626" t="s">
        <v>2806</v>
      </c>
      <c r="G2574" s="626" t="s">
        <v>2869</v>
      </c>
      <c r="H2574" s="626" t="s">
        <v>550</v>
      </c>
      <c r="I2574" s="626" t="s">
        <v>3024</v>
      </c>
      <c r="J2574" s="626" t="s">
        <v>3025</v>
      </c>
      <c r="K2574" s="626" t="s">
        <v>881</v>
      </c>
      <c r="L2574" s="627">
        <v>190.48</v>
      </c>
      <c r="M2574" s="627">
        <v>190.48</v>
      </c>
      <c r="N2574" s="626">
        <v>1</v>
      </c>
      <c r="O2574" s="690">
        <v>0.5</v>
      </c>
      <c r="P2574" s="627"/>
      <c r="Q2574" s="642">
        <v>0</v>
      </c>
      <c r="R2574" s="626"/>
      <c r="S2574" s="642">
        <v>0</v>
      </c>
      <c r="T2574" s="690"/>
      <c r="U2574" s="672">
        <v>0</v>
      </c>
    </row>
    <row r="2575" spans="1:21" ht="14.4" customHeight="1" x14ac:dyDescent="0.3">
      <c r="A2575" s="625">
        <v>21</v>
      </c>
      <c r="B2575" s="626" t="s">
        <v>551</v>
      </c>
      <c r="C2575" s="626">
        <v>89301215</v>
      </c>
      <c r="D2575" s="688" t="s">
        <v>4840</v>
      </c>
      <c r="E2575" s="689" t="s">
        <v>2822</v>
      </c>
      <c r="F2575" s="626" t="s">
        <v>2806</v>
      </c>
      <c r="G2575" s="626" t="s">
        <v>2869</v>
      </c>
      <c r="H2575" s="626" t="s">
        <v>550</v>
      </c>
      <c r="I2575" s="626" t="s">
        <v>3165</v>
      </c>
      <c r="J2575" s="626" t="s">
        <v>3025</v>
      </c>
      <c r="K2575" s="626" t="s">
        <v>882</v>
      </c>
      <c r="L2575" s="627">
        <v>612.26</v>
      </c>
      <c r="M2575" s="627">
        <v>612.26</v>
      </c>
      <c r="N2575" s="626">
        <v>1</v>
      </c>
      <c r="O2575" s="690">
        <v>0.5</v>
      </c>
      <c r="P2575" s="627"/>
      <c r="Q2575" s="642">
        <v>0</v>
      </c>
      <c r="R2575" s="626"/>
      <c r="S2575" s="642">
        <v>0</v>
      </c>
      <c r="T2575" s="690"/>
      <c r="U2575" s="672">
        <v>0</v>
      </c>
    </row>
    <row r="2576" spans="1:21" ht="14.4" customHeight="1" x14ac:dyDescent="0.3">
      <c r="A2576" s="625">
        <v>21</v>
      </c>
      <c r="B2576" s="626" t="s">
        <v>551</v>
      </c>
      <c r="C2576" s="626">
        <v>89301215</v>
      </c>
      <c r="D2576" s="688" t="s">
        <v>4840</v>
      </c>
      <c r="E2576" s="689" t="s">
        <v>2822</v>
      </c>
      <c r="F2576" s="626" t="s">
        <v>2806</v>
      </c>
      <c r="G2576" s="626" t="s">
        <v>2869</v>
      </c>
      <c r="H2576" s="626" t="s">
        <v>550</v>
      </c>
      <c r="I2576" s="626" t="s">
        <v>2870</v>
      </c>
      <c r="J2576" s="626" t="s">
        <v>880</v>
      </c>
      <c r="K2576" s="626" t="s">
        <v>2871</v>
      </c>
      <c r="L2576" s="627">
        <v>95.24</v>
      </c>
      <c r="M2576" s="627">
        <v>95.24</v>
      </c>
      <c r="N2576" s="626">
        <v>1</v>
      </c>
      <c r="O2576" s="690">
        <v>0.5</v>
      </c>
      <c r="P2576" s="627"/>
      <c r="Q2576" s="642">
        <v>0</v>
      </c>
      <c r="R2576" s="626"/>
      <c r="S2576" s="642">
        <v>0</v>
      </c>
      <c r="T2576" s="690"/>
      <c r="U2576" s="672">
        <v>0</v>
      </c>
    </row>
    <row r="2577" spans="1:21" ht="14.4" customHeight="1" x14ac:dyDescent="0.3">
      <c r="A2577" s="625">
        <v>21</v>
      </c>
      <c r="B2577" s="626" t="s">
        <v>551</v>
      </c>
      <c r="C2577" s="626">
        <v>89301215</v>
      </c>
      <c r="D2577" s="688" t="s">
        <v>4840</v>
      </c>
      <c r="E2577" s="689" t="s">
        <v>2822</v>
      </c>
      <c r="F2577" s="626" t="s">
        <v>2806</v>
      </c>
      <c r="G2577" s="626" t="s">
        <v>2869</v>
      </c>
      <c r="H2577" s="626" t="s">
        <v>550</v>
      </c>
      <c r="I2577" s="626" t="s">
        <v>2180</v>
      </c>
      <c r="J2577" s="626" t="s">
        <v>880</v>
      </c>
      <c r="K2577" s="626" t="s">
        <v>881</v>
      </c>
      <c r="L2577" s="627">
        <v>190.48</v>
      </c>
      <c r="M2577" s="627">
        <v>571.43999999999994</v>
      </c>
      <c r="N2577" s="626">
        <v>3</v>
      </c>
      <c r="O2577" s="690">
        <v>1.5</v>
      </c>
      <c r="P2577" s="627">
        <v>190.48</v>
      </c>
      <c r="Q2577" s="642">
        <v>0.33333333333333337</v>
      </c>
      <c r="R2577" s="626">
        <v>1</v>
      </c>
      <c r="S2577" s="642">
        <v>0.33333333333333331</v>
      </c>
      <c r="T2577" s="690">
        <v>0.5</v>
      </c>
      <c r="U2577" s="672">
        <v>0.33333333333333331</v>
      </c>
    </row>
    <row r="2578" spans="1:21" ht="14.4" customHeight="1" x14ac:dyDescent="0.3">
      <c r="A2578" s="625">
        <v>21</v>
      </c>
      <c r="B2578" s="626" t="s">
        <v>551</v>
      </c>
      <c r="C2578" s="626">
        <v>89301215</v>
      </c>
      <c r="D2578" s="688" t="s">
        <v>4840</v>
      </c>
      <c r="E2578" s="689" t="s">
        <v>2822</v>
      </c>
      <c r="F2578" s="626" t="s">
        <v>2806</v>
      </c>
      <c r="G2578" s="626" t="s">
        <v>2872</v>
      </c>
      <c r="H2578" s="626" t="s">
        <v>1264</v>
      </c>
      <c r="I2578" s="626" t="s">
        <v>2198</v>
      </c>
      <c r="J2578" s="626" t="s">
        <v>1420</v>
      </c>
      <c r="K2578" s="626" t="s">
        <v>2199</v>
      </c>
      <c r="L2578" s="627">
        <v>1009.86</v>
      </c>
      <c r="M2578" s="627">
        <v>1009.86</v>
      </c>
      <c r="N2578" s="626">
        <v>1</v>
      </c>
      <c r="O2578" s="690">
        <v>1</v>
      </c>
      <c r="P2578" s="627"/>
      <c r="Q2578" s="642">
        <v>0</v>
      </c>
      <c r="R2578" s="626"/>
      <c r="S2578" s="642">
        <v>0</v>
      </c>
      <c r="T2578" s="690"/>
      <c r="U2578" s="672">
        <v>0</v>
      </c>
    </row>
    <row r="2579" spans="1:21" ht="14.4" customHeight="1" x14ac:dyDescent="0.3">
      <c r="A2579" s="625">
        <v>21</v>
      </c>
      <c r="B2579" s="626" t="s">
        <v>551</v>
      </c>
      <c r="C2579" s="626">
        <v>89301215</v>
      </c>
      <c r="D2579" s="688" t="s">
        <v>4840</v>
      </c>
      <c r="E2579" s="689" t="s">
        <v>2822</v>
      </c>
      <c r="F2579" s="626" t="s">
        <v>2806</v>
      </c>
      <c r="G2579" s="626" t="s">
        <v>3119</v>
      </c>
      <c r="H2579" s="626" t="s">
        <v>1264</v>
      </c>
      <c r="I2579" s="626" t="s">
        <v>3615</v>
      </c>
      <c r="J2579" s="626" t="s">
        <v>3123</v>
      </c>
      <c r="K2579" s="626" t="s">
        <v>3616</v>
      </c>
      <c r="L2579" s="627">
        <v>302.39</v>
      </c>
      <c r="M2579" s="627">
        <v>604.78</v>
      </c>
      <c r="N2579" s="626">
        <v>2</v>
      </c>
      <c r="O2579" s="690">
        <v>2</v>
      </c>
      <c r="P2579" s="627">
        <v>604.78</v>
      </c>
      <c r="Q2579" s="642">
        <v>1</v>
      </c>
      <c r="R2579" s="626">
        <v>2</v>
      </c>
      <c r="S2579" s="642">
        <v>1</v>
      </c>
      <c r="T2579" s="690">
        <v>2</v>
      </c>
      <c r="U2579" s="672">
        <v>1</v>
      </c>
    </row>
    <row r="2580" spans="1:21" ht="14.4" customHeight="1" x14ac:dyDescent="0.3">
      <c r="A2580" s="625">
        <v>21</v>
      </c>
      <c r="B2580" s="626" t="s">
        <v>551</v>
      </c>
      <c r="C2580" s="626">
        <v>89301215</v>
      </c>
      <c r="D2580" s="688" t="s">
        <v>4840</v>
      </c>
      <c r="E2580" s="689" t="s">
        <v>2822</v>
      </c>
      <c r="F2580" s="626" t="s">
        <v>2806</v>
      </c>
      <c r="G2580" s="626" t="s">
        <v>3052</v>
      </c>
      <c r="H2580" s="626" t="s">
        <v>1264</v>
      </c>
      <c r="I2580" s="626" t="s">
        <v>2518</v>
      </c>
      <c r="J2580" s="626" t="s">
        <v>1351</v>
      </c>
      <c r="K2580" s="626" t="s">
        <v>2519</v>
      </c>
      <c r="L2580" s="627">
        <v>124.51</v>
      </c>
      <c r="M2580" s="627">
        <v>124.51</v>
      </c>
      <c r="N2580" s="626">
        <v>1</v>
      </c>
      <c r="O2580" s="690">
        <v>1</v>
      </c>
      <c r="P2580" s="627">
        <v>124.51</v>
      </c>
      <c r="Q2580" s="642">
        <v>1</v>
      </c>
      <c r="R2580" s="626">
        <v>1</v>
      </c>
      <c r="S2580" s="642">
        <v>1</v>
      </c>
      <c r="T2580" s="690">
        <v>1</v>
      </c>
      <c r="U2580" s="672">
        <v>1</v>
      </c>
    </row>
    <row r="2581" spans="1:21" ht="14.4" customHeight="1" x14ac:dyDescent="0.3">
      <c r="A2581" s="625">
        <v>21</v>
      </c>
      <c r="B2581" s="626" t="s">
        <v>551</v>
      </c>
      <c r="C2581" s="626">
        <v>89301215</v>
      </c>
      <c r="D2581" s="688" t="s">
        <v>4840</v>
      </c>
      <c r="E2581" s="689" t="s">
        <v>2822</v>
      </c>
      <c r="F2581" s="626" t="s">
        <v>2806</v>
      </c>
      <c r="G2581" s="626" t="s">
        <v>2903</v>
      </c>
      <c r="H2581" s="626" t="s">
        <v>550</v>
      </c>
      <c r="I2581" s="626" t="s">
        <v>3635</v>
      </c>
      <c r="J2581" s="626" t="s">
        <v>3333</v>
      </c>
      <c r="K2581" s="626" t="s">
        <v>1103</v>
      </c>
      <c r="L2581" s="627">
        <v>0</v>
      </c>
      <c r="M2581" s="627">
        <v>0</v>
      </c>
      <c r="N2581" s="626">
        <v>1</v>
      </c>
      <c r="O2581" s="690">
        <v>0.5</v>
      </c>
      <c r="P2581" s="627"/>
      <c r="Q2581" s="642"/>
      <c r="R2581" s="626"/>
      <c r="S2581" s="642">
        <v>0</v>
      </c>
      <c r="T2581" s="690"/>
      <c r="U2581" s="672">
        <v>0</v>
      </c>
    </row>
    <row r="2582" spans="1:21" ht="14.4" customHeight="1" x14ac:dyDescent="0.3">
      <c r="A2582" s="625">
        <v>21</v>
      </c>
      <c r="B2582" s="626" t="s">
        <v>551</v>
      </c>
      <c r="C2582" s="626">
        <v>89301215</v>
      </c>
      <c r="D2582" s="688" t="s">
        <v>4840</v>
      </c>
      <c r="E2582" s="689" t="s">
        <v>2822</v>
      </c>
      <c r="F2582" s="626" t="s">
        <v>2808</v>
      </c>
      <c r="G2582" s="626" t="s">
        <v>3298</v>
      </c>
      <c r="H2582" s="626" t="s">
        <v>550</v>
      </c>
      <c r="I2582" s="626" t="s">
        <v>3479</v>
      </c>
      <c r="J2582" s="626" t="s">
        <v>2823</v>
      </c>
      <c r="K2582" s="626"/>
      <c r="L2582" s="627">
        <v>0</v>
      </c>
      <c r="M2582" s="627">
        <v>0</v>
      </c>
      <c r="N2582" s="626">
        <v>1</v>
      </c>
      <c r="O2582" s="690">
        <v>1</v>
      </c>
      <c r="P2582" s="627">
        <v>0</v>
      </c>
      <c r="Q2582" s="642"/>
      <c r="R2582" s="626">
        <v>1</v>
      </c>
      <c r="S2582" s="642">
        <v>1</v>
      </c>
      <c r="T2582" s="690">
        <v>1</v>
      </c>
      <c r="U2582" s="672">
        <v>1</v>
      </c>
    </row>
    <row r="2583" spans="1:21" ht="14.4" customHeight="1" x14ac:dyDescent="0.3">
      <c r="A2583" s="625">
        <v>21</v>
      </c>
      <c r="B2583" s="626" t="s">
        <v>551</v>
      </c>
      <c r="C2583" s="626">
        <v>89301215</v>
      </c>
      <c r="D2583" s="688" t="s">
        <v>4840</v>
      </c>
      <c r="E2583" s="689" t="s">
        <v>2825</v>
      </c>
      <c r="F2583" s="626" t="s">
        <v>2806</v>
      </c>
      <c r="G2583" s="626" t="s">
        <v>2854</v>
      </c>
      <c r="H2583" s="626" t="s">
        <v>1264</v>
      </c>
      <c r="I2583" s="626" t="s">
        <v>2486</v>
      </c>
      <c r="J2583" s="626" t="s">
        <v>1429</v>
      </c>
      <c r="K2583" s="626" t="s">
        <v>1430</v>
      </c>
      <c r="L2583" s="627">
        <v>95.25</v>
      </c>
      <c r="M2583" s="627">
        <v>95.25</v>
      </c>
      <c r="N2583" s="626">
        <v>1</v>
      </c>
      <c r="O2583" s="690">
        <v>0.5</v>
      </c>
      <c r="P2583" s="627">
        <v>95.25</v>
      </c>
      <c r="Q2583" s="642">
        <v>1</v>
      </c>
      <c r="R2583" s="626">
        <v>1</v>
      </c>
      <c r="S2583" s="642">
        <v>1</v>
      </c>
      <c r="T2583" s="690">
        <v>0.5</v>
      </c>
      <c r="U2583" s="672">
        <v>1</v>
      </c>
    </row>
    <row r="2584" spans="1:21" ht="14.4" customHeight="1" x14ac:dyDescent="0.3">
      <c r="A2584" s="625">
        <v>21</v>
      </c>
      <c r="B2584" s="626" t="s">
        <v>551</v>
      </c>
      <c r="C2584" s="626">
        <v>89301215</v>
      </c>
      <c r="D2584" s="688" t="s">
        <v>4840</v>
      </c>
      <c r="E2584" s="689" t="s">
        <v>2825</v>
      </c>
      <c r="F2584" s="626" t="s">
        <v>2806</v>
      </c>
      <c r="G2584" s="626" t="s">
        <v>2931</v>
      </c>
      <c r="H2584" s="626" t="s">
        <v>1264</v>
      </c>
      <c r="I2584" s="626" t="s">
        <v>2932</v>
      </c>
      <c r="J2584" s="626" t="s">
        <v>1452</v>
      </c>
      <c r="K2584" s="626" t="s">
        <v>1199</v>
      </c>
      <c r="L2584" s="627">
        <v>0</v>
      </c>
      <c r="M2584" s="627">
        <v>0</v>
      </c>
      <c r="N2584" s="626">
        <v>3</v>
      </c>
      <c r="O2584" s="690">
        <v>1</v>
      </c>
      <c r="P2584" s="627"/>
      <c r="Q2584" s="642"/>
      <c r="R2584" s="626"/>
      <c r="S2584" s="642">
        <v>0</v>
      </c>
      <c r="T2584" s="690"/>
      <c r="U2584" s="672">
        <v>0</v>
      </c>
    </row>
    <row r="2585" spans="1:21" ht="14.4" customHeight="1" x14ac:dyDescent="0.3">
      <c r="A2585" s="625">
        <v>21</v>
      </c>
      <c r="B2585" s="626" t="s">
        <v>551</v>
      </c>
      <c r="C2585" s="626">
        <v>89301215</v>
      </c>
      <c r="D2585" s="688" t="s">
        <v>4840</v>
      </c>
      <c r="E2585" s="689" t="s">
        <v>2825</v>
      </c>
      <c r="F2585" s="626" t="s">
        <v>2806</v>
      </c>
      <c r="G2585" s="626" t="s">
        <v>2931</v>
      </c>
      <c r="H2585" s="626" t="s">
        <v>1264</v>
      </c>
      <c r="I2585" s="626" t="s">
        <v>2282</v>
      </c>
      <c r="J2585" s="626" t="s">
        <v>1452</v>
      </c>
      <c r="K2585" s="626" t="s">
        <v>1447</v>
      </c>
      <c r="L2585" s="627">
        <v>203.07</v>
      </c>
      <c r="M2585" s="627">
        <v>203.07</v>
      </c>
      <c r="N2585" s="626">
        <v>1</v>
      </c>
      <c r="O2585" s="690">
        <v>1</v>
      </c>
      <c r="P2585" s="627"/>
      <c r="Q2585" s="642">
        <v>0</v>
      </c>
      <c r="R2585" s="626"/>
      <c r="S2585" s="642">
        <v>0</v>
      </c>
      <c r="T2585" s="690"/>
      <c r="U2585" s="672">
        <v>0</v>
      </c>
    </row>
    <row r="2586" spans="1:21" ht="14.4" customHeight="1" x14ac:dyDescent="0.3">
      <c r="A2586" s="625">
        <v>21</v>
      </c>
      <c r="B2586" s="626" t="s">
        <v>551</v>
      </c>
      <c r="C2586" s="626">
        <v>89301215</v>
      </c>
      <c r="D2586" s="688" t="s">
        <v>4840</v>
      </c>
      <c r="E2586" s="689" t="s">
        <v>2825</v>
      </c>
      <c r="F2586" s="626" t="s">
        <v>2806</v>
      </c>
      <c r="G2586" s="626" t="s">
        <v>3421</v>
      </c>
      <c r="H2586" s="626" t="s">
        <v>550</v>
      </c>
      <c r="I2586" s="626" t="s">
        <v>3426</v>
      </c>
      <c r="J2586" s="626" t="s">
        <v>619</v>
      </c>
      <c r="K2586" s="626" t="s">
        <v>620</v>
      </c>
      <c r="L2586" s="627">
        <v>2127.52</v>
      </c>
      <c r="M2586" s="627">
        <v>6382.5599999999995</v>
      </c>
      <c r="N2586" s="626">
        <v>3</v>
      </c>
      <c r="O2586" s="690">
        <v>1</v>
      </c>
      <c r="P2586" s="627"/>
      <c r="Q2586" s="642">
        <v>0</v>
      </c>
      <c r="R2586" s="626"/>
      <c r="S2586" s="642">
        <v>0</v>
      </c>
      <c r="T2586" s="690"/>
      <c r="U2586" s="672">
        <v>0</v>
      </c>
    </row>
    <row r="2587" spans="1:21" ht="14.4" customHeight="1" x14ac:dyDescent="0.3">
      <c r="A2587" s="625">
        <v>21</v>
      </c>
      <c r="B2587" s="626" t="s">
        <v>551</v>
      </c>
      <c r="C2587" s="626">
        <v>89301215</v>
      </c>
      <c r="D2587" s="688" t="s">
        <v>4840</v>
      </c>
      <c r="E2587" s="689" t="s">
        <v>2825</v>
      </c>
      <c r="F2587" s="626" t="s">
        <v>2806</v>
      </c>
      <c r="G2587" s="626" t="s">
        <v>3421</v>
      </c>
      <c r="H2587" s="626" t="s">
        <v>550</v>
      </c>
      <c r="I2587" s="626" t="s">
        <v>3658</v>
      </c>
      <c r="J2587" s="626" t="s">
        <v>619</v>
      </c>
      <c r="K2587" s="626" t="s">
        <v>3424</v>
      </c>
      <c r="L2587" s="627">
        <v>0</v>
      </c>
      <c r="M2587" s="627">
        <v>0</v>
      </c>
      <c r="N2587" s="626">
        <v>3</v>
      </c>
      <c r="O2587" s="690">
        <v>1</v>
      </c>
      <c r="P2587" s="627">
        <v>0</v>
      </c>
      <c r="Q2587" s="642"/>
      <c r="R2587" s="626">
        <v>3</v>
      </c>
      <c r="S2587" s="642">
        <v>1</v>
      </c>
      <c r="T2587" s="690">
        <v>1</v>
      </c>
      <c r="U2587" s="672">
        <v>1</v>
      </c>
    </row>
    <row r="2588" spans="1:21" ht="14.4" customHeight="1" x14ac:dyDescent="0.3">
      <c r="A2588" s="625">
        <v>21</v>
      </c>
      <c r="B2588" s="626" t="s">
        <v>551</v>
      </c>
      <c r="C2588" s="626">
        <v>89301215</v>
      </c>
      <c r="D2588" s="688" t="s">
        <v>4840</v>
      </c>
      <c r="E2588" s="689" t="s">
        <v>2825</v>
      </c>
      <c r="F2588" s="626" t="s">
        <v>2806</v>
      </c>
      <c r="G2588" s="626" t="s">
        <v>4783</v>
      </c>
      <c r="H2588" s="626" t="s">
        <v>550</v>
      </c>
      <c r="I2588" s="626" t="s">
        <v>4784</v>
      </c>
      <c r="J2588" s="626" t="s">
        <v>4785</v>
      </c>
      <c r="K2588" s="626" t="s">
        <v>743</v>
      </c>
      <c r="L2588" s="627">
        <v>45.75</v>
      </c>
      <c r="M2588" s="627">
        <v>45.75</v>
      </c>
      <c r="N2588" s="626">
        <v>1</v>
      </c>
      <c r="O2588" s="690">
        <v>1</v>
      </c>
      <c r="P2588" s="627"/>
      <c r="Q2588" s="642">
        <v>0</v>
      </c>
      <c r="R2588" s="626"/>
      <c r="S2588" s="642">
        <v>0</v>
      </c>
      <c r="T2588" s="690"/>
      <c r="U2588" s="672">
        <v>0</v>
      </c>
    </row>
    <row r="2589" spans="1:21" ht="14.4" customHeight="1" x14ac:dyDescent="0.3">
      <c r="A2589" s="625">
        <v>21</v>
      </c>
      <c r="B2589" s="626" t="s">
        <v>551</v>
      </c>
      <c r="C2589" s="626">
        <v>89301215</v>
      </c>
      <c r="D2589" s="688" t="s">
        <v>4840</v>
      </c>
      <c r="E2589" s="689" t="s">
        <v>2825</v>
      </c>
      <c r="F2589" s="626" t="s">
        <v>2806</v>
      </c>
      <c r="G2589" s="626" t="s">
        <v>3304</v>
      </c>
      <c r="H2589" s="626" t="s">
        <v>1264</v>
      </c>
      <c r="I2589" s="626" t="s">
        <v>2208</v>
      </c>
      <c r="J2589" s="626" t="s">
        <v>1310</v>
      </c>
      <c r="K2589" s="626" t="s">
        <v>1268</v>
      </c>
      <c r="L2589" s="627">
        <v>0</v>
      </c>
      <c r="M2589" s="627">
        <v>0</v>
      </c>
      <c r="N2589" s="626">
        <v>6</v>
      </c>
      <c r="O2589" s="690">
        <v>4</v>
      </c>
      <c r="P2589" s="627">
        <v>0</v>
      </c>
      <c r="Q2589" s="642"/>
      <c r="R2589" s="626">
        <v>3</v>
      </c>
      <c r="S2589" s="642">
        <v>0.5</v>
      </c>
      <c r="T2589" s="690">
        <v>1.5</v>
      </c>
      <c r="U2589" s="672">
        <v>0.375</v>
      </c>
    </row>
    <row r="2590" spans="1:21" ht="14.4" customHeight="1" x14ac:dyDescent="0.3">
      <c r="A2590" s="625">
        <v>21</v>
      </c>
      <c r="B2590" s="626" t="s">
        <v>551</v>
      </c>
      <c r="C2590" s="626">
        <v>89301215</v>
      </c>
      <c r="D2590" s="688" t="s">
        <v>4840</v>
      </c>
      <c r="E2590" s="689" t="s">
        <v>2825</v>
      </c>
      <c r="F2590" s="626" t="s">
        <v>2806</v>
      </c>
      <c r="G2590" s="626" t="s">
        <v>3659</v>
      </c>
      <c r="H2590" s="626" t="s">
        <v>550</v>
      </c>
      <c r="I2590" s="626" t="s">
        <v>4786</v>
      </c>
      <c r="J2590" s="626" t="s">
        <v>4787</v>
      </c>
      <c r="K2590" s="626" t="s">
        <v>1532</v>
      </c>
      <c r="L2590" s="627">
        <v>41.93</v>
      </c>
      <c r="M2590" s="627">
        <v>461.2299999999999</v>
      </c>
      <c r="N2590" s="626">
        <v>11</v>
      </c>
      <c r="O2590" s="690">
        <v>4</v>
      </c>
      <c r="P2590" s="627"/>
      <c r="Q2590" s="642">
        <v>0</v>
      </c>
      <c r="R2590" s="626"/>
      <c r="S2590" s="642">
        <v>0</v>
      </c>
      <c r="T2590" s="690"/>
      <c r="U2590" s="672">
        <v>0</v>
      </c>
    </row>
    <row r="2591" spans="1:21" ht="14.4" customHeight="1" x14ac:dyDescent="0.3">
      <c r="A2591" s="625">
        <v>21</v>
      </c>
      <c r="B2591" s="626" t="s">
        <v>551</v>
      </c>
      <c r="C2591" s="626">
        <v>89301215</v>
      </c>
      <c r="D2591" s="688" t="s">
        <v>4840</v>
      </c>
      <c r="E2591" s="689" t="s">
        <v>2825</v>
      </c>
      <c r="F2591" s="626" t="s">
        <v>2806</v>
      </c>
      <c r="G2591" s="626" t="s">
        <v>3659</v>
      </c>
      <c r="H2591" s="626" t="s">
        <v>550</v>
      </c>
      <c r="I2591" s="626" t="s">
        <v>4788</v>
      </c>
      <c r="J2591" s="626" t="s">
        <v>4789</v>
      </c>
      <c r="K2591" s="626" t="s">
        <v>1642</v>
      </c>
      <c r="L2591" s="627">
        <v>55.9</v>
      </c>
      <c r="M2591" s="627">
        <v>670.8</v>
      </c>
      <c r="N2591" s="626">
        <v>12</v>
      </c>
      <c r="O2591" s="690">
        <v>3.5</v>
      </c>
      <c r="P2591" s="627">
        <v>335.4</v>
      </c>
      <c r="Q2591" s="642">
        <v>0.5</v>
      </c>
      <c r="R2591" s="626">
        <v>6</v>
      </c>
      <c r="S2591" s="642">
        <v>0.5</v>
      </c>
      <c r="T2591" s="690">
        <v>1.5</v>
      </c>
      <c r="U2591" s="672">
        <v>0.42857142857142855</v>
      </c>
    </row>
    <row r="2592" spans="1:21" ht="14.4" customHeight="1" x14ac:dyDescent="0.3">
      <c r="A2592" s="625">
        <v>21</v>
      </c>
      <c r="B2592" s="626" t="s">
        <v>551</v>
      </c>
      <c r="C2592" s="626">
        <v>89301215</v>
      </c>
      <c r="D2592" s="688" t="s">
        <v>4840</v>
      </c>
      <c r="E2592" s="689" t="s">
        <v>2825</v>
      </c>
      <c r="F2592" s="626" t="s">
        <v>2806</v>
      </c>
      <c r="G2592" s="626" t="s">
        <v>4790</v>
      </c>
      <c r="H2592" s="626" t="s">
        <v>550</v>
      </c>
      <c r="I2592" s="626" t="s">
        <v>4791</v>
      </c>
      <c r="J2592" s="626" t="s">
        <v>1715</v>
      </c>
      <c r="K2592" s="626" t="s">
        <v>1679</v>
      </c>
      <c r="L2592" s="627">
        <v>123.4</v>
      </c>
      <c r="M2592" s="627">
        <v>740.40000000000009</v>
      </c>
      <c r="N2592" s="626">
        <v>6</v>
      </c>
      <c r="O2592" s="690">
        <v>1</v>
      </c>
      <c r="P2592" s="627"/>
      <c r="Q2592" s="642">
        <v>0</v>
      </c>
      <c r="R2592" s="626"/>
      <c r="S2592" s="642">
        <v>0</v>
      </c>
      <c r="T2592" s="690"/>
      <c r="U2592" s="672">
        <v>0</v>
      </c>
    </row>
    <row r="2593" spans="1:21" ht="14.4" customHeight="1" x14ac:dyDescent="0.3">
      <c r="A2593" s="625">
        <v>21</v>
      </c>
      <c r="B2593" s="626" t="s">
        <v>551</v>
      </c>
      <c r="C2593" s="626">
        <v>89301215</v>
      </c>
      <c r="D2593" s="688" t="s">
        <v>4840</v>
      </c>
      <c r="E2593" s="689" t="s">
        <v>2825</v>
      </c>
      <c r="F2593" s="626" t="s">
        <v>2806</v>
      </c>
      <c r="G2593" s="626" t="s">
        <v>3305</v>
      </c>
      <c r="H2593" s="626" t="s">
        <v>550</v>
      </c>
      <c r="I2593" s="626" t="s">
        <v>3306</v>
      </c>
      <c r="J2593" s="626" t="s">
        <v>3307</v>
      </c>
      <c r="K2593" s="626" t="s">
        <v>1925</v>
      </c>
      <c r="L2593" s="627">
        <v>222.25</v>
      </c>
      <c r="M2593" s="627">
        <v>444.5</v>
      </c>
      <c r="N2593" s="626">
        <v>2</v>
      </c>
      <c r="O2593" s="690">
        <v>0.5</v>
      </c>
      <c r="P2593" s="627">
        <v>444.5</v>
      </c>
      <c r="Q2593" s="642">
        <v>1</v>
      </c>
      <c r="R2593" s="626">
        <v>2</v>
      </c>
      <c r="S2593" s="642">
        <v>1</v>
      </c>
      <c r="T2593" s="690">
        <v>0.5</v>
      </c>
      <c r="U2593" s="672">
        <v>1</v>
      </c>
    </row>
    <row r="2594" spans="1:21" ht="14.4" customHeight="1" x14ac:dyDescent="0.3">
      <c r="A2594" s="625">
        <v>21</v>
      </c>
      <c r="B2594" s="626" t="s">
        <v>551</v>
      </c>
      <c r="C2594" s="626">
        <v>89301215</v>
      </c>
      <c r="D2594" s="688" t="s">
        <v>4840</v>
      </c>
      <c r="E2594" s="689" t="s">
        <v>2825</v>
      </c>
      <c r="F2594" s="626" t="s">
        <v>2806</v>
      </c>
      <c r="G2594" s="626" t="s">
        <v>3305</v>
      </c>
      <c r="H2594" s="626" t="s">
        <v>550</v>
      </c>
      <c r="I2594" s="626" t="s">
        <v>4757</v>
      </c>
      <c r="J2594" s="626" t="s">
        <v>3307</v>
      </c>
      <c r="K2594" s="626" t="s">
        <v>1925</v>
      </c>
      <c r="L2594" s="627">
        <v>222.25</v>
      </c>
      <c r="M2594" s="627">
        <v>222.25</v>
      </c>
      <c r="N2594" s="626">
        <v>1</v>
      </c>
      <c r="O2594" s="690">
        <v>0.5</v>
      </c>
      <c r="P2594" s="627"/>
      <c r="Q2594" s="642">
        <v>0</v>
      </c>
      <c r="R2594" s="626"/>
      <c r="S2594" s="642">
        <v>0</v>
      </c>
      <c r="T2594" s="690"/>
      <c r="U2594" s="672">
        <v>0</v>
      </c>
    </row>
    <row r="2595" spans="1:21" ht="14.4" customHeight="1" x14ac:dyDescent="0.3">
      <c r="A2595" s="625">
        <v>21</v>
      </c>
      <c r="B2595" s="626" t="s">
        <v>551</v>
      </c>
      <c r="C2595" s="626">
        <v>89301215</v>
      </c>
      <c r="D2595" s="688" t="s">
        <v>4840</v>
      </c>
      <c r="E2595" s="689" t="s">
        <v>2825</v>
      </c>
      <c r="F2595" s="626" t="s">
        <v>2806</v>
      </c>
      <c r="G2595" s="626" t="s">
        <v>3305</v>
      </c>
      <c r="H2595" s="626" t="s">
        <v>1264</v>
      </c>
      <c r="I2595" s="626" t="s">
        <v>2689</v>
      </c>
      <c r="J2595" s="626" t="s">
        <v>1924</v>
      </c>
      <c r="K2595" s="626" t="s">
        <v>1925</v>
      </c>
      <c r="L2595" s="627">
        <v>222.25</v>
      </c>
      <c r="M2595" s="627">
        <v>222.25</v>
      </c>
      <c r="N2595" s="626">
        <v>1</v>
      </c>
      <c r="O2595" s="690">
        <v>0.5</v>
      </c>
      <c r="P2595" s="627"/>
      <c r="Q2595" s="642">
        <v>0</v>
      </c>
      <c r="R2595" s="626"/>
      <c r="S2595" s="642">
        <v>0</v>
      </c>
      <c r="T2595" s="690"/>
      <c r="U2595" s="672">
        <v>0</v>
      </c>
    </row>
    <row r="2596" spans="1:21" ht="14.4" customHeight="1" x14ac:dyDescent="0.3">
      <c r="A2596" s="625">
        <v>21</v>
      </c>
      <c r="B2596" s="626" t="s">
        <v>551</v>
      </c>
      <c r="C2596" s="626">
        <v>89301215</v>
      </c>
      <c r="D2596" s="688" t="s">
        <v>4840</v>
      </c>
      <c r="E2596" s="689" t="s">
        <v>2825</v>
      </c>
      <c r="F2596" s="626" t="s">
        <v>2806</v>
      </c>
      <c r="G2596" s="626" t="s">
        <v>3305</v>
      </c>
      <c r="H2596" s="626" t="s">
        <v>1264</v>
      </c>
      <c r="I2596" s="626" t="s">
        <v>4792</v>
      </c>
      <c r="J2596" s="626" t="s">
        <v>1924</v>
      </c>
      <c r="K2596" s="626" t="s">
        <v>4793</v>
      </c>
      <c r="L2596" s="627">
        <v>0</v>
      </c>
      <c r="M2596" s="627">
        <v>0</v>
      </c>
      <c r="N2596" s="626">
        <v>1</v>
      </c>
      <c r="O2596" s="690">
        <v>1</v>
      </c>
      <c r="P2596" s="627">
        <v>0</v>
      </c>
      <c r="Q2596" s="642"/>
      <c r="R2596" s="626">
        <v>1</v>
      </c>
      <c r="S2596" s="642">
        <v>1</v>
      </c>
      <c r="T2596" s="690">
        <v>1</v>
      </c>
      <c r="U2596" s="672">
        <v>1</v>
      </c>
    </row>
    <row r="2597" spans="1:21" ht="14.4" customHeight="1" x14ac:dyDescent="0.3">
      <c r="A2597" s="625">
        <v>21</v>
      </c>
      <c r="B2597" s="626" t="s">
        <v>551</v>
      </c>
      <c r="C2597" s="626">
        <v>89301215</v>
      </c>
      <c r="D2597" s="688" t="s">
        <v>4840</v>
      </c>
      <c r="E2597" s="689" t="s">
        <v>2825</v>
      </c>
      <c r="F2597" s="626" t="s">
        <v>2806</v>
      </c>
      <c r="G2597" s="626" t="s">
        <v>3166</v>
      </c>
      <c r="H2597" s="626" t="s">
        <v>550</v>
      </c>
      <c r="I2597" s="626" t="s">
        <v>4758</v>
      </c>
      <c r="J2597" s="626" t="s">
        <v>4759</v>
      </c>
      <c r="K2597" s="626" t="s">
        <v>949</v>
      </c>
      <c r="L2597" s="627">
        <v>84.54</v>
      </c>
      <c r="M2597" s="627">
        <v>84.54</v>
      </c>
      <c r="N2597" s="626">
        <v>1</v>
      </c>
      <c r="O2597" s="690">
        <v>1</v>
      </c>
      <c r="P2597" s="627"/>
      <c r="Q2597" s="642">
        <v>0</v>
      </c>
      <c r="R2597" s="626"/>
      <c r="S2597" s="642">
        <v>0</v>
      </c>
      <c r="T2597" s="690"/>
      <c r="U2597" s="672">
        <v>0</v>
      </c>
    </row>
    <row r="2598" spans="1:21" ht="14.4" customHeight="1" x14ac:dyDescent="0.3">
      <c r="A2598" s="625">
        <v>21</v>
      </c>
      <c r="B2598" s="626" t="s">
        <v>551</v>
      </c>
      <c r="C2598" s="626">
        <v>89301215</v>
      </c>
      <c r="D2598" s="688" t="s">
        <v>4840</v>
      </c>
      <c r="E2598" s="689" t="s">
        <v>2825</v>
      </c>
      <c r="F2598" s="626" t="s">
        <v>2806</v>
      </c>
      <c r="G2598" s="626" t="s">
        <v>2856</v>
      </c>
      <c r="H2598" s="626" t="s">
        <v>550</v>
      </c>
      <c r="I2598" s="626" t="s">
        <v>3439</v>
      </c>
      <c r="J2598" s="626" t="s">
        <v>3440</v>
      </c>
      <c r="K2598" s="626" t="s">
        <v>1883</v>
      </c>
      <c r="L2598" s="627">
        <v>0</v>
      </c>
      <c r="M2598" s="627">
        <v>0</v>
      </c>
      <c r="N2598" s="626">
        <v>9</v>
      </c>
      <c r="O2598" s="690">
        <v>4</v>
      </c>
      <c r="P2598" s="627">
        <v>0</v>
      </c>
      <c r="Q2598" s="642"/>
      <c r="R2598" s="626">
        <v>1</v>
      </c>
      <c r="S2598" s="642">
        <v>0.1111111111111111</v>
      </c>
      <c r="T2598" s="690">
        <v>1</v>
      </c>
      <c r="U2598" s="672">
        <v>0.25</v>
      </c>
    </row>
    <row r="2599" spans="1:21" ht="14.4" customHeight="1" x14ac:dyDescent="0.3">
      <c r="A2599" s="625">
        <v>21</v>
      </c>
      <c r="B2599" s="626" t="s">
        <v>551</v>
      </c>
      <c r="C2599" s="626">
        <v>89301215</v>
      </c>
      <c r="D2599" s="688" t="s">
        <v>4840</v>
      </c>
      <c r="E2599" s="689" t="s">
        <v>2825</v>
      </c>
      <c r="F2599" s="626" t="s">
        <v>2806</v>
      </c>
      <c r="G2599" s="626" t="s">
        <v>3441</v>
      </c>
      <c r="H2599" s="626" t="s">
        <v>550</v>
      </c>
      <c r="I2599" s="626" t="s">
        <v>4794</v>
      </c>
      <c r="J2599" s="626" t="s">
        <v>3443</v>
      </c>
      <c r="K2599" s="626" t="s">
        <v>4795</v>
      </c>
      <c r="L2599" s="627">
        <v>50.67</v>
      </c>
      <c r="M2599" s="627">
        <v>50.67</v>
      </c>
      <c r="N2599" s="626">
        <v>1</v>
      </c>
      <c r="O2599" s="690">
        <v>1</v>
      </c>
      <c r="P2599" s="627"/>
      <c r="Q2599" s="642">
        <v>0</v>
      </c>
      <c r="R2599" s="626"/>
      <c r="S2599" s="642">
        <v>0</v>
      </c>
      <c r="T2599" s="690"/>
      <c r="U2599" s="672">
        <v>0</v>
      </c>
    </row>
    <row r="2600" spans="1:21" ht="14.4" customHeight="1" x14ac:dyDescent="0.3">
      <c r="A2600" s="625">
        <v>21</v>
      </c>
      <c r="B2600" s="626" t="s">
        <v>551</v>
      </c>
      <c r="C2600" s="626">
        <v>89301215</v>
      </c>
      <c r="D2600" s="688" t="s">
        <v>4840</v>
      </c>
      <c r="E2600" s="689" t="s">
        <v>2825</v>
      </c>
      <c r="F2600" s="626" t="s">
        <v>2806</v>
      </c>
      <c r="G2600" s="626" t="s">
        <v>3174</v>
      </c>
      <c r="H2600" s="626" t="s">
        <v>550</v>
      </c>
      <c r="I2600" s="626" t="s">
        <v>4480</v>
      </c>
      <c r="J2600" s="626" t="s">
        <v>4481</v>
      </c>
      <c r="K2600" s="626" t="s">
        <v>628</v>
      </c>
      <c r="L2600" s="627">
        <v>0</v>
      </c>
      <c r="M2600" s="627">
        <v>0</v>
      </c>
      <c r="N2600" s="626">
        <v>2</v>
      </c>
      <c r="O2600" s="690">
        <v>0.5</v>
      </c>
      <c r="P2600" s="627"/>
      <c r="Q2600" s="642"/>
      <c r="R2600" s="626"/>
      <c r="S2600" s="642">
        <v>0</v>
      </c>
      <c r="T2600" s="690"/>
      <c r="U2600" s="672">
        <v>0</v>
      </c>
    </row>
    <row r="2601" spans="1:21" ht="14.4" customHeight="1" x14ac:dyDescent="0.3">
      <c r="A2601" s="625">
        <v>21</v>
      </c>
      <c r="B2601" s="626" t="s">
        <v>551</v>
      </c>
      <c r="C2601" s="626">
        <v>89301215</v>
      </c>
      <c r="D2601" s="688" t="s">
        <v>4840</v>
      </c>
      <c r="E2601" s="689" t="s">
        <v>2825</v>
      </c>
      <c r="F2601" s="626" t="s">
        <v>2806</v>
      </c>
      <c r="G2601" s="626" t="s">
        <v>3174</v>
      </c>
      <c r="H2601" s="626" t="s">
        <v>550</v>
      </c>
      <c r="I2601" s="626" t="s">
        <v>4796</v>
      </c>
      <c r="J2601" s="626" t="s">
        <v>4481</v>
      </c>
      <c r="K2601" s="626" t="s">
        <v>4333</v>
      </c>
      <c r="L2601" s="627">
        <v>413.22</v>
      </c>
      <c r="M2601" s="627">
        <v>1239.6600000000001</v>
      </c>
      <c r="N2601" s="626">
        <v>3</v>
      </c>
      <c r="O2601" s="690">
        <v>1.5</v>
      </c>
      <c r="P2601" s="627">
        <v>413.22</v>
      </c>
      <c r="Q2601" s="642">
        <v>0.33333333333333331</v>
      </c>
      <c r="R2601" s="626">
        <v>1</v>
      </c>
      <c r="S2601" s="642">
        <v>0.33333333333333331</v>
      </c>
      <c r="T2601" s="690">
        <v>0.5</v>
      </c>
      <c r="U2601" s="672">
        <v>0.33333333333333331</v>
      </c>
    </row>
    <row r="2602" spans="1:21" ht="14.4" customHeight="1" x14ac:dyDescent="0.3">
      <c r="A2602" s="625">
        <v>21</v>
      </c>
      <c r="B2602" s="626" t="s">
        <v>551</v>
      </c>
      <c r="C2602" s="626">
        <v>89301215</v>
      </c>
      <c r="D2602" s="688" t="s">
        <v>4840</v>
      </c>
      <c r="E2602" s="689" t="s">
        <v>2825</v>
      </c>
      <c r="F2602" s="626" t="s">
        <v>2806</v>
      </c>
      <c r="G2602" s="626" t="s">
        <v>2860</v>
      </c>
      <c r="H2602" s="626" t="s">
        <v>1264</v>
      </c>
      <c r="I2602" s="626" t="s">
        <v>2554</v>
      </c>
      <c r="J2602" s="626" t="s">
        <v>1293</v>
      </c>
      <c r="K2602" s="626" t="s">
        <v>2555</v>
      </c>
      <c r="L2602" s="627">
        <v>216.16</v>
      </c>
      <c r="M2602" s="627">
        <v>648.48</v>
      </c>
      <c r="N2602" s="626">
        <v>3</v>
      </c>
      <c r="O2602" s="690">
        <v>0.5</v>
      </c>
      <c r="P2602" s="627"/>
      <c r="Q2602" s="642">
        <v>0</v>
      </c>
      <c r="R2602" s="626"/>
      <c r="S2602" s="642">
        <v>0</v>
      </c>
      <c r="T2602" s="690"/>
      <c r="U2602" s="672">
        <v>0</v>
      </c>
    </row>
    <row r="2603" spans="1:21" ht="14.4" customHeight="1" x14ac:dyDescent="0.3">
      <c r="A2603" s="625">
        <v>21</v>
      </c>
      <c r="B2603" s="626" t="s">
        <v>551</v>
      </c>
      <c r="C2603" s="626">
        <v>89301215</v>
      </c>
      <c r="D2603" s="688" t="s">
        <v>4840</v>
      </c>
      <c r="E2603" s="689" t="s">
        <v>2825</v>
      </c>
      <c r="F2603" s="626" t="s">
        <v>2806</v>
      </c>
      <c r="G2603" s="626" t="s">
        <v>3758</v>
      </c>
      <c r="H2603" s="626" t="s">
        <v>550</v>
      </c>
      <c r="I2603" s="626" t="s">
        <v>3759</v>
      </c>
      <c r="J2603" s="626" t="s">
        <v>3760</v>
      </c>
      <c r="K2603" s="626" t="s">
        <v>3761</v>
      </c>
      <c r="L2603" s="627">
        <v>0</v>
      </c>
      <c r="M2603" s="627">
        <v>0</v>
      </c>
      <c r="N2603" s="626">
        <v>2</v>
      </c>
      <c r="O2603" s="690">
        <v>2</v>
      </c>
      <c r="P2603" s="627"/>
      <c r="Q2603" s="642"/>
      <c r="R2603" s="626"/>
      <c r="S2603" s="642">
        <v>0</v>
      </c>
      <c r="T2603" s="690"/>
      <c r="U2603" s="672">
        <v>0</v>
      </c>
    </row>
    <row r="2604" spans="1:21" ht="14.4" customHeight="1" x14ac:dyDescent="0.3">
      <c r="A2604" s="625">
        <v>21</v>
      </c>
      <c r="B2604" s="626" t="s">
        <v>551</v>
      </c>
      <c r="C2604" s="626">
        <v>89301215</v>
      </c>
      <c r="D2604" s="688" t="s">
        <v>4840</v>
      </c>
      <c r="E2604" s="689" t="s">
        <v>2825</v>
      </c>
      <c r="F2604" s="626" t="s">
        <v>2806</v>
      </c>
      <c r="G2604" s="626" t="s">
        <v>2953</v>
      </c>
      <c r="H2604" s="626" t="s">
        <v>550</v>
      </c>
      <c r="I2604" s="626" t="s">
        <v>2954</v>
      </c>
      <c r="J2604" s="626" t="s">
        <v>950</v>
      </c>
      <c r="K2604" s="626" t="s">
        <v>951</v>
      </c>
      <c r="L2604" s="627">
        <v>400.21</v>
      </c>
      <c r="M2604" s="627">
        <v>2001.0499999999997</v>
      </c>
      <c r="N2604" s="626">
        <v>5</v>
      </c>
      <c r="O2604" s="690">
        <v>3</v>
      </c>
      <c r="P2604" s="627">
        <v>800.42</v>
      </c>
      <c r="Q2604" s="642">
        <v>0.4</v>
      </c>
      <c r="R2604" s="626">
        <v>2</v>
      </c>
      <c r="S2604" s="642">
        <v>0.4</v>
      </c>
      <c r="T2604" s="690">
        <v>1</v>
      </c>
      <c r="U2604" s="672">
        <v>0.33333333333333331</v>
      </c>
    </row>
    <row r="2605" spans="1:21" ht="14.4" customHeight="1" x14ac:dyDescent="0.3">
      <c r="A2605" s="625">
        <v>21</v>
      </c>
      <c r="B2605" s="626" t="s">
        <v>551</v>
      </c>
      <c r="C2605" s="626">
        <v>89301215</v>
      </c>
      <c r="D2605" s="688" t="s">
        <v>4840</v>
      </c>
      <c r="E2605" s="689" t="s">
        <v>2825</v>
      </c>
      <c r="F2605" s="626" t="s">
        <v>2806</v>
      </c>
      <c r="G2605" s="626" t="s">
        <v>2953</v>
      </c>
      <c r="H2605" s="626" t="s">
        <v>550</v>
      </c>
      <c r="I2605" s="626" t="s">
        <v>3164</v>
      </c>
      <c r="J2605" s="626" t="s">
        <v>950</v>
      </c>
      <c r="K2605" s="626" t="s">
        <v>1459</v>
      </c>
      <c r="L2605" s="627">
        <v>0</v>
      </c>
      <c r="M2605" s="627">
        <v>0</v>
      </c>
      <c r="N2605" s="626">
        <v>1</v>
      </c>
      <c r="O2605" s="690">
        <v>1</v>
      </c>
      <c r="P2605" s="627">
        <v>0</v>
      </c>
      <c r="Q2605" s="642"/>
      <c r="R2605" s="626">
        <v>1</v>
      </c>
      <c r="S2605" s="642">
        <v>1</v>
      </c>
      <c r="T2605" s="690">
        <v>1</v>
      </c>
      <c r="U2605" s="672">
        <v>1</v>
      </c>
    </row>
    <row r="2606" spans="1:21" ht="14.4" customHeight="1" x14ac:dyDescent="0.3">
      <c r="A2606" s="625">
        <v>21</v>
      </c>
      <c r="B2606" s="626" t="s">
        <v>551</v>
      </c>
      <c r="C2606" s="626">
        <v>89301215</v>
      </c>
      <c r="D2606" s="688" t="s">
        <v>4840</v>
      </c>
      <c r="E2606" s="689" t="s">
        <v>2825</v>
      </c>
      <c r="F2606" s="626" t="s">
        <v>2806</v>
      </c>
      <c r="G2606" s="626" t="s">
        <v>2878</v>
      </c>
      <c r="H2606" s="626" t="s">
        <v>550</v>
      </c>
      <c r="I2606" s="626" t="s">
        <v>4797</v>
      </c>
      <c r="J2606" s="626" t="s">
        <v>3800</v>
      </c>
      <c r="K2606" s="626" t="s">
        <v>2888</v>
      </c>
      <c r="L2606" s="627">
        <v>113.04</v>
      </c>
      <c r="M2606" s="627">
        <v>452.16</v>
      </c>
      <c r="N2606" s="626">
        <v>4</v>
      </c>
      <c r="O2606" s="690">
        <v>1.5</v>
      </c>
      <c r="P2606" s="627">
        <v>113.04</v>
      </c>
      <c r="Q2606" s="642">
        <v>0.25</v>
      </c>
      <c r="R2606" s="626">
        <v>1</v>
      </c>
      <c r="S2606" s="642">
        <v>0.25</v>
      </c>
      <c r="T2606" s="690">
        <v>0.5</v>
      </c>
      <c r="U2606" s="672">
        <v>0.33333333333333331</v>
      </c>
    </row>
    <row r="2607" spans="1:21" ht="14.4" customHeight="1" x14ac:dyDescent="0.3">
      <c r="A2607" s="625">
        <v>21</v>
      </c>
      <c r="B2607" s="626" t="s">
        <v>551</v>
      </c>
      <c r="C2607" s="626">
        <v>89301215</v>
      </c>
      <c r="D2607" s="688" t="s">
        <v>4840</v>
      </c>
      <c r="E2607" s="689" t="s">
        <v>2825</v>
      </c>
      <c r="F2607" s="626" t="s">
        <v>2806</v>
      </c>
      <c r="G2607" s="626" t="s">
        <v>3347</v>
      </c>
      <c r="H2607" s="626" t="s">
        <v>550</v>
      </c>
      <c r="I2607" s="626" t="s">
        <v>3451</v>
      </c>
      <c r="J2607" s="626" t="s">
        <v>831</v>
      </c>
      <c r="K2607" s="626" t="s">
        <v>2217</v>
      </c>
      <c r="L2607" s="627">
        <v>115.3</v>
      </c>
      <c r="M2607" s="627">
        <v>576.5</v>
      </c>
      <c r="N2607" s="626">
        <v>5</v>
      </c>
      <c r="O2607" s="690">
        <v>2</v>
      </c>
      <c r="P2607" s="627">
        <v>230.6</v>
      </c>
      <c r="Q2607" s="642">
        <v>0.39999999999999997</v>
      </c>
      <c r="R2607" s="626">
        <v>2</v>
      </c>
      <c r="S2607" s="642">
        <v>0.4</v>
      </c>
      <c r="T2607" s="690">
        <v>1</v>
      </c>
      <c r="U2607" s="672">
        <v>0.5</v>
      </c>
    </row>
    <row r="2608" spans="1:21" ht="14.4" customHeight="1" x14ac:dyDescent="0.3">
      <c r="A2608" s="625">
        <v>21</v>
      </c>
      <c r="B2608" s="626" t="s">
        <v>551</v>
      </c>
      <c r="C2608" s="626">
        <v>89301215</v>
      </c>
      <c r="D2608" s="688" t="s">
        <v>4840</v>
      </c>
      <c r="E2608" s="689" t="s">
        <v>2825</v>
      </c>
      <c r="F2608" s="626" t="s">
        <v>2806</v>
      </c>
      <c r="G2608" s="626" t="s">
        <v>3347</v>
      </c>
      <c r="H2608" s="626" t="s">
        <v>550</v>
      </c>
      <c r="I2608" s="626" t="s">
        <v>3348</v>
      </c>
      <c r="J2608" s="626" t="s">
        <v>831</v>
      </c>
      <c r="K2608" s="626" t="s">
        <v>680</v>
      </c>
      <c r="L2608" s="627">
        <v>69.31</v>
      </c>
      <c r="M2608" s="627">
        <v>138.62</v>
      </c>
      <c r="N2608" s="626">
        <v>2</v>
      </c>
      <c r="O2608" s="690">
        <v>2</v>
      </c>
      <c r="P2608" s="627">
        <v>69.31</v>
      </c>
      <c r="Q2608" s="642">
        <v>0.5</v>
      </c>
      <c r="R2608" s="626">
        <v>1</v>
      </c>
      <c r="S2608" s="642">
        <v>0.5</v>
      </c>
      <c r="T2608" s="690">
        <v>1</v>
      </c>
      <c r="U2608" s="672">
        <v>0.5</v>
      </c>
    </row>
    <row r="2609" spans="1:21" ht="14.4" customHeight="1" x14ac:dyDescent="0.3">
      <c r="A2609" s="625">
        <v>21</v>
      </c>
      <c r="B2609" s="626" t="s">
        <v>551</v>
      </c>
      <c r="C2609" s="626">
        <v>89301215</v>
      </c>
      <c r="D2609" s="688" t="s">
        <v>4840</v>
      </c>
      <c r="E2609" s="689" t="s">
        <v>2825</v>
      </c>
      <c r="F2609" s="626" t="s">
        <v>2806</v>
      </c>
      <c r="G2609" s="626" t="s">
        <v>4735</v>
      </c>
      <c r="H2609" s="626" t="s">
        <v>550</v>
      </c>
      <c r="I2609" s="626" t="s">
        <v>4738</v>
      </c>
      <c r="J2609" s="626" t="s">
        <v>4737</v>
      </c>
      <c r="K2609" s="626" t="s">
        <v>4729</v>
      </c>
      <c r="L2609" s="627">
        <v>0</v>
      </c>
      <c r="M2609" s="627">
        <v>0</v>
      </c>
      <c r="N2609" s="626">
        <v>3</v>
      </c>
      <c r="O2609" s="690">
        <v>3</v>
      </c>
      <c r="P2609" s="627">
        <v>0</v>
      </c>
      <c r="Q2609" s="642"/>
      <c r="R2609" s="626">
        <v>2</v>
      </c>
      <c r="S2609" s="642">
        <v>0.66666666666666663</v>
      </c>
      <c r="T2609" s="690">
        <v>2</v>
      </c>
      <c r="U2609" s="672">
        <v>0.66666666666666663</v>
      </c>
    </row>
    <row r="2610" spans="1:21" ht="14.4" customHeight="1" x14ac:dyDescent="0.3">
      <c r="A2610" s="625">
        <v>21</v>
      </c>
      <c r="B2610" s="626" t="s">
        <v>551</v>
      </c>
      <c r="C2610" s="626">
        <v>89301215</v>
      </c>
      <c r="D2610" s="688" t="s">
        <v>4840</v>
      </c>
      <c r="E2610" s="689" t="s">
        <v>2825</v>
      </c>
      <c r="F2610" s="626" t="s">
        <v>2806</v>
      </c>
      <c r="G2610" s="626" t="s">
        <v>4798</v>
      </c>
      <c r="H2610" s="626" t="s">
        <v>550</v>
      </c>
      <c r="I2610" s="626" t="s">
        <v>4799</v>
      </c>
      <c r="J2610" s="626" t="s">
        <v>4800</v>
      </c>
      <c r="K2610" s="626" t="s">
        <v>4801</v>
      </c>
      <c r="L2610" s="627">
        <v>0</v>
      </c>
      <c r="M2610" s="627">
        <v>0</v>
      </c>
      <c r="N2610" s="626">
        <v>1</v>
      </c>
      <c r="O2610" s="690">
        <v>1</v>
      </c>
      <c r="P2610" s="627">
        <v>0</v>
      </c>
      <c r="Q2610" s="642"/>
      <c r="R2610" s="626">
        <v>1</v>
      </c>
      <c r="S2610" s="642">
        <v>1</v>
      </c>
      <c r="T2610" s="690">
        <v>1</v>
      </c>
      <c r="U2610" s="672">
        <v>1</v>
      </c>
    </row>
    <row r="2611" spans="1:21" ht="14.4" customHeight="1" x14ac:dyDescent="0.3">
      <c r="A2611" s="625">
        <v>21</v>
      </c>
      <c r="B2611" s="626" t="s">
        <v>551</v>
      </c>
      <c r="C2611" s="626">
        <v>89301215</v>
      </c>
      <c r="D2611" s="688" t="s">
        <v>4840</v>
      </c>
      <c r="E2611" s="689" t="s">
        <v>2825</v>
      </c>
      <c r="F2611" s="626" t="s">
        <v>2806</v>
      </c>
      <c r="G2611" s="626" t="s">
        <v>4802</v>
      </c>
      <c r="H2611" s="626" t="s">
        <v>550</v>
      </c>
      <c r="I2611" s="626" t="s">
        <v>4803</v>
      </c>
      <c r="J2611" s="626" t="s">
        <v>4804</v>
      </c>
      <c r="K2611" s="626" t="s">
        <v>4805</v>
      </c>
      <c r="L2611" s="627">
        <v>0</v>
      </c>
      <c r="M2611" s="627">
        <v>0</v>
      </c>
      <c r="N2611" s="626">
        <v>1</v>
      </c>
      <c r="O2611" s="690">
        <v>1</v>
      </c>
      <c r="P2611" s="627"/>
      <c r="Q2611" s="642"/>
      <c r="R2611" s="626"/>
      <c r="S2611" s="642">
        <v>0</v>
      </c>
      <c r="T2611" s="690"/>
      <c r="U2611" s="672">
        <v>0</v>
      </c>
    </row>
    <row r="2612" spans="1:21" ht="14.4" customHeight="1" x14ac:dyDescent="0.3">
      <c r="A2612" s="625">
        <v>21</v>
      </c>
      <c r="B2612" s="626" t="s">
        <v>551</v>
      </c>
      <c r="C2612" s="626">
        <v>89301215</v>
      </c>
      <c r="D2612" s="688" t="s">
        <v>4840</v>
      </c>
      <c r="E2612" s="689" t="s">
        <v>2825</v>
      </c>
      <c r="F2612" s="626" t="s">
        <v>2806</v>
      </c>
      <c r="G2612" s="626" t="s">
        <v>4806</v>
      </c>
      <c r="H2612" s="626" t="s">
        <v>550</v>
      </c>
      <c r="I2612" s="626" t="s">
        <v>4807</v>
      </c>
      <c r="J2612" s="626" t="s">
        <v>1080</v>
      </c>
      <c r="K2612" s="626" t="s">
        <v>2508</v>
      </c>
      <c r="L2612" s="627">
        <v>0</v>
      </c>
      <c r="M2612" s="627">
        <v>0</v>
      </c>
      <c r="N2612" s="626">
        <v>1</v>
      </c>
      <c r="O2612" s="690">
        <v>0.5</v>
      </c>
      <c r="P2612" s="627"/>
      <c r="Q2612" s="642"/>
      <c r="R2612" s="626"/>
      <c r="S2612" s="642">
        <v>0</v>
      </c>
      <c r="T2612" s="690"/>
      <c r="U2612" s="672">
        <v>0</v>
      </c>
    </row>
    <row r="2613" spans="1:21" ht="14.4" customHeight="1" x14ac:dyDescent="0.3">
      <c r="A2613" s="625">
        <v>21</v>
      </c>
      <c r="B2613" s="626" t="s">
        <v>551</v>
      </c>
      <c r="C2613" s="626">
        <v>89301215</v>
      </c>
      <c r="D2613" s="688" t="s">
        <v>4840</v>
      </c>
      <c r="E2613" s="689" t="s">
        <v>2825</v>
      </c>
      <c r="F2613" s="626" t="s">
        <v>2806</v>
      </c>
      <c r="G2613" s="626" t="s">
        <v>3845</v>
      </c>
      <c r="H2613" s="626" t="s">
        <v>550</v>
      </c>
      <c r="I2613" s="626" t="s">
        <v>4808</v>
      </c>
      <c r="J2613" s="626" t="s">
        <v>4809</v>
      </c>
      <c r="K2613" s="626" t="s">
        <v>4595</v>
      </c>
      <c r="L2613" s="627">
        <v>0</v>
      </c>
      <c r="M2613" s="627">
        <v>0</v>
      </c>
      <c r="N2613" s="626">
        <v>2</v>
      </c>
      <c r="O2613" s="690">
        <v>2</v>
      </c>
      <c r="P2613" s="627"/>
      <c r="Q2613" s="642"/>
      <c r="R2613" s="626"/>
      <c r="S2613" s="642">
        <v>0</v>
      </c>
      <c r="T2613" s="690"/>
      <c r="U2613" s="672">
        <v>0</v>
      </c>
    </row>
    <row r="2614" spans="1:21" ht="14.4" customHeight="1" x14ac:dyDescent="0.3">
      <c r="A2614" s="625">
        <v>21</v>
      </c>
      <c r="B2614" s="626" t="s">
        <v>551</v>
      </c>
      <c r="C2614" s="626">
        <v>89301215</v>
      </c>
      <c r="D2614" s="688" t="s">
        <v>4840</v>
      </c>
      <c r="E2614" s="689" t="s">
        <v>2825</v>
      </c>
      <c r="F2614" s="626" t="s">
        <v>2806</v>
      </c>
      <c r="G2614" s="626" t="s">
        <v>3141</v>
      </c>
      <c r="H2614" s="626" t="s">
        <v>550</v>
      </c>
      <c r="I2614" s="626" t="s">
        <v>3142</v>
      </c>
      <c r="J2614" s="626" t="s">
        <v>1016</v>
      </c>
      <c r="K2614" s="626" t="s">
        <v>3143</v>
      </c>
      <c r="L2614" s="627">
        <v>153.37</v>
      </c>
      <c r="M2614" s="627">
        <v>460.11</v>
      </c>
      <c r="N2614" s="626">
        <v>3</v>
      </c>
      <c r="O2614" s="690">
        <v>1.5</v>
      </c>
      <c r="P2614" s="627">
        <v>153.37</v>
      </c>
      <c r="Q2614" s="642">
        <v>0.33333333333333331</v>
      </c>
      <c r="R2614" s="626">
        <v>1</v>
      </c>
      <c r="S2614" s="642">
        <v>0.33333333333333331</v>
      </c>
      <c r="T2614" s="690">
        <v>0.5</v>
      </c>
      <c r="U2614" s="672">
        <v>0.33333333333333331</v>
      </c>
    </row>
    <row r="2615" spans="1:21" ht="14.4" customHeight="1" x14ac:dyDescent="0.3">
      <c r="A2615" s="625">
        <v>21</v>
      </c>
      <c r="B2615" s="626" t="s">
        <v>551</v>
      </c>
      <c r="C2615" s="626">
        <v>89301215</v>
      </c>
      <c r="D2615" s="688" t="s">
        <v>4840</v>
      </c>
      <c r="E2615" s="689" t="s">
        <v>2825</v>
      </c>
      <c r="F2615" s="626" t="s">
        <v>2806</v>
      </c>
      <c r="G2615" s="626" t="s">
        <v>3461</v>
      </c>
      <c r="H2615" s="626" t="s">
        <v>550</v>
      </c>
      <c r="I2615" s="626" t="s">
        <v>3462</v>
      </c>
      <c r="J2615" s="626" t="s">
        <v>4147</v>
      </c>
      <c r="K2615" s="626" t="s">
        <v>3464</v>
      </c>
      <c r="L2615" s="627">
        <v>0</v>
      </c>
      <c r="M2615" s="627">
        <v>0</v>
      </c>
      <c r="N2615" s="626">
        <v>1</v>
      </c>
      <c r="O2615" s="690">
        <v>1</v>
      </c>
      <c r="P2615" s="627">
        <v>0</v>
      </c>
      <c r="Q2615" s="642"/>
      <c r="R2615" s="626">
        <v>1</v>
      </c>
      <c r="S2615" s="642">
        <v>1</v>
      </c>
      <c r="T2615" s="690">
        <v>1</v>
      </c>
      <c r="U2615" s="672">
        <v>1</v>
      </c>
    </row>
    <row r="2616" spans="1:21" ht="14.4" customHeight="1" x14ac:dyDescent="0.3">
      <c r="A2616" s="625">
        <v>21</v>
      </c>
      <c r="B2616" s="626" t="s">
        <v>551</v>
      </c>
      <c r="C2616" s="626">
        <v>89301215</v>
      </c>
      <c r="D2616" s="688" t="s">
        <v>4840</v>
      </c>
      <c r="E2616" s="689" t="s">
        <v>2825</v>
      </c>
      <c r="F2616" s="626" t="s">
        <v>2806</v>
      </c>
      <c r="G2616" s="626" t="s">
        <v>3461</v>
      </c>
      <c r="H2616" s="626" t="s">
        <v>550</v>
      </c>
      <c r="I2616" s="626" t="s">
        <v>3462</v>
      </c>
      <c r="J2616" s="626" t="s">
        <v>3463</v>
      </c>
      <c r="K2616" s="626" t="s">
        <v>3464</v>
      </c>
      <c r="L2616" s="627">
        <v>0</v>
      </c>
      <c r="M2616" s="627">
        <v>0</v>
      </c>
      <c r="N2616" s="626">
        <v>3</v>
      </c>
      <c r="O2616" s="690">
        <v>3</v>
      </c>
      <c r="P2616" s="627">
        <v>0</v>
      </c>
      <c r="Q2616" s="642"/>
      <c r="R2616" s="626">
        <v>2</v>
      </c>
      <c r="S2616" s="642">
        <v>0.66666666666666663</v>
      </c>
      <c r="T2616" s="690">
        <v>2</v>
      </c>
      <c r="U2616" s="672">
        <v>0.66666666666666663</v>
      </c>
    </row>
    <row r="2617" spans="1:21" ht="14.4" customHeight="1" x14ac:dyDescent="0.3">
      <c r="A2617" s="625">
        <v>21</v>
      </c>
      <c r="B2617" s="626" t="s">
        <v>551</v>
      </c>
      <c r="C2617" s="626">
        <v>89301215</v>
      </c>
      <c r="D2617" s="688" t="s">
        <v>4840</v>
      </c>
      <c r="E2617" s="689" t="s">
        <v>2825</v>
      </c>
      <c r="F2617" s="626" t="s">
        <v>2806</v>
      </c>
      <c r="G2617" s="626" t="s">
        <v>3085</v>
      </c>
      <c r="H2617" s="626" t="s">
        <v>550</v>
      </c>
      <c r="I2617" s="626" t="s">
        <v>4810</v>
      </c>
      <c r="J2617" s="626" t="s">
        <v>4811</v>
      </c>
      <c r="K2617" s="626" t="s">
        <v>4812</v>
      </c>
      <c r="L2617" s="627">
        <v>0</v>
      </c>
      <c r="M2617" s="627">
        <v>0</v>
      </c>
      <c r="N2617" s="626">
        <v>1</v>
      </c>
      <c r="O2617" s="690">
        <v>0.5</v>
      </c>
      <c r="P2617" s="627"/>
      <c r="Q2617" s="642"/>
      <c r="R2617" s="626"/>
      <c r="S2617" s="642">
        <v>0</v>
      </c>
      <c r="T2617" s="690"/>
      <c r="U2617" s="672">
        <v>0</v>
      </c>
    </row>
    <row r="2618" spans="1:21" ht="14.4" customHeight="1" x14ac:dyDescent="0.3">
      <c r="A2618" s="625">
        <v>21</v>
      </c>
      <c r="B2618" s="626" t="s">
        <v>551</v>
      </c>
      <c r="C2618" s="626">
        <v>89301215</v>
      </c>
      <c r="D2618" s="688" t="s">
        <v>4840</v>
      </c>
      <c r="E2618" s="689" t="s">
        <v>2825</v>
      </c>
      <c r="F2618" s="626" t="s">
        <v>2806</v>
      </c>
      <c r="G2618" s="626" t="s">
        <v>3085</v>
      </c>
      <c r="H2618" s="626" t="s">
        <v>550</v>
      </c>
      <c r="I2618" s="626" t="s">
        <v>3086</v>
      </c>
      <c r="J2618" s="626" t="s">
        <v>3087</v>
      </c>
      <c r="K2618" s="626" t="s">
        <v>3088</v>
      </c>
      <c r="L2618" s="627">
        <v>25.89</v>
      </c>
      <c r="M2618" s="627">
        <v>77.67</v>
      </c>
      <c r="N2618" s="626">
        <v>3</v>
      </c>
      <c r="O2618" s="690">
        <v>1.5</v>
      </c>
      <c r="P2618" s="627">
        <v>77.67</v>
      </c>
      <c r="Q2618" s="642">
        <v>1</v>
      </c>
      <c r="R2618" s="626">
        <v>3</v>
      </c>
      <c r="S2618" s="642">
        <v>1</v>
      </c>
      <c r="T2618" s="690">
        <v>1.5</v>
      </c>
      <c r="U2618" s="672">
        <v>1</v>
      </c>
    </row>
    <row r="2619" spans="1:21" ht="14.4" customHeight="1" x14ac:dyDescent="0.3">
      <c r="A2619" s="625">
        <v>21</v>
      </c>
      <c r="B2619" s="626" t="s">
        <v>551</v>
      </c>
      <c r="C2619" s="626">
        <v>89301215</v>
      </c>
      <c r="D2619" s="688" t="s">
        <v>4840</v>
      </c>
      <c r="E2619" s="689" t="s">
        <v>2825</v>
      </c>
      <c r="F2619" s="626" t="s">
        <v>2806</v>
      </c>
      <c r="G2619" s="626" t="s">
        <v>3085</v>
      </c>
      <c r="H2619" s="626" t="s">
        <v>550</v>
      </c>
      <c r="I2619" s="626" t="s">
        <v>4813</v>
      </c>
      <c r="J2619" s="626" t="s">
        <v>4259</v>
      </c>
      <c r="K2619" s="626" t="s">
        <v>1211</v>
      </c>
      <c r="L2619" s="627">
        <v>0</v>
      </c>
      <c r="M2619" s="627">
        <v>0</v>
      </c>
      <c r="N2619" s="626">
        <v>1</v>
      </c>
      <c r="O2619" s="690">
        <v>0.5</v>
      </c>
      <c r="P2619" s="627"/>
      <c r="Q2619" s="642"/>
      <c r="R2619" s="626"/>
      <c r="S2619" s="642">
        <v>0</v>
      </c>
      <c r="T2619" s="690"/>
      <c r="U2619" s="672">
        <v>0</v>
      </c>
    </row>
    <row r="2620" spans="1:21" ht="14.4" customHeight="1" x14ac:dyDescent="0.3">
      <c r="A2620" s="625">
        <v>21</v>
      </c>
      <c r="B2620" s="626" t="s">
        <v>551</v>
      </c>
      <c r="C2620" s="626">
        <v>89301215</v>
      </c>
      <c r="D2620" s="688" t="s">
        <v>4840</v>
      </c>
      <c r="E2620" s="689" t="s">
        <v>2825</v>
      </c>
      <c r="F2620" s="626" t="s">
        <v>2806</v>
      </c>
      <c r="G2620" s="626" t="s">
        <v>3870</v>
      </c>
      <c r="H2620" s="626" t="s">
        <v>550</v>
      </c>
      <c r="I2620" s="626" t="s">
        <v>3871</v>
      </c>
      <c r="J2620" s="626" t="s">
        <v>1479</v>
      </c>
      <c r="K2620" s="626" t="s">
        <v>3872</v>
      </c>
      <c r="L2620" s="627">
        <v>31.64</v>
      </c>
      <c r="M2620" s="627">
        <v>126.56</v>
      </c>
      <c r="N2620" s="626">
        <v>4</v>
      </c>
      <c r="O2620" s="690">
        <v>3.5</v>
      </c>
      <c r="P2620" s="627">
        <v>63.28</v>
      </c>
      <c r="Q2620" s="642">
        <v>0.5</v>
      </c>
      <c r="R2620" s="626">
        <v>2</v>
      </c>
      <c r="S2620" s="642">
        <v>0.5</v>
      </c>
      <c r="T2620" s="690">
        <v>2</v>
      </c>
      <c r="U2620" s="672">
        <v>0.5714285714285714</v>
      </c>
    </row>
    <row r="2621" spans="1:21" ht="14.4" customHeight="1" x14ac:dyDescent="0.3">
      <c r="A2621" s="625">
        <v>21</v>
      </c>
      <c r="B2621" s="626" t="s">
        <v>551</v>
      </c>
      <c r="C2621" s="626">
        <v>89301215</v>
      </c>
      <c r="D2621" s="688" t="s">
        <v>4840</v>
      </c>
      <c r="E2621" s="689" t="s">
        <v>2825</v>
      </c>
      <c r="F2621" s="626" t="s">
        <v>2806</v>
      </c>
      <c r="G2621" s="626" t="s">
        <v>3870</v>
      </c>
      <c r="H2621" s="626" t="s">
        <v>550</v>
      </c>
      <c r="I2621" s="626" t="s">
        <v>4739</v>
      </c>
      <c r="J2621" s="626" t="s">
        <v>4740</v>
      </c>
      <c r="K2621" s="626" t="s">
        <v>4741</v>
      </c>
      <c r="L2621" s="627">
        <v>41.07</v>
      </c>
      <c r="M2621" s="627">
        <v>41.07</v>
      </c>
      <c r="N2621" s="626">
        <v>1</v>
      </c>
      <c r="O2621" s="690">
        <v>1</v>
      </c>
      <c r="P2621" s="627">
        <v>41.07</v>
      </c>
      <c r="Q2621" s="642">
        <v>1</v>
      </c>
      <c r="R2621" s="626">
        <v>1</v>
      </c>
      <c r="S2621" s="642">
        <v>1</v>
      </c>
      <c r="T2621" s="690">
        <v>1</v>
      </c>
      <c r="U2621" s="672">
        <v>1</v>
      </c>
    </row>
    <row r="2622" spans="1:21" ht="14.4" customHeight="1" x14ac:dyDescent="0.3">
      <c r="A2622" s="625">
        <v>21</v>
      </c>
      <c r="B2622" s="626" t="s">
        <v>551</v>
      </c>
      <c r="C2622" s="626">
        <v>89301215</v>
      </c>
      <c r="D2622" s="688" t="s">
        <v>4840</v>
      </c>
      <c r="E2622" s="689" t="s">
        <v>2825</v>
      </c>
      <c r="F2622" s="626" t="s">
        <v>2806</v>
      </c>
      <c r="G2622" s="626" t="s">
        <v>3186</v>
      </c>
      <c r="H2622" s="626" t="s">
        <v>550</v>
      </c>
      <c r="I2622" s="626" t="s">
        <v>3187</v>
      </c>
      <c r="J2622" s="626" t="s">
        <v>763</v>
      </c>
      <c r="K2622" s="626" t="s">
        <v>3188</v>
      </c>
      <c r="L2622" s="627">
        <v>26.17</v>
      </c>
      <c r="M2622" s="627">
        <v>26.17</v>
      </c>
      <c r="N2622" s="626">
        <v>1</v>
      </c>
      <c r="O2622" s="690">
        <v>1</v>
      </c>
      <c r="P2622" s="627"/>
      <c r="Q2622" s="642">
        <v>0</v>
      </c>
      <c r="R2622" s="626"/>
      <c r="S2622" s="642">
        <v>0</v>
      </c>
      <c r="T2622" s="690"/>
      <c r="U2622" s="672">
        <v>0</v>
      </c>
    </row>
    <row r="2623" spans="1:21" ht="14.4" customHeight="1" x14ac:dyDescent="0.3">
      <c r="A2623" s="625">
        <v>21</v>
      </c>
      <c r="B2623" s="626" t="s">
        <v>551</v>
      </c>
      <c r="C2623" s="626">
        <v>89301215</v>
      </c>
      <c r="D2623" s="688" t="s">
        <v>4840</v>
      </c>
      <c r="E2623" s="689" t="s">
        <v>2825</v>
      </c>
      <c r="F2623" s="626" t="s">
        <v>2806</v>
      </c>
      <c r="G2623" s="626" t="s">
        <v>2883</v>
      </c>
      <c r="H2623" s="626" t="s">
        <v>550</v>
      </c>
      <c r="I2623" s="626" t="s">
        <v>2884</v>
      </c>
      <c r="J2623" s="626" t="s">
        <v>1182</v>
      </c>
      <c r="K2623" s="626" t="s">
        <v>678</v>
      </c>
      <c r="L2623" s="627">
        <v>0</v>
      </c>
      <c r="M2623" s="627">
        <v>0</v>
      </c>
      <c r="N2623" s="626">
        <v>5</v>
      </c>
      <c r="O2623" s="690">
        <v>3</v>
      </c>
      <c r="P2623" s="627"/>
      <c r="Q2623" s="642"/>
      <c r="R2623" s="626"/>
      <c r="S2623" s="642">
        <v>0</v>
      </c>
      <c r="T2623" s="690"/>
      <c r="U2623" s="672">
        <v>0</v>
      </c>
    </row>
    <row r="2624" spans="1:21" ht="14.4" customHeight="1" x14ac:dyDescent="0.3">
      <c r="A2624" s="625">
        <v>21</v>
      </c>
      <c r="B2624" s="626" t="s">
        <v>551</v>
      </c>
      <c r="C2624" s="626">
        <v>89301215</v>
      </c>
      <c r="D2624" s="688" t="s">
        <v>4840</v>
      </c>
      <c r="E2624" s="689" t="s">
        <v>2825</v>
      </c>
      <c r="F2624" s="626" t="s">
        <v>2806</v>
      </c>
      <c r="G2624" s="626" t="s">
        <v>2889</v>
      </c>
      <c r="H2624" s="626" t="s">
        <v>550</v>
      </c>
      <c r="I2624" s="626" t="s">
        <v>2993</v>
      </c>
      <c r="J2624" s="626" t="s">
        <v>2994</v>
      </c>
      <c r="K2624" s="626" t="s">
        <v>2995</v>
      </c>
      <c r="L2624" s="627">
        <v>0</v>
      </c>
      <c r="M2624" s="627">
        <v>0</v>
      </c>
      <c r="N2624" s="626">
        <v>2</v>
      </c>
      <c r="O2624" s="690">
        <v>1</v>
      </c>
      <c r="P2624" s="627"/>
      <c r="Q2624" s="642"/>
      <c r="R2624" s="626"/>
      <c r="S2624" s="642">
        <v>0</v>
      </c>
      <c r="T2624" s="690"/>
      <c r="U2624" s="672">
        <v>0</v>
      </c>
    </row>
    <row r="2625" spans="1:21" ht="14.4" customHeight="1" x14ac:dyDescent="0.3">
      <c r="A2625" s="625">
        <v>21</v>
      </c>
      <c r="B2625" s="626" t="s">
        <v>551</v>
      </c>
      <c r="C2625" s="626">
        <v>89301215</v>
      </c>
      <c r="D2625" s="688" t="s">
        <v>4840</v>
      </c>
      <c r="E2625" s="689" t="s">
        <v>2825</v>
      </c>
      <c r="F2625" s="626" t="s">
        <v>2806</v>
      </c>
      <c r="G2625" s="626" t="s">
        <v>3486</v>
      </c>
      <c r="H2625" s="626" t="s">
        <v>550</v>
      </c>
      <c r="I2625" s="626" t="s">
        <v>3487</v>
      </c>
      <c r="J2625" s="626" t="s">
        <v>1481</v>
      </c>
      <c r="K2625" s="626" t="s">
        <v>3488</v>
      </c>
      <c r="L2625" s="627">
        <v>38.65</v>
      </c>
      <c r="M2625" s="627">
        <v>38.65</v>
      </c>
      <c r="N2625" s="626">
        <v>1</v>
      </c>
      <c r="O2625" s="690">
        <v>1</v>
      </c>
      <c r="P2625" s="627">
        <v>38.65</v>
      </c>
      <c r="Q2625" s="642">
        <v>1</v>
      </c>
      <c r="R2625" s="626">
        <v>1</v>
      </c>
      <c r="S2625" s="642">
        <v>1</v>
      </c>
      <c r="T2625" s="690">
        <v>1</v>
      </c>
      <c r="U2625" s="672">
        <v>1</v>
      </c>
    </row>
    <row r="2626" spans="1:21" ht="14.4" customHeight="1" x14ac:dyDescent="0.3">
      <c r="A2626" s="625">
        <v>21</v>
      </c>
      <c r="B2626" s="626" t="s">
        <v>551</v>
      </c>
      <c r="C2626" s="626">
        <v>89301215</v>
      </c>
      <c r="D2626" s="688" t="s">
        <v>4840</v>
      </c>
      <c r="E2626" s="689" t="s">
        <v>2825</v>
      </c>
      <c r="F2626" s="626" t="s">
        <v>2806</v>
      </c>
      <c r="G2626" s="626" t="s">
        <v>2996</v>
      </c>
      <c r="H2626" s="626" t="s">
        <v>550</v>
      </c>
      <c r="I2626" s="626" t="s">
        <v>4059</v>
      </c>
      <c r="J2626" s="626" t="s">
        <v>2999</v>
      </c>
      <c r="K2626" s="626" t="s">
        <v>4060</v>
      </c>
      <c r="L2626" s="627">
        <v>36.78</v>
      </c>
      <c r="M2626" s="627">
        <v>73.56</v>
      </c>
      <c r="N2626" s="626">
        <v>2</v>
      </c>
      <c r="O2626" s="690">
        <v>2</v>
      </c>
      <c r="P2626" s="627"/>
      <c r="Q2626" s="642">
        <v>0</v>
      </c>
      <c r="R2626" s="626"/>
      <c r="S2626" s="642">
        <v>0</v>
      </c>
      <c r="T2626" s="690"/>
      <c r="U2626" s="672">
        <v>0</v>
      </c>
    </row>
    <row r="2627" spans="1:21" ht="14.4" customHeight="1" x14ac:dyDescent="0.3">
      <c r="A2627" s="625">
        <v>21</v>
      </c>
      <c r="B2627" s="626" t="s">
        <v>551</v>
      </c>
      <c r="C2627" s="626">
        <v>89301215</v>
      </c>
      <c r="D2627" s="688" t="s">
        <v>4840</v>
      </c>
      <c r="E2627" s="689" t="s">
        <v>2825</v>
      </c>
      <c r="F2627" s="626" t="s">
        <v>2806</v>
      </c>
      <c r="G2627" s="626" t="s">
        <v>2996</v>
      </c>
      <c r="H2627" s="626" t="s">
        <v>550</v>
      </c>
      <c r="I2627" s="626" t="s">
        <v>3694</v>
      </c>
      <c r="J2627" s="626" t="s">
        <v>2999</v>
      </c>
      <c r="K2627" s="626" t="s">
        <v>3695</v>
      </c>
      <c r="L2627" s="627">
        <v>0</v>
      </c>
      <c r="M2627" s="627">
        <v>0</v>
      </c>
      <c r="N2627" s="626">
        <v>4</v>
      </c>
      <c r="O2627" s="690">
        <v>2</v>
      </c>
      <c r="P2627" s="627"/>
      <c r="Q2627" s="642"/>
      <c r="R2627" s="626"/>
      <c r="S2627" s="642">
        <v>0</v>
      </c>
      <c r="T2627" s="690"/>
      <c r="U2627" s="672">
        <v>0</v>
      </c>
    </row>
    <row r="2628" spans="1:21" ht="14.4" customHeight="1" x14ac:dyDescent="0.3">
      <c r="A2628" s="625">
        <v>21</v>
      </c>
      <c r="B2628" s="626" t="s">
        <v>551</v>
      </c>
      <c r="C2628" s="626">
        <v>89301215</v>
      </c>
      <c r="D2628" s="688" t="s">
        <v>4840</v>
      </c>
      <c r="E2628" s="689" t="s">
        <v>2825</v>
      </c>
      <c r="F2628" s="626" t="s">
        <v>2806</v>
      </c>
      <c r="G2628" s="626" t="s">
        <v>2862</v>
      </c>
      <c r="H2628" s="626" t="s">
        <v>550</v>
      </c>
      <c r="I2628" s="626" t="s">
        <v>4400</v>
      </c>
      <c r="J2628" s="626" t="s">
        <v>1216</v>
      </c>
      <c r="K2628" s="626" t="s">
        <v>4401</v>
      </c>
      <c r="L2628" s="627">
        <v>0</v>
      </c>
      <c r="M2628" s="627">
        <v>0</v>
      </c>
      <c r="N2628" s="626">
        <v>3</v>
      </c>
      <c r="O2628" s="690">
        <v>2</v>
      </c>
      <c r="P2628" s="627">
        <v>0</v>
      </c>
      <c r="Q2628" s="642"/>
      <c r="R2628" s="626">
        <v>1</v>
      </c>
      <c r="S2628" s="642">
        <v>0.33333333333333331</v>
      </c>
      <c r="T2628" s="690">
        <v>1</v>
      </c>
      <c r="U2628" s="672">
        <v>0.5</v>
      </c>
    </row>
    <row r="2629" spans="1:21" ht="14.4" customHeight="1" x14ac:dyDescent="0.3">
      <c r="A2629" s="625">
        <v>21</v>
      </c>
      <c r="B2629" s="626" t="s">
        <v>551</v>
      </c>
      <c r="C2629" s="626">
        <v>89301215</v>
      </c>
      <c r="D2629" s="688" t="s">
        <v>4840</v>
      </c>
      <c r="E2629" s="689" t="s">
        <v>2825</v>
      </c>
      <c r="F2629" s="626" t="s">
        <v>2806</v>
      </c>
      <c r="G2629" s="626" t="s">
        <v>3270</v>
      </c>
      <c r="H2629" s="626" t="s">
        <v>550</v>
      </c>
      <c r="I2629" s="626" t="s">
        <v>4814</v>
      </c>
      <c r="J2629" s="626" t="s">
        <v>4815</v>
      </c>
      <c r="K2629" s="626" t="s">
        <v>3504</v>
      </c>
      <c r="L2629" s="627">
        <v>0</v>
      </c>
      <c r="M2629" s="627">
        <v>0</v>
      </c>
      <c r="N2629" s="626">
        <v>1</v>
      </c>
      <c r="O2629" s="690">
        <v>1</v>
      </c>
      <c r="P2629" s="627">
        <v>0</v>
      </c>
      <c r="Q2629" s="642"/>
      <c r="R2629" s="626">
        <v>1</v>
      </c>
      <c r="S2629" s="642">
        <v>1</v>
      </c>
      <c r="T2629" s="690">
        <v>1</v>
      </c>
      <c r="U2629" s="672">
        <v>1</v>
      </c>
    </row>
    <row r="2630" spans="1:21" ht="14.4" customHeight="1" x14ac:dyDescent="0.3">
      <c r="A2630" s="625">
        <v>21</v>
      </c>
      <c r="B2630" s="626" t="s">
        <v>551</v>
      </c>
      <c r="C2630" s="626">
        <v>89301215</v>
      </c>
      <c r="D2630" s="688" t="s">
        <v>4840</v>
      </c>
      <c r="E2630" s="689" t="s">
        <v>2825</v>
      </c>
      <c r="F2630" s="626" t="s">
        <v>2806</v>
      </c>
      <c r="G2630" s="626" t="s">
        <v>3270</v>
      </c>
      <c r="H2630" s="626" t="s">
        <v>550</v>
      </c>
      <c r="I2630" s="626" t="s">
        <v>3271</v>
      </c>
      <c r="J2630" s="626" t="s">
        <v>4816</v>
      </c>
      <c r="K2630" s="626" t="s">
        <v>2266</v>
      </c>
      <c r="L2630" s="627">
        <v>2127.52</v>
      </c>
      <c r="M2630" s="627">
        <v>2127.52</v>
      </c>
      <c r="N2630" s="626">
        <v>1</v>
      </c>
      <c r="O2630" s="690">
        <v>1</v>
      </c>
      <c r="P2630" s="627"/>
      <c r="Q2630" s="642">
        <v>0</v>
      </c>
      <c r="R2630" s="626"/>
      <c r="S2630" s="642">
        <v>0</v>
      </c>
      <c r="T2630" s="690"/>
      <c r="U2630" s="672">
        <v>0</v>
      </c>
    </row>
    <row r="2631" spans="1:21" ht="14.4" customHeight="1" x14ac:dyDescent="0.3">
      <c r="A2631" s="625">
        <v>21</v>
      </c>
      <c r="B2631" s="626" t="s">
        <v>551</v>
      </c>
      <c r="C2631" s="626">
        <v>89301215</v>
      </c>
      <c r="D2631" s="688" t="s">
        <v>4840</v>
      </c>
      <c r="E2631" s="689" t="s">
        <v>2825</v>
      </c>
      <c r="F2631" s="626" t="s">
        <v>2806</v>
      </c>
      <c r="G2631" s="626" t="s">
        <v>3270</v>
      </c>
      <c r="H2631" s="626" t="s">
        <v>1264</v>
      </c>
      <c r="I2631" s="626" t="s">
        <v>3273</v>
      </c>
      <c r="J2631" s="626" t="s">
        <v>3274</v>
      </c>
      <c r="K2631" s="626" t="s">
        <v>3275</v>
      </c>
      <c r="L2631" s="627">
        <v>2279.48</v>
      </c>
      <c r="M2631" s="627">
        <v>47869.08</v>
      </c>
      <c r="N2631" s="626">
        <v>21</v>
      </c>
      <c r="O2631" s="690">
        <v>10</v>
      </c>
      <c r="P2631" s="627">
        <v>20515.32</v>
      </c>
      <c r="Q2631" s="642">
        <v>0.42857142857142855</v>
      </c>
      <c r="R2631" s="626">
        <v>9</v>
      </c>
      <c r="S2631" s="642">
        <v>0.42857142857142855</v>
      </c>
      <c r="T2631" s="690">
        <v>4</v>
      </c>
      <c r="U2631" s="672">
        <v>0.4</v>
      </c>
    </row>
    <row r="2632" spans="1:21" ht="14.4" customHeight="1" x14ac:dyDescent="0.3">
      <c r="A2632" s="625">
        <v>21</v>
      </c>
      <c r="B2632" s="626" t="s">
        <v>551</v>
      </c>
      <c r="C2632" s="626">
        <v>89301215</v>
      </c>
      <c r="D2632" s="688" t="s">
        <v>4840</v>
      </c>
      <c r="E2632" s="689" t="s">
        <v>2825</v>
      </c>
      <c r="F2632" s="626" t="s">
        <v>2806</v>
      </c>
      <c r="G2632" s="626" t="s">
        <v>3098</v>
      </c>
      <c r="H2632" s="626" t="s">
        <v>550</v>
      </c>
      <c r="I2632" s="626" t="s">
        <v>2356</v>
      </c>
      <c r="J2632" s="626" t="s">
        <v>4817</v>
      </c>
      <c r="K2632" s="626" t="s">
        <v>2358</v>
      </c>
      <c r="L2632" s="627">
        <v>86.76</v>
      </c>
      <c r="M2632" s="627">
        <v>86.76</v>
      </c>
      <c r="N2632" s="626">
        <v>1</v>
      </c>
      <c r="O2632" s="690">
        <v>1</v>
      </c>
      <c r="P2632" s="627">
        <v>86.76</v>
      </c>
      <c r="Q2632" s="642">
        <v>1</v>
      </c>
      <c r="R2632" s="626">
        <v>1</v>
      </c>
      <c r="S2632" s="642">
        <v>1</v>
      </c>
      <c r="T2632" s="690">
        <v>1</v>
      </c>
      <c r="U2632" s="672">
        <v>1</v>
      </c>
    </row>
    <row r="2633" spans="1:21" ht="14.4" customHeight="1" x14ac:dyDescent="0.3">
      <c r="A2633" s="625">
        <v>21</v>
      </c>
      <c r="B2633" s="626" t="s">
        <v>551</v>
      </c>
      <c r="C2633" s="626">
        <v>89301215</v>
      </c>
      <c r="D2633" s="688" t="s">
        <v>4840</v>
      </c>
      <c r="E2633" s="689" t="s">
        <v>2825</v>
      </c>
      <c r="F2633" s="626" t="s">
        <v>2806</v>
      </c>
      <c r="G2633" s="626" t="s">
        <v>3098</v>
      </c>
      <c r="H2633" s="626" t="s">
        <v>550</v>
      </c>
      <c r="I2633" s="626" t="s">
        <v>2356</v>
      </c>
      <c r="J2633" s="626" t="s">
        <v>2357</v>
      </c>
      <c r="K2633" s="626" t="s">
        <v>2358</v>
      </c>
      <c r="L2633" s="627">
        <v>86.76</v>
      </c>
      <c r="M2633" s="627">
        <v>86.76</v>
      </c>
      <c r="N2633" s="626">
        <v>1</v>
      </c>
      <c r="O2633" s="690">
        <v>1</v>
      </c>
      <c r="P2633" s="627">
        <v>86.76</v>
      </c>
      <c r="Q2633" s="642">
        <v>1</v>
      </c>
      <c r="R2633" s="626">
        <v>1</v>
      </c>
      <c r="S2633" s="642">
        <v>1</v>
      </c>
      <c r="T2633" s="690">
        <v>1</v>
      </c>
      <c r="U2633" s="672">
        <v>1</v>
      </c>
    </row>
    <row r="2634" spans="1:21" ht="14.4" customHeight="1" x14ac:dyDescent="0.3">
      <c r="A2634" s="625">
        <v>21</v>
      </c>
      <c r="B2634" s="626" t="s">
        <v>551</v>
      </c>
      <c r="C2634" s="626">
        <v>89301215</v>
      </c>
      <c r="D2634" s="688" t="s">
        <v>4840</v>
      </c>
      <c r="E2634" s="689" t="s">
        <v>2825</v>
      </c>
      <c r="F2634" s="626" t="s">
        <v>2806</v>
      </c>
      <c r="G2634" s="626" t="s">
        <v>3007</v>
      </c>
      <c r="H2634" s="626" t="s">
        <v>550</v>
      </c>
      <c r="I2634" s="626" t="s">
        <v>3008</v>
      </c>
      <c r="J2634" s="626" t="s">
        <v>3009</v>
      </c>
      <c r="K2634" s="626" t="s">
        <v>3010</v>
      </c>
      <c r="L2634" s="627">
        <v>56.01</v>
      </c>
      <c r="M2634" s="627">
        <v>56.01</v>
      </c>
      <c r="N2634" s="626">
        <v>1</v>
      </c>
      <c r="O2634" s="690">
        <v>1</v>
      </c>
      <c r="P2634" s="627"/>
      <c r="Q2634" s="642">
        <v>0</v>
      </c>
      <c r="R2634" s="626"/>
      <c r="S2634" s="642">
        <v>0</v>
      </c>
      <c r="T2634" s="690"/>
      <c r="U2634" s="672">
        <v>0</v>
      </c>
    </row>
    <row r="2635" spans="1:21" ht="14.4" customHeight="1" x14ac:dyDescent="0.3">
      <c r="A2635" s="625">
        <v>21</v>
      </c>
      <c r="B2635" s="626" t="s">
        <v>551</v>
      </c>
      <c r="C2635" s="626">
        <v>89301215</v>
      </c>
      <c r="D2635" s="688" t="s">
        <v>4840</v>
      </c>
      <c r="E2635" s="689" t="s">
        <v>2825</v>
      </c>
      <c r="F2635" s="626" t="s">
        <v>2806</v>
      </c>
      <c r="G2635" s="626" t="s">
        <v>2872</v>
      </c>
      <c r="H2635" s="626" t="s">
        <v>1264</v>
      </c>
      <c r="I2635" s="626" t="s">
        <v>2196</v>
      </c>
      <c r="J2635" s="626" t="s">
        <v>1418</v>
      </c>
      <c r="K2635" s="626" t="s">
        <v>2197</v>
      </c>
      <c r="L2635" s="627">
        <v>1359.61</v>
      </c>
      <c r="M2635" s="627">
        <v>6798.0499999999993</v>
      </c>
      <c r="N2635" s="626">
        <v>5</v>
      </c>
      <c r="O2635" s="690">
        <v>2</v>
      </c>
      <c r="P2635" s="627">
        <v>2719.22</v>
      </c>
      <c r="Q2635" s="642">
        <v>0.4</v>
      </c>
      <c r="R2635" s="626">
        <v>2</v>
      </c>
      <c r="S2635" s="642">
        <v>0.4</v>
      </c>
      <c r="T2635" s="690">
        <v>1</v>
      </c>
      <c r="U2635" s="672">
        <v>0.5</v>
      </c>
    </row>
    <row r="2636" spans="1:21" ht="14.4" customHeight="1" x14ac:dyDescent="0.3">
      <c r="A2636" s="625">
        <v>21</v>
      </c>
      <c r="B2636" s="626" t="s">
        <v>551</v>
      </c>
      <c r="C2636" s="626">
        <v>89301215</v>
      </c>
      <c r="D2636" s="688" t="s">
        <v>4840</v>
      </c>
      <c r="E2636" s="689" t="s">
        <v>2825</v>
      </c>
      <c r="F2636" s="626" t="s">
        <v>2806</v>
      </c>
      <c r="G2636" s="626" t="s">
        <v>2872</v>
      </c>
      <c r="H2636" s="626" t="s">
        <v>1264</v>
      </c>
      <c r="I2636" s="626" t="s">
        <v>2873</v>
      </c>
      <c r="J2636" s="626" t="s">
        <v>2874</v>
      </c>
      <c r="K2636" s="626" t="s">
        <v>2875</v>
      </c>
      <c r="L2636" s="627">
        <v>1347.28</v>
      </c>
      <c r="M2636" s="627">
        <v>18861.919999999998</v>
      </c>
      <c r="N2636" s="626">
        <v>14</v>
      </c>
      <c r="O2636" s="690">
        <v>5</v>
      </c>
      <c r="P2636" s="627">
        <v>12125.52</v>
      </c>
      <c r="Q2636" s="642">
        <v>0.6428571428571429</v>
      </c>
      <c r="R2636" s="626">
        <v>9</v>
      </c>
      <c r="S2636" s="642">
        <v>0.6428571428571429</v>
      </c>
      <c r="T2636" s="690">
        <v>3.5</v>
      </c>
      <c r="U2636" s="672">
        <v>0.7</v>
      </c>
    </row>
    <row r="2637" spans="1:21" ht="14.4" customHeight="1" x14ac:dyDescent="0.3">
      <c r="A2637" s="625">
        <v>21</v>
      </c>
      <c r="B2637" s="626" t="s">
        <v>551</v>
      </c>
      <c r="C2637" s="626">
        <v>89301215</v>
      </c>
      <c r="D2637" s="688" t="s">
        <v>4840</v>
      </c>
      <c r="E2637" s="689" t="s">
        <v>2825</v>
      </c>
      <c r="F2637" s="626" t="s">
        <v>2806</v>
      </c>
      <c r="G2637" s="626" t="s">
        <v>3287</v>
      </c>
      <c r="H2637" s="626" t="s">
        <v>550</v>
      </c>
      <c r="I2637" s="626" t="s">
        <v>4818</v>
      </c>
      <c r="J2637" s="626" t="s">
        <v>1555</v>
      </c>
      <c r="K2637" s="626" t="s">
        <v>1213</v>
      </c>
      <c r="L2637" s="627">
        <v>0</v>
      </c>
      <c r="M2637" s="627">
        <v>0</v>
      </c>
      <c r="N2637" s="626">
        <v>2</v>
      </c>
      <c r="O2637" s="690">
        <v>2</v>
      </c>
      <c r="P2637" s="627"/>
      <c r="Q2637" s="642"/>
      <c r="R2637" s="626"/>
      <c r="S2637" s="642">
        <v>0</v>
      </c>
      <c r="T2637" s="690"/>
      <c r="U2637" s="672">
        <v>0</v>
      </c>
    </row>
    <row r="2638" spans="1:21" ht="14.4" customHeight="1" x14ac:dyDescent="0.3">
      <c r="A2638" s="625">
        <v>21</v>
      </c>
      <c r="B2638" s="626" t="s">
        <v>551</v>
      </c>
      <c r="C2638" s="626">
        <v>89301215</v>
      </c>
      <c r="D2638" s="688" t="s">
        <v>4840</v>
      </c>
      <c r="E2638" s="689" t="s">
        <v>2825</v>
      </c>
      <c r="F2638" s="626" t="s">
        <v>2806</v>
      </c>
      <c r="G2638" s="626" t="s">
        <v>3030</v>
      </c>
      <c r="H2638" s="626" t="s">
        <v>550</v>
      </c>
      <c r="I2638" s="626" t="s">
        <v>3031</v>
      </c>
      <c r="J2638" s="626" t="s">
        <v>942</v>
      </c>
      <c r="K2638" s="626" t="s">
        <v>943</v>
      </c>
      <c r="L2638" s="627">
        <v>56.69</v>
      </c>
      <c r="M2638" s="627">
        <v>566.9</v>
      </c>
      <c r="N2638" s="626">
        <v>10</v>
      </c>
      <c r="O2638" s="690">
        <v>7</v>
      </c>
      <c r="P2638" s="627">
        <v>113.38</v>
      </c>
      <c r="Q2638" s="642">
        <v>0.2</v>
      </c>
      <c r="R2638" s="626">
        <v>2</v>
      </c>
      <c r="S2638" s="642">
        <v>0.2</v>
      </c>
      <c r="T2638" s="690">
        <v>2</v>
      </c>
      <c r="U2638" s="672">
        <v>0.2857142857142857</v>
      </c>
    </row>
    <row r="2639" spans="1:21" ht="14.4" customHeight="1" x14ac:dyDescent="0.3">
      <c r="A2639" s="625">
        <v>21</v>
      </c>
      <c r="B2639" s="626" t="s">
        <v>551</v>
      </c>
      <c r="C2639" s="626">
        <v>89301215</v>
      </c>
      <c r="D2639" s="688" t="s">
        <v>4840</v>
      </c>
      <c r="E2639" s="689" t="s">
        <v>2825</v>
      </c>
      <c r="F2639" s="626" t="s">
        <v>2806</v>
      </c>
      <c r="G2639" s="626" t="s">
        <v>2896</v>
      </c>
      <c r="H2639" s="626" t="s">
        <v>550</v>
      </c>
      <c r="I2639" s="626" t="s">
        <v>3109</v>
      </c>
      <c r="J2639" s="626" t="s">
        <v>3110</v>
      </c>
      <c r="K2639" s="626" t="s">
        <v>3111</v>
      </c>
      <c r="L2639" s="627">
        <v>25.42</v>
      </c>
      <c r="M2639" s="627">
        <v>76.260000000000005</v>
      </c>
      <c r="N2639" s="626">
        <v>3</v>
      </c>
      <c r="O2639" s="690">
        <v>1</v>
      </c>
      <c r="P2639" s="627">
        <v>76.260000000000005</v>
      </c>
      <c r="Q2639" s="642">
        <v>1</v>
      </c>
      <c r="R2639" s="626">
        <v>3</v>
      </c>
      <c r="S2639" s="642">
        <v>1</v>
      </c>
      <c r="T2639" s="690">
        <v>1</v>
      </c>
      <c r="U2639" s="672">
        <v>1</v>
      </c>
    </row>
    <row r="2640" spans="1:21" ht="14.4" customHeight="1" x14ac:dyDescent="0.3">
      <c r="A2640" s="625">
        <v>21</v>
      </c>
      <c r="B2640" s="626" t="s">
        <v>551</v>
      </c>
      <c r="C2640" s="626">
        <v>89301215</v>
      </c>
      <c r="D2640" s="688" t="s">
        <v>4840</v>
      </c>
      <c r="E2640" s="689" t="s">
        <v>2825</v>
      </c>
      <c r="F2640" s="626" t="s">
        <v>2806</v>
      </c>
      <c r="G2640" s="626" t="s">
        <v>2896</v>
      </c>
      <c r="H2640" s="626" t="s">
        <v>550</v>
      </c>
      <c r="I2640" s="626" t="s">
        <v>2897</v>
      </c>
      <c r="J2640" s="626" t="s">
        <v>777</v>
      </c>
      <c r="K2640" s="626" t="s">
        <v>870</v>
      </c>
      <c r="L2640" s="627">
        <v>101.69</v>
      </c>
      <c r="M2640" s="627">
        <v>101.69</v>
      </c>
      <c r="N2640" s="626">
        <v>1</v>
      </c>
      <c r="O2640" s="690">
        <v>1</v>
      </c>
      <c r="P2640" s="627"/>
      <c r="Q2640" s="642">
        <v>0</v>
      </c>
      <c r="R2640" s="626"/>
      <c r="S2640" s="642">
        <v>0</v>
      </c>
      <c r="T2640" s="690"/>
      <c r="U2640" s="672">
        <v>0</v>
      </c>
    </row>
    <row r="2641" spans="1:21" ht="14.4" customHeight="1" x14ac:dyDescent="0.3">
      <c r="A2641" s="625">
        <v>21</v>
      </c>
      <c r="B2641" s="626" t="s">
        <v>551</v>
      </c>
      <c r="C2641" s="626">
        <v>89301215</v>
      </c>
      <c r="D2641" s="688" t="s">
        <v>4840</v>
      </c>
      <c r="E2641" s="689" t="s">
        <v>2825</v>
      </c>
      <c r="F2641" s="626" t="s">
        <v>2806</v>
      </c>
      <c r="G2641" s="626" t="s">
        <v>4592</v>
      </c>
      <c r="H2641" s="626" t="s">
        <v>550</v>
      </c>
      <c r="I2641" s="626" t="s">
        <v>4819</v>
      </c>
      <c r="J2641" s="626" t="s">
        <v>4594</v>
      </c>
      <c r="K2641" s="626" t="s">
        <v>4820</v>
      </c>
      <c r="L2641" s="627">
        <v>0</v>
      </c>
      <c r="M2641" s="627">
        <v>0</v>
      </c>
      <c r="N2641" s="626">
        <v>1</v>
      </c>
      <c r="O2641" s="690">
        <v>1</v>
      </c>
      <c r="P2641" s="627">
        <v>0</v>
      </c>
      <c r="Q2641" s="642"/>
      <c r="R2641" s="626">
        <v>1</v>
      </c>
      <c r="S2641" s="642">
        <v>1</v>
      </c>
      <c r="T2641" s="690">
        <v>1</v>
      </c>
      <c r="U2641" s="672">
        <v>1</v>
      </c>
    </row>
    <row r="2642" spans="1:21" ht="14.4" customHeight="1" x14ac:dyDescent="0.3">
      <c r="A2642" s="625">
        <v>21</v>
      </c>
      <c r="B2642" s="626" t="s">
        <v>551</v>
      </c>
      <c r="C2642" s="626">
        <v>89301215</v>
      </c>
      <c r="D2642" s="688" t="s">
        <v>4840</v>
      </c>
      <c r="E2642" s="689" t="s">
        <v>2825</v>
      </c>
      <c r="F2642" s="626" t="s">
        <v>2806</v>
      </c>
      <c r="G2642" s="626" t="s">
        <v>4592</v>
      </c>
      <c r="H2642" s="626" t="s">
        <v>550</v>
      </c>
      <c r="I2642" s="626" t="s">
        <v>4593</v>
      </c>
      <c r="J2642" s="626" t="s">
        <v>4594</v>
      </c>
      <c r="K2642" s="626" t="s">
        <v>4595</v>
      </c>
      <c r="L2642" s="627">
        <v>0</v>
      </c>
      <c r="M2642" s="627">
        <v>0</v>
      </c>
      <c r="N2642" s="626">
        <v>1</v>
      </c>
      <c r="O2642" s="690">
        <v>0.5</v>
      </c>
      <c r="P2642" s="627"/>
      <c r="Q2642" s="642"/>
      <c r="R2642" s="626"/>
      <c r="S2642" s="642">
        <v>0</v>
      </c>
      <c r="T2642" s="690"/>
      <c r="U2642" s="672">
        <v>0</v>
      </c>
    </row>
    <row r="2643" spans="1:21" ht="14.4" customHeight="1" x14ac:dyDescent="0.3">
      <c r="A2643" s="625">
        <v>21</v>
      </c>
      <c r="B2643" s="626" t="s">
        <v>551</v>
      </c>
      <c r="C2643" s="626">
        <v>89301215</v>
      </c>
      <c r="D2643" s="688" t="s">
        <v>4840</v>
      </c>
      <c r="E2643" s="689" t="s">
        <v>2825</v>
      </c>
      <c r="F2643" s="626" t="s">
        <v>2806</v>
      </c>
      <c r="G2643" s="626" t="s">
        <v>4769</v>
      </c>
      <c r="H2643" s="626" t="s">
        <v>550</v>
      </c>
      <c r="I2643" s="626" t="s">
        <v>4770</v>
      </c>
      <c r="J2643" s="626" t="s">
        <v>4771</v>
      </c>
      <c r="K2643" s="626" t="s">
        <v>4772</v>
      </c>
      <c r="L2643" s="627">
        <v>0</v>
      </c>
      <c r="M2643" s="627">
        <v>0</v>
      </c>
      <c r="N2643" s="626">
        <v>1</v>
      </c>
      <c r="O2643" s="690">
        <v>1</v>
      </c>
      <c r="P2643" s="627"/>
      <c r="Q2643" s="642"/>
      <c r="R2643" s="626"/>
      <c r="S2643" s="642">
        <v>0</v>
      </c>
      <c r="T2643" s="690"/>
      <c r="U2643" s="672">
        <v>0</v>
      </c>
    </row>
    <row r="2644" spans="1:21" ht="14.4" customHeight="1" x14ac:dyDescent="0.3">
      <c r="A2644" s="625">
        <v>21</v>
      </c>
      <c r="B2644" s="626" t="s">
        <v>551</v>
      </c>
      <c r="C2644" s="626">
        <v>89301215</v>
      </c>
      <c r="D2644" s="688" t="s">
        <v>4840</v>
      </c>
      <c r="E2644" s="689" t="s">
        <v>2825</v>
      </c>
      <c r="F2644" s="626" t="s">
        <v>2806</v>
      </c>
      <c r="G2644" s="626" t="s">
        <v>3039</v>
      </c>
      <c r="H2644" s="626" t="s">
        <v>1264</v>
      </c>
      <c r="I2644" s="626" t="s">
        <v>3400</v>
      </c>
      <c r="J2644" s="626" t="s">
        <v>2300</v>
      </c>
      <c r="K2644" s="626" t="s">
        <v>2743</v>
      </c>
      <c r="L2644" s="627">
        <v>168.59</v>
      </c>
      <c r="M2644" s="627">
        <v>674.36</v>
      </c>
      <c r="N2644" s="626">
        <v>4</v>
      </c>
      <c r="O2644" s="690">
        <v>2</v>
      </c>
      <c r="P2644" s="627"/>
      <c r="Q2644" s="642">
        <v>0</v>
      </c>
      <c r="R2644" s="626"/>
      <c r="S2644" s="642">
        <v>0</v>
      </c>
      <c r="T2644" s="690"/>
      <c r="U2644" s="672">
        <v>0</v>
      </c>
    </row>
    <row r="2645" spans="1:21" ht="14.4" customHeight="1" x14ac:dyDescent="0.3">
      <c r="A2645" s="625">
        <v>21</v>
      </c>
      <c r="B2645" s="626" t="s">
        <v>551</v>
      </c>
      <c r="C2645" s="626">
        <v>89301215</v>
      </c>
      <c r="D2645" s="688" t="s">
        <v>4840</v>
      </c>
      <c r="E2645" s="689" t="s">
        <v>2825</v>
      </c>
      <c r="F2645" s="626" t="s">
        <v>2806</v>
      </c>
      <c r="G2645" s="626" t="s">
        <v>3401</v>
      </c>
      <c r="H2645" s="626" t="s">
        <v>550</v>
      </c>
      <c r="I2645" s="626" t="s">
        <v>4821</v>
      </c>
      <c r="J2645" s="626" t="s">
        <v>1055</v>
      </c>
      <c r="K2645" s="626" t="s">
        <v>4273</v>
      </c>
      <c r="L2645" s="627">
        <v>391.32</v>
      </c>
      <c r="M2645" s="627">
        <v>391.32</v>
      </c>
      <c r="N2645" s="626">
        <v>1</v>
      </c>
      <c r="O2645" s="690">
        <v>1</v>
      </c>
      <c r="P2645" s="627"/>
      <c r="Q2645" s="642">
        <v>0</v>
      </c>
      <c r="R2645" s="626"/>
      <c r="S2645" s="642">
        <v>0</v>
      </c>
      <c r="T2645" s="690"/>
      <c r="U2645" s="672">
        <v>0</v>
      </c>
    </row>
    <row r="2646" spans="1:21" ht="14.4" customHeight="1" x14ac:dyDescent="0.3">
      <c r="A2646" s="625">
        <v>21</v>
      </c>
      <c r="B2646" s="626" t="s">
        <v>551</v>
      </c>
      <c r="C2646" s="626">
        <v>89301215</v>
      </c>
      <c r="D2646" s="688" t="s">
        <v>4840</v>
      </c>
      <c r="E2646" s="689" t="s">
        <v>2825</v>
      </c>
      <c r="F2646" s="626" t="s">
        <v>2806</v>
      </c>
      <c r="G2646" s="626" t="s">
        <v>2899</v>
      </c>
      <c r="H2646" s="626" t="s">
        <v>550</v>
      </c>
      <c r="I2646" s="626" t="s">
        <v>2900</v>
      </c>
      <c r="J2646" s="626" t="s">
        <v>2901</v>
      </c>
      <c r="K2646" s="626" t="s">
        <v>2902</v>
      </c>
      <c r="L2646" s="627">
        <v>38.99</v>
      </c>
      <c r="M2646" s="627">
        <v>38.99</v>
      </c>
      <c r="N2646" s="626">
        <v>1</v>
      </c>
      <c r="O2646" s="690">
        <v>0.5</v>
      </c>
      <c r="P2646" s="627">
        <v>38.99</v>
      </c>
      <c r="Q2646" s="642">
        <v>1</v>
      </c>
      <c r="R2646" s="626">
        <v>1</v>
      </c>
      <c r="S2646" s="642">
        <v>1</v>
      </c>
      <c r="T2646" s="690">
        <v>0.5</v>
      </c>
      <c r="U2646" s="672">
        <v>1</v>
      </c>
    </row>
    <row r="2647" spans="1:21" ht="14.4" customHeight="1" x14ac:dyDescent="0.3">
      <c r="A2647" s="625">
        <v>21</v>
      </c>
      <c r="B2647" s="626" t="s">
        <v>551</v>
      </c>
      <c r="C2647" s="626">
        <v>89301215</v>
      </c>
      <c r="D2647" s="688" t="s">
        <v>4840</v>
      </c>
      <c r="E2647" s="689" t="s">
        <v>2825</v>
      </c>
      <c r="F2647" s="626" t="s">
        <v>2806</v>
      </c>
      <c r="G2647" s="626" t="s">
        <v>3119</v>
      </c>
      <c r="H2647" s="626" t="s">
        <v>1264</v>
      </c>
      <c r="I2647" s="626" t="s">
        <v>3120</v>
      </c>
      <c r="J2647" s="626" t="s">
        <v>3121</v>
      </c>
      <c r="K2647" s="626" t="s">
        <v>1455</v>
      </c>
      <c r="L2647" s="627">
        <v>68.040000000000006</v>
      </c>
      <c r="M2647" s="627">
        <v>68.040000000000006</v>
      </c>
      <c r="N2647" s="626">
        <v>1</v>
      </c>
      <c r="O2647" s="690">
        <v>1</v>
      </c>
      <c r="P2647" s="627"/>
      <c r="Q2647" s="642">
        <v>0</v>
      </c>
      <c r="R2647" s="626"/>
      <c r="S2647" s="642">
        <v>0</v>
      </c>
      <c r="T2647" s="690"/>
      <c r="U2647" s="672">
        <v>0</v>
      </c>
    </row>
    <row r="2648" spans="1:21" ht="14.4" customHeight="1" x14ac:dyDescent="0.3">
      <c r="A2648" s="625">
        <v>21</v>
      </c>
      <c r="B2648" s="626" t="s">
        <v>551</v>
      </c>
      <c r="C2648" s="626">
        <v>89301215</v>
      </c>
      <c r="D2648" s="688" t="s">
        <v>4840</v>
      </c>
      <c r="E2648" s="689" t="s">
        <v>2825</v>
      </c>
      <c r="F2648" s="626" t="s">
        <v>2806</v>
      </c>
      <c r="G2648" s="626" t="s">
        <v>3119</v>
      </c>
      <c r="H2648" s="626" t="s">
        <v>1264</v>
      </c>
      <c r="I2648" s="626" t="s">
        <v>3122</v>
      </c>
      <c r="J2648" s="626" t="s">
        <v>3123</v>
      </c>
      <c r="K2648" s="626" t="s">
        <v>618</v>
      </c>
      <c r="L2648" s="627">
        <v>90.72</v>
      </c>
      <c r="M2648" s="627">
        <v>272.15999999999997</v>
      </c>
      <c r="N2648" s="626">
        <v>3</v>
      </c>
      <c r="O2648" s="690">
        <v>1</v>
      </c>
      <c r="P2648" s="627"/>
      <c r="Q2648" s="642">
        <v>0</v>
      </c>
      <c r="R2648" s="626"/>
      <c r="S2648" s="642">
        <v>0</v>
      </c>
      <c r="T2648" s="690"/>
      <c r="U2648" s="672">
        <v>0</v>
      </c>
    </row>
    <row r="2649" spans="1:21" ht="14.4" customHeight="1" x14ac:dyDescent="0.3">
      <c r="A2649" s="625">
        <v>21</v>
      </c>
      <c r="B2649" s="626" t="s">
        <v>551</v>
      </c>
      <c r="C2649" s="626">
        <v>89301215</v>
      </c>
      <c r="D2649" s="688" t="s">
        <v>4840</v>
      </c>
      <c r="E2649" s="689" t="s">
        <v>2825</v>
      </c>
      <c r="F2649" s="626" t="s">
        <v>2806</v>
      </c>
      <c r="G2649" s="626" t="s">
        <v>3119</v>
      </c>
      <c r="H2649" s="626" t="s">
        <v>1264</v>
      </c>
      <c r="I2649" s="626" t="s">
        <v>3615</v>
      </c>
      <c r="J2649" s="626" t="s">
        <v>3123</v>
      </c>
      <c r="K2649" s="626" t="s">
        <v>3616</v>
      </c>
      <c r="L2649" s="627">
        <v>302.39</v>
      </c>
      <c r="M2649" s="627">
        <v>3023.8999999999996</v>
      </c>
      <c r="N2649" s="626">
        <v>10</v>
      </c>
      <c r="O2649" s="690">
        <v>10</v>
      </c>
      <c r="P2649" s="627">
        <v>1209.56</v>
      </c>
      <c r="Q2649" s="642">
        <v>0.4</v>
      </c>
      <c r="R2649" s="626">
        <v>4</v>
      </c>
      <c r="S2649" s="642">
        <v>0.4</v>
      </c>
      <c r="T2649" s="690">
        <v>4</v>
      </c>
      <c r="U2649" s="672">
        <v>0.4</v>
      </c>
    </row>
    <row r="2650" spans="1:21" ht="14.4" customHeight="1" x14ac:dyDescent="0.3">
      <c r="A2650" s="625">
        <v>21</v>
      </c>
      <c r="B2650" s="626" t="s">
        <v>551</v>
      </c>
      <c r="C2650" s="626">
        <v>89301215</v>
      </c>
      <c r="D2650" s="688" t="s">
        <v>4840</v>
      </c>
      <c r="E2650" s="689" t="s">
        <v>2825</v>
      </c>
      <c r="F2650" s="626" t="s">
        <v>2806</v>
      </c>
      <c r="G2650" s="626" t="s">
        <v>3617</v>
      </c>
      <c r="H2650" s="626" t="s">
        <v>1264</v>
      </c>
      <c r="I2650" s="626" t="s">
        <v>3735</v>
      </c>
      <c r="J2650" s="626" t="s">
        <v>3736</v>
      </c>
      <c r="K2650" s="626" t="s">
        <v>3737</v>
      </c>
      <c r="L2650" s="627">
        <v>7567.3</v>
      </c>
      <c r="M2650" s="627">
        <v>37836.5</v>
      </c>
      <c r="N2650" s="626">
        <v>5</v>
      </c>
      <c r="O2650" s="690">
        <v>1</v>
      </c>
      <c r="P2650" s="627">
        <v>37836.5</v>
      </c>
      <c r="Q2650" s="642">
        <v>1</v>
      </c>
      <c r="R2650" s="626">
        <v>5</v>
      </c>
      <c r="S2650" s="642">
        <v>1</v>
      </c>
      <c r="T2650" s="690">
        <v>1</v>
      </c>
      <c r="U2650" s="672">
        <v>1</v>
      </c>
    </row>
    <row r="2651" spans="1:21" ht="14.4" customHeight="1" x14ac:dyDescent="0.3">
      <c r="A2651" s="625">
        <v>21</v>
      </c>
      <c r="B2651" s="626" t="s">
        <v>551</v>
      </c>
      <c r="C2651" s="626">
        <v>89301215</v>
      </c>
      <c r="D2651" s="688" t="s">
        <v>4840</v>
      </c>
      <c r="E2651" s="689" t="s">
        <v>2825</v>
      </c>
      <c r="F2651" s="626" t="s">
        <v>2806</v>
      </c>
      <c r="G2651" s="626" t="s">
        <v>3617</v>
      </c>
      <c r="H2651" s="626" t="s">
        <v>1264</v>
      </c>
      <c r="I2651" s="626" t="s">
        <v>4748</v>
      </c>
      <c r="J2651" s="626" t="s">
        <v>4749</v>
      </c>
      <c r="K2651" s="626" t="s">
        <v>4750</v>
      </c>
      <c r="L2651" s="627">
        <v>14860.07</v>
      </c>
      <c r="M2651" s="627">
        <v>133740.63</v>
      </c>
      <c r="N2651" s="626">
        <v>9</v>
      </c>
      <c r="O2651" s="690">
        <v>1.5</v>
      </c>
      <c r="P2651" s="627">
        <v>89160.42</v>
      </c>
      <c r="Q2651" s="642">
        <v>0.66666666666666663</v>
      </c>
      <c r="R2651" s="626">
        <v>6</v>
      </c>
      <c r="S2651" s="642">
        <v>0.66666666666666663</v>
      </c>
      <c r="T2651" s="690">
        <v>1</v>
      </c>
      <c r="U2651" s="672">
        <v>0.66666666666666663</v>
      </c>
    </row>
    <row r="2652" spans="1:21" ht="14.4" customHeight="1" x14ac:dyDescent="0.3">
      <c r="A2652" s="625">
        <v>21</v>
      </c>
      <c r="B2652" s="626" t="s">
        <v>551</v>
      </c>
      <c r="C2652" s="626">
        <v>89301215</v>
      </c>
      <c r="D2652" s="688" t="s">
        <v>4840</v>
      </c>
      <c r="E2652" s="689" t="s">
        <v>2825</v>
      </c>
      <c r="F2652" s="626" t="s">
        <v>2806</v>
      </c>
      <c r="G2652" s="626" t="s">
        <v>3049</v>
      </c>
      <c r="H2652" s="626" t="s">
        <v>550</v>
      </c>
      <c r="I2652" s="626" t="s">
        <v>3050</v>
      </c>
      <c r="J2652" s="626" t="s">
        <v>794</v>
      </c>
      <c r="K2652" s="626" t="s">
        <v>3051</v>
      </c>
      <c r="L2652" s="627">
        <v>96.72</v>
      </c>
      <c r="M2652" s="627">
        <v>193.44</v>
      </c>
      <c r="N2652" s="626">
        <v>2</v>
      </c>
      <c r="O2652" s="690">
        <v>1</v>
      </c>
      <c r="P2652" s="627">
        <v>96.72</v>
      </c>
      <c r="Q2652" s="642">
        <v>0.5</v>
      </c>
      <c r="R2652" s="626">
        <v>1</v>
      </c>
      <c r="S2652" s="642">
        <v>0.5</v>
      </c>
      <c r="T2652" s="690">
        <v>0.5</v>
      </c>
      <c r="U2652" s="672">
        <v>0.5</v>
      </c>
    </row>
    <row r="2653" spans="1:21" ht="14.4" customHeight="1" x14ac:dyDescent="0.3">
      <c r="A2653" s="625">
        <v>21</v>
      </c>
      <c r="B2653" s="626" t="s">
        <v>551</v>
      </c>
      <c r="C2653" s="626">
        <v>89301215</v>
      </c>
      <c r="D2653" s="688" t="s">
        <v>4840</v>
      </c>
      <c r="E2653" s="689" t="s">
        <v>2825</v>
      </c>
      <c r="F2653" s="626" t="s">
        <v>2806</v>
      </c>
      <c r="G2653" s="626" t="s">
        <v>3049</v>
      </c>
      <c r="H2653" s="626" t="s">
        <v>550</v>
      </c>
      <c r="I2653" s="626" t="s">
        <v>3124</v>
      </c>
      <c r="J2653" s="626" t="s">
        <v>794</v>
      </c>
      <c r="K2653" s="626" t="s">
        <v>3125</v>
      </c>
      <c r="L2653" s="627">
        <v>57.85</v>
      </c>
      <c r="M2653" s="627">
        <v>115.7</v>
      </c>
      <c r="N2653" s="626">
        <v>2</v>
      </c>
      <c r="O2653" s="690">
        <v>1</v>
      </c>
      <c r="P2653" s="627"/>
      <c r="Q2653" s="642">
        <v>0</v>
      </c>
      <c r="R2653" s="626"/>
      <c r="S2653" s="642">
        <v>0</v>
      </c>
      <c r="T2653" s="690"/>
      <c r="U2653" s="672">
        <v>0</v>
      </c>
    </row>
    <row r="2654" spans="1:21" ht="14.4" customHeight="1" x14ac:dyDescent="0.3">
      <c r="A2654" s="625">
        <v>21</v>
      </c>
      <c r="B2654" s="626" t="s">
        <v>551</v>
      </c>
      <c r="C2654" s="626">
        <v>89301215</v>
      </c>
      <c r="D2654" s="688" t="s">
        <v>4840</v>
      </c>
      <c r="E2654" s="689" t="s">
        <v>2825</v>
      </c>
      <c r="F2654" s="626" t="s">
        <v>2806</v>
      </c>
      <c r="G2654" s="626" t="s">
        <v>3052</v>
      </c>
      <c r="H2654" s="626" t="s">
        <v>550</v>
      </c>
      <c r="I2654" s="626" t="s">
        <v>4822</v>
      </c>
      <c r="J2654" s="626" t="s">
        <v>4823</v>
      </c>
      <c r="K2654" s="626" t="s">
        <v>2519</v>
      </c>
      <c r="L2654" s="627">
        <v>124.51</v>
      </c>
      <c r="M2654" s="627">
        <v>124.51</v>
      </c>
      <c r="N2654" s="626">
        <v>1</v>
      </c>
      <c r="O2654" s="690">
        <v>1</v>
      </c>
      <c r="P2654" s="627"/>
      <c r="Q2654" s="642">
        <v>0</v>
      </c>
      <c r="R2654" s="626"/>
      <c r="S2654" s="642">
        <v>0</v>
      </c>
      <c r="T2654" s="690"/>
      <c r="U2654" s="672">
        <v>0</v>
      </c>
    </row>
    <row r="2655" spans="1:21" ht="14.4" customHeight="1" x14ac:dyDescent="0.3">
      <c r="A2655" s="625">
        <v>21</v>
      </c>
      <c r="B2655" s="626" t="s">
        <v>551</v>
      </c>
      <c r="C2655" s="626">
        <v>89301215</v>
      </c>
      <c r="D2655" s="688" t="s">
        <v>4840</v>
      </c>
      <c r="E2655" s="689" t="s">
        <v>2825</v>
      </c>
      <c r="F2655" s="626" t="s">
        <v>2806</v>
      </c>
      <c r="G2655" s="626" t="s">
        <v>3052</v>
      </c>
      <c r="H2655" s="626" t="s">
        <v>1264</v>
      </c>
      <c r="I2655" s="626" t="s">
        <v>2518</v>
      </c>
      <c r="J2655" s="626" t="s">
        <v>1351</v>
      </c>
      <c r="K2655" s="626" t="s">
        <v>2519</v>
      </c>
      <c r="L2655" s="627">
        <v>124.51</v>
      </c>
      <c r="M2655" s="627">
        <v>124.51</v>
      </c>
      <c r="N2655" s="626">
        <v>1</v>
      </c>
      <c r="O2655" s="690">
        <v>0.5</v>
      </c>
      <c r="P2655" s="627"/>
      <c r="Q2655" s="642">
        <v>0</v>
      </c>
      <c r="R2655" s="626"/>
      <c r="S2655" s="642">
        <v>0</v>
      </c>
      <c r="T2655" s="690"/>
      <c r="U2655" s="672">
        <v>0</v>
      </c>
    </row>
    <row r="2656" spans="1:21" ht="14.4" customHeight="1" x14ac:dyDescent="0.3">
      <c r="A2656" s="625">
        <v>21</v>
      </c>
      <c r="B2656" s="626" t="s">
        <v>551</v>
      </c>
      <c r="C2656" s="626">
        <v>89301215</v>
      </c>
      <c r="D2656" s="688" t="s">
        <v>4840</v>
      </c>
      <c r="E2656" s="689" t="s">
        <v>2825</v>
      </c>
      <c r="F2656" s="626" t="s">
        <v>2806</v>
      </c>
      <c r="G2656" s="626" t="s">
        <v>3052</v>
      </c>
      <c r="H2656" s="626" t="s">
        <v>1264</v>
      </c>
      <c r="I2656" s="626" t="s">
        <v>2520</v>
      </c>
      <c r="J2656" s="626" t="s">
        <v>1351</v>
      </c>
      <c r="K2656" s="626" t="s">
        <v>2521</v>
      </c>
      <c r="L2656" s="627">
        <v>207.53</v>
      </c>
      <c r="M2656" s="627">
        <v>207.53</v>
      </c>
      <c r="N2656" s="626">
        <v>1</v>
      </c>
      <c r="O2656" s="690">
        <v>0.5</v>
      </c>
      <c r="P2656" s="627"/>
      <c r="Q2656" s="642">
        <v>0</v>
      </c>
      <c r="R2656" s="626"/>
      <c r="S2656" s="642">
        <v>0</v>
      </c>
      <c r="T2656" s="690"/>
      <c r="U2656" s="672">
        <v>0</v>
      </c>
    </row>
    <row r="2657" spans="1:21" ht="14.4" customHeight="1" x14ac:dyDescent="0.3">
      <c r="A2657" s="625">
        <v>21</v>
      </c>
      <c r="B2657" s="626" t="s">
        <v>551</v>
      </c>
      <c r="C2657" s="626">
        <v>89301215</v>
      </c>
      <c r="D2657" s="688" t="s">
        <v>4840</v>
      </c>
      <c r="E2657" s="689" t="s">
        <v>2825</v>
      </c>
      <c r="F2657" s="626" t="s">
        <v>2806</v>
      </c>
      <c r="G2657" s="626" t="s">
        <v>3053</v>
      </c>
      <c r="H2657" s="626" t="s">
        <v>550</v>
      </c>
      <c r="I2657" s="626" t="s">
        <v>4773</v>
      </c>
      <c r="J2657" s="626" t="s">
        <v>3159</v>
      </c>
      <c r="K2657" s="626" t="s">
        <v>1227</v>
      </c>
      <c r="L2657" s="627">
        <v>102.89</v>
      </c>
      <c r="M2657" s="627">
        <v>102.89</v>
      </c>
      <c r="N2657" s="626">
        <v>1</v>
      </c>
      <c r="O2657" s="690">
        <v>1</v>
      </c>
      <c r="P2657" s="627"/>
      <c r="Q2657" s="642">
        <v>0</v>
      </c>
      <c r="R2657" s="626"/>
      <c r="S2657" s="642">
        <v>0</v>
      </c>
      <c r="T2657" s="690"/>
      <c r="U2657" s="672">
        <v>0</v>
      </c>
    </row>
    <row r="2658" spans="1:21" ht="14.4" customHeight="1" x14ac:dyDescent="0.3">
      <c r="A2658" s="625">
        <v>21</v>
      </c>
      <c r="B2658" s="626" t="s">
        <v>551</v>
      </c>
      <c r="C2658" s="626">
        <v>89301215</v>
      </c>
      <c r="D2658" s="688" t="s">
        <v>4840</v>
      </c>
      <c r="E2658" s="689" t="s">
        <v>2825</v>
      </c>
      <c r="F2658" s="626" t="s">
        <v>2806</v>
      </c>
      <c r="G2658" s="626" t="s">
        <v>3053</v>
      </c>
      <c r="H2658" s="626" t="s">
        <v>550</v>
      </c>
      <c r="I2658" s="626" t="s">
        <v>3237</v>
      </c>
      <c r="J2658" s="626" t="s">
        <v>3159</v>
      </c>
      <c r="K2658" s="626" t="s">
        <v>680</v>
      </c>
      <c r="L2658" s="627">
        <v>154.33000000000001</v>
      </c>
      <c r="M2658" s="627">
        <v>154.33000000000001</v>
      </c>
      <c r="N2658" s="626">
        <v>1</v>
      </c>
      <c r="O2658" s="690">
        <v>1</v>
      </c>
      <c r="P2658" s="627">
        <v>154.33000000000001</v>
      </c>
      <c r="Q2658" s="642">
        <v>1</v>
      </c>
      <c r="R2658" s="626">
        <v>1</v>
      </c>
      <c r="S2658" s="642">
        <v>1</v>
      </c>
      <c r="T2658" s="690">
        <v>1</v>
      </c>
      <c r="U2658" s="672">
        <v>1</v>
      </c>
    </row>
    <row r="2659" spans="1:21" ht="14.4" customHeight="1" x14ac:dyDescent="0.3">
      <c r="A2659" s="625">
        <v>21</v>
      </c>
      <c r="B2659" s="626" t="s">
        <v>551</v>
      </c>
      <c r="C2659" s="626">
        <v>89301215</v>
      </c>
      <c r="D2659" s="688" t="s">
        <v>4840</v>
      </c>
      <c r="E2659" s="689" t="s">
        <v>2825</v>
      </c>
      <c r="F2659" s="626" t="s">
        <v>2806</v>
      </c>
      <c r="G2659" s="626" t="s">
        <v>4824</v>
      </c>
      <c r="H2659" s="626" t="s">
        <v>550</v>
      </c>
      <c r="I2659" s="626" t="s">
        <v>4825</v>
      </c>
      <c r="J2659" s="626" t="s">
        <v>4826</v>
      </c>
      <c r="K2659" s="626" t="s">
        <v>4827</v>
      </c>
      <c r="L2659" s="627">
        <v>0</v>
      </c>
      <c r="M2659" s="627">
        <v>0</v>
      </c>
      <c r="N2659" s="626">
        <v>3</v>
      </c>
      <c r="O2659" s="690">
        <v>2</v>
      </c>
      <c r="P2659" s="627"/>
      <c r="Q2659" s="642"/>
      <c r="R2659" s="626"/>
      <c r="S2659" s="642">
        <v>0</v>
      </c>
      <c r="T2659" s="690"/>
      <c r="U2659" s="672">
        <v>0</v>
      </c>
    </row>
    <row r="2660" spans="1:21" ht="14.4" customHeight="1" x14ac:dyDescent="0.3">
      <c r="A2660" s="625">
        <v>21</v>
      </c>
      <c r="B2660" s="626" t="s">
        <v>551</v>
      </c>
      <c r="C2660" s="626">
        <v>89301215</v>
      </c>
      <c r="D2660" s="688" t="s">
        <v>4840</v>
      </c>
      <c r="E2660" s="689" t="s">
        <v>2825</v>
      </c>
      <c r="F2660" s="626" t="s">
        <v>2806</v>
      </c>
      <c r="G2660" s="626" t="s">
        <v>3242</v>
      </c>
      <c r="H2660" s="626" t="s">
        <v>550</v>
      </c>
      <c r="I2660" s="626" t="s">
        <v>3741</v>
      </c>
      <c r="J2660" s="626" t="s">
        <v>3742</v>
      </c>
      <c r="K2660" s="626" t="s">
        <v>3743</v>
      </c>
      <c r="L2660" s="627">
        <v>167.42</v>
      </c>
      <c r="M2660" s="627">
        <v>167.42</v>
      </c>
      <c r="N2660" s="626">
        <v>1</v>
      </c>
      <c r="O2660" s="690">
        <v>1</v>
      </c>
      <c r="P2660" s="627"/>
      <c r="Q2660" s="642">
        <v>0</v>
      </c>
      <c r="R2660" s="626"/>
      <c r="S2660" s="642">
        <v>0</v>
      </c>
      <c r="T2660" s="690"/>
      <c r="U2660" s="672">
        <v>0</v>
      </c>
    </row>
    <row r="2661" spans="1:21" ht="14.4" customHeight="1" x14ac:dyDescent="0.3">
      <c r="A2661" s="625">
        <v>21</v>
      </c>
      <c r="B2661" s="626" t="s">
        <v>551</v>
      </c>
      <c r="C2661" s="626">
        <v>89301215</v>
      </c>
      <c r="D2661" s="688" t="s">
        <v>4840</v>
      </c>
      <c r="E2661" s="689" t="s">
        <v>2825</v>
      </c>
      <c r="F2661" s="626" t="s">
        <v>2806</v>
      </c>
      <c r="G2661" s="626" t="s">
        <v>2903</v>
      </c>
      <c r="H2661" s="626" t="s">
        <v>550</v>
      </c>
      <c r="I2661" s="626" t="s">
        <v>3332</v>
      </c>
      <c r="J2661" s="626" t="s">
        <v>3333</v>
      </c>
      <c r="K2661" s="626" t="s">
        <v>1104</v>
      </c>
      <c r="L2661" s="627">
        <v>0</v>
      </c>
      <c r="M2661" s="627">
        <v>0</v>
      </c>
      <c r="N2661" s="626">
        <v>10</v>
      </c>
      <c r="O2661" s="690">
        <v>6</v>
      </c>
      <c r="P2661" s="627">
        <v>0</v>
      </c>
      <c r="Q2661" s="642"/>
      <c r="R2661" s="626">
        <v>2</v>
      </c>
      <c r="S2661" s="642">
        <v>0.2</v>
      </c>
      <c r="T2661" s="690">
        <v>2</v>
      </c>
      <c r="U2661" s="672">
        <v>0.33333333333333331</v>
      </c>
    </row>
    <row r="2662" spans="1:21" ht="14.4" customHeight="1" x14ac:dyDescent="0.3">
      <c r="A2662" s="625">
        <v>21</v>
      </c>
      <c r="B2662" s="626" t="s">
        <v>551</v>
      </c>
      <c r="C2662" s="626">
        <v>89301215</v>
      </c>
      <c r="D2662" s="688" t="s">
        <v>4840</v>
      </c>
      <c r="E2662" s="689" t="s">
        <v>2825</v>
      </c>
      <c r="F2662" s="626" t="s">
        <v>2806</v>
      </c>
      <c r="G2662" s="626" t="s">
        <v>2903</v>
      </c>
      <c r="H2662" s="626" t="s">
        <v>550</v>
      </c>
      <c r="I2662" s="626" t="s">
        <v>4020</v>
      </c>
      <c r="J2662" s="626" t="s">
        <v>3637</v>
      </c>
      <c r="K2662" s="626" t="s">
        <v>3640</v>
      </c>
      <c r="L2662" s="627">
        <v>0</v>
      </c>
      <c r="M2662" s="627">
        <v>0</v>
      </c>
      <c r="N2662" s="626">
        <v>2</v>
      </c>
      <c r="O2662" s="690">
        <v>0.5</v>
      </c>
      <c r="P2662" s="627">
        <v>0</v>
      </c>
      <c r="Q2662" s="642"/>
      <c r="R2662" s="626">
        <v>2</v>
      </c>
      <c r="S2662" s="642">
        <v>1</v>
      </c>
      <c r="T2662" s="690">
        <v>0.5</v>
      </c>
      <c r="U2662" s="672">
        <v>1</v>
      </c>
    </row>
    <row r="2663" spans="1:21" ht="14.4" customHeight="1" x14ac:dyDescent="0.3">
      <c r="A2663" s="625">
        <v>21</v>
      </c>
      <c r="B2663" s="626" t="s">
        <v>551</v>
      </c>
      <c r="C2663" s="626">
        <v>89301215</v>
      </c>
      <c r="D2663" s="688" t="s">
        <v>4840</v>
      </c>
      <c r="E2663" s="689" t="s">
        <v>2825</v>
      </c>
      <c r="F2663" s="626" t="s">
        <v>2806</v>
      </c>
      <c r="G2663" s="626" t="s">
        <v>2903</v>
      </c>
      <c r="H2663" s="626" t="s">
        <v>550</v>
      </c>
      <c r="I2663" s="626" t="s">
        <v>4828</v>
      </c>
      <c r="J2663" s="626" t="s">
        <v>1102</v>
      </c>
      <c r="K2663" s="626" t="s">
        <v>1103</v>
      </c>
      <c r="L2663" s="627">
        <v>0</v>
      </c>
      <c r="M2663" s="627">
        <v>0</v>
      </c>
      <c r="N2663" s="626">
        <v>1</v>
      </c>
      <c r="O2663" s="690">
        <v>1</v>
      </c>
      <c r="P2663" s="627">
        <v>0</v>
      </c>
      <c r="Q2663" s="642"/>
      <c r="R2663" s="626">
        <v>1</v>
      </c>
      <c r="S2663" s="642">
        <v>1</v>
      </c>
      <c r="T2663" s="690">
        <v>1</v>
      </c>
      <c r="U2663" s="672">
        <v>1</v>
      </c>
    </row>
    <row r="2664" spans="1:21" ht="14.4" customHeight="1" x14ac:dyDescent="0.3">
      <c r="A2664" s="625">
        <v>21</v>
      </c>
      <c r="B2664" s="626" t="s">
        <v>551</v>
      </c>
      <c r="C2664" s="626">
        <v>89301215</v>
      </c>
      <c r="D2664" s="688" t="s">
        <v>4840</v>
      </c>
      <c r="E2664" s="689" t="s">
        <v>2825</v>
      </c>
      <c r="F2664" s="626" t="s">
        <v>2806</v>
      </c>
      <c r="G2664" s="626" t="s">
        <v>2903</v>
      </c>
      <c r="H2664" s="626" t="s">
        <v>550</v>
      </c>
      <c r="I2664" s="626" t="s">
        <v>3062</v>
      </c>
      <c r="J2664" s="626" t="s">
        <v>1102</v>
      </c>
      <c r="K2664" s="626" t="s">
        <v>1104</v>
      </c>
      <c r="L2664" s="627">
        <v>0</v>
      </c>
      <c r="M2664" s="627">
        <v>0</v>
      </c>
      <c r="N2664" s="626">
        <v>1</v>
      </c>
      <c r="O2664" s="690">
        <v>0.5</v>
      </c>
      <c r="P2664" s="627"/>
      <c r="Q2664" s="642"/>
      <c r="R2664" s="626"/>
      <c r="S2664" s="642">
        <v>0</v>
      </c>
      <c r="T2664" s="690"/>
      <c r="U2664" s="672">
        <v>0</v>
      </c>
    </row>
    <row r="2665" spans="1:21" ht="14.4" customHeight="1" x14ac:dyDescent="0.3">
      <c r="A2665" s="625">
        <v>21</v>
      </c>
      <c r="B2665" s="626" t="s">
        <v>551</v>
      </c>
      <c r="C2665" s="626">
        <v>89301215</v>
      </c>
      <c r="D2665" s="688" t="s">
        <v>4840</v>
      </c>
      <c r="E2665" s="689" t="s">
        <v>2825</v>
      </c>
      <c r="F2665" s="626" t="s">
        <v>2808</v>
      </c>
      <c r="G2665" s="626" t="s">
        <v>3298</v>
      </c>
      <c r="H2665" s="626" t="s">
        <v>550</v>
      </c>
      <c r="I2665" s="626" t="s">
        <v>3479</v>
      </c>
      <c r="J2665" s="626" t="s">
        <v>2823</v>
      </c>
      <c r="K2665" s="626"/>
      <c r="L2665" s="627">
        <v>0</v>
      </c>
      <c r="M2665" s="627">
        <v>0</v>
      </c>
      <c r="N2665" s="626">
        <v>6</v>
      </c>
      <c r="O2665" s="690">
        <v>4</v>
      </c>
      <c r="P2665" s="627">
        <v>0</v>
      </c>
      <c r="Q2665" s="642"/>
      <c r="R2665" s="626">
        <v>3</v>
      </c>
      <c r="S2665" s="642">
        <v>0.5</v>
      </c>
      <c r="T2665" s="690">
        <v>2</v>
      </c>
      <c r="U2665" s="672">
        <v>0.5</v>
      </c>
    </row>
    <row r="2666" spans="1:21" ht="14.4" customHeight="1" x14ac:dyDescent="0.3">
      <c r="A2666" s="625">
        <v>21</v>
      </c>
      <c r="B2666" s="626" t="s">
        <v>551</v>
      </c>
      <c r="C2666" s="626">
        <v>89301215</v>
      </c>
      <c r="D2666" s="688" t="s">
        <v>4840</v>
      </c>
      <c r="E2666" s="689" t="s">
        <v>2825</v>
      </c>
      <c r="F2666" s="626" t="s">
        <v>2808</v>
      </c>
      <c r="G2666" s="626" t="s">
        <v>3160</v>
      </c>
      <c r="H2666" s="626" t="s">
        <v>550</v>
      </c>
      <c r="I2666" s="626" t="s">
        <v>4829</v>
      </c>
      <c r="J2666" s="626" t="s">
        <v>4830</v>
      </c>
      <c r="K2666" s="626" t="s">
        <v>4831</v>
      </c>
      <c r="L2666" s="627">
        <v>173.96</v>
      </c>
      <c r="M2666" s="627">
        <v>347.92</v>
      </c>
      <c r="N2666" s="626">
        <v>2</v>
      </c>
      <c r="O2666" s="690">
        <v>2</v>
      </c>
      <c r="P2666" s="627">
        <v>173.96</v>
      </c>
      <c r="Q2666" s="642">
        <v>0.5</v>
      </c>
      <c r="R2666" s="626">
        <v>1</v>
      </c>
      <c r="S2666" s="642">
        <v>0.5</v>
      </c>
      <c r="T2666" s="690">
        <v>1</v>
      </c>
      <c r="U2666" s="672">
        <v>0.5</v>
      </c>
    </row>
    <row r="2667" spans="1:21" ht="14.4" customHeight="1" x14ac:dyDescent="0.3">
      <c r="A2667" s="625">
        <v>21</v>
      </c>
      <c r="B2667" s="626" t="s">
        <v>551</v>
      </c>
      <c r="C2667" s="626">
        <v>89301215</v>
      </c>
      <c r="D2667" s="688" t="s">
        <v>4840</v>
      </c>
      <c r="E2667" s="689" t="s">
        <v>2825</v>
      </c>
      <c r="F2667" s="626" t="s">
        <v>2808</v>
      </c>
      <c r="G2667" s="626" t="s">
        <v>3644</v>
      </c>
      <c r="H2667" s="626" t="s">
        <v>550</v>
      </c>
      <c r="I2667" s="626" t="s">
        <v>4832</v>
      </c>
      <c r="J2667" s="626" t="s">
        <v>4833</v>
      </c>
      <c r="K2667" s="626" t="s">
        <v>4834</v>
      </c>
      <c r="L2667" s="627">
        <v>700</v>
      </c>
      <c r="M2667" s="627">
        <v>700</v>
      </c>
      <c r="N2667" s="626">
        <v>1</v>
      </c>
      <c r="O2667" s="690">
        <v>1</v>
      </c>
      <c r="P2667" s="627"/>
      <c r="Q2667" s="642">
        <v>0</v>
      </c>
      <c r="R2667" s="626"/>
      <c r="S2667" s="642">
        <v>0</v>
      </c>
      <c r="T2667" s="690"/>
      <c r="U2667" s="672">
        <v>0</v>
      </c>
    </row>
    <row r="2668" spans="1:21" ht="14.4" customHeight="1" x14ac:dyDescent="0.3">
      <c r="A2668" s="625">
        <v>21</v>
      </c>
      <c r="B2668" s="626" t="s">
        <v>551</v>
      </c>
      <c r="C2668" s="626">
        <v>89301215</v>
      </c>
      <c r="D2668" s="688" t="s">
        <v>4840</v>
      </c>
      <c r="E2668" s="689" t="s">
        <v>2837</v>
      </c>
      <c r="F2668" s="626" t="s">
        <v>2808</v>
      </c>
      <c r="G2668" s="626" t="s">
        <v>3160</v>
      </c>
      <c r="H2668" s="626" t="s">
        <v>550</v>
      </c>
      <c r="I2668" s="626" t="s">
        <v>3744</v>
      </c>
      <c r="J2668" s="626" t="s">
        <v>3745</v>
      </c>
      <c r="K2668" s="626" t="s">
        <v>3746</v>
      </c>
      <c r="L2668" s="627">
        <v>741</v>
      </c>
      <c r="M2668" s="627">
        <v>1482</v>
      </c>
      <c r="N2668" s="626">
        <v>2</v>
      </c>
      <c r="O2668" s="690">
        <v>1</v>
      </c>
      <c r="P2668" s="627">
        <v>1482</v>
      </c>
      <c r="Q2668" s="642">
        <v>1</v>
      </c>
      <c r="R2668" s="626">
        <v>2</v>
      </c>
      <c r="S2668" s="642">
        <v>1</v>
      </c>
      <c r="T2668" s="690">
        <v>1</v>
      </c>
      <c r="U2668" s="672">
        <v>1</v>
      </c>
    </row>
    <row r="2669" spans="1:21" ht="14.4" customHeight="1" x14ac:dyDescent="0.3">
      <c r="A2669" s="625">
        <v>21</v>
      </c>
      <c r="B2669" s="626" t="s">
        <v>551</v>
      </c>
      <c r="C2669" s="626">
        <v>89301215</v>
      </c>
      <c r="D2669" s="688" t="s">
        <v>4840</v>
      </c>
      <c r="E2669" s="689" t="s">
        <v>2840</v>
      </c>
      <c r="F2669" s="626" t="s">
        <v>2806</v>
      </c>
      <c r="G2669" s="626" t="s">
        <v>2877</v>
      </c>
      <c r="H2669" s="626" t="s">
        <v>1264</v>
      </c>
      <c r="I2669" s="626" t="s">
        <v>2362</v>
      </c>
      <c r="J2669" s="626" t="s">
        <v>2363</v>
      </c>
      <c r="K2669" s="626" t="s">
        <v>2364</v>
      </c>
      <c r="L2669" s="627">
        <v>333.31</v>
      </c>
      <c r="M2669" s="627">
        <v>333.31</v>
      </c>
      <c r="N2669" s="626">
        <v>1</v>
      </c>
      <c r="O2669" s="690">
        <v>1</v>
      </c>
      <c r="P2669" s="627"/>
      <c r="Q2669" s="642">
        <v>0</v>
      </c>
      <c r="R2669" s="626"/>
      <c r="S2669" s="642">
        <v>0</v>
      </c>
      <c r="T2669" s="690"/>
      <c r="U2669" s="672">
        <v>0</v>
      </c>
    </row>
    <row r="2670" spans="1:21" ht="14.4" customHeight="1" x14ac:dyDescent="0.3">
      <c r="A2670" s="625">
        <v>21</v>
      </c>
      <c r="B2670" s="626" t="s">
        <v>551</v>
      </c>
      <c r="C2670" s="626">
        <v>89301215</v>
      </c>
      <c r="D2670" s="688" t="s">
        <v>4840</v>
      </c>
      <c r="E2670" s="689" t="s">
        <v>2840</v>
      </c>
      <c r="F2670" s="626" t="s">
        <v>2806</v>
      </c>
      <c r="G2670" s="626" t="s">
        <v>3353</v>
      </c>
      <c r="H2670" s="626" t="s">
        <v>550</v>
      </c>
      <c r="I2670" s="626" t="s">
        <v>3354</v>
      </c>
      <c r="J2670" s="626" t="s">
        <v>1522</v>
      </c>
      <c r="K2670" s="626" t="s">
        <v>3355</v>
      </c>
      <c r="L2670" s="627">
        <v>121.41</v>
      </c>
      <c r="M2670" s="627">
        <v>121.41</v>
      </c>
      <c r="N2670" s="626">
        <v>1</v>
      </c>
      <c r="O2670" s="690">
        <v>1</v>
      </c>
      <c r="P2670" s="627"/>
      <c r="Q2670" s="642">
        <v>0</v>
      </c>
      <c r="R2670" s="626"/>
      <c r="S2670" s="642">
        <v>0</v>
      </c>
      <c r="T2670" s="690"/>
      <c r="U2670" s="672">
        <v>0</v>
      </c>
    </row>
    <row r="2671" spans="1:21" ht="14.4" customHeight="1" x14ac:dyDescent="0.3">
      <c r="A2671" s="625">
        <v>21</v>
      </c>
      <c r="B2671" s="626" t="s">
        <v>551</v>
      </c>
      <c r="C2671" s="626">
        <v>89301215</v>
      </c>
      <c r="D2671" s="688" t="s">
        <v>4840</v>
      </c>
      <c r="E2671" s="689" t="s">
        <v>2840</v>
      </c>
      <c r="F2671" s="626" t="s">
        <v>2806</v>
      </c>
      <c r="G2671" s="626" t="s">
        <v>3270</v>
      </c>
      <c r="H2671" s="626" t="s">
        <v>1264</v>
      </c>
      <c r="I2671" s="626" t="s">
        <v>3273</v>
      </c>
      <c r="J2671" s="626" t="s">
        <v>3274</v>
      </c>
      <c r="K2671" s="626" t="s">
        <v>3275</v>
      </c>
      <c r="L2671" s="627">
        <v>2279.48</v>
      </c>
      <c r="M2671" s="627">
        <v>2279.48</v>
      </c>
      <c r="N2671" s="626">
        <v>1</v>
      </c>
      <c r="O2671" s="690">
        <v>1</v>
      </c>
      <c r="P2671" s="627">
        <v>2279.48</v>
      </c>
      <c r="Q2671" s="642">
        <v>1</v>
      </c>
      <c r="R2671" s="626">
        <v>1</v>
      </c>
      <c r="S2671" s="642">
        <v>1</v>
      </c>
      <c r="T2671" s="690">
        <v>1</v>
      </c>
      <c r="U2671" s="672">
        <v>1</v>
      </c>
    </row>
    <row r="2672" spans="1:21" ht="14.4" customHeight="1" x14ac:dyDescent="0.3">
      <c r="A2672" s="625">
        <v>21</v>
      </c>
      <c r="B2672" s="626" t="s">
        <v>551</v>
      </c>
      <c r="C2672" s="626">
        <v>89301215</v>
      </c>
      <c r="D2672" s="688" t="s">
        <v>4840</v>
      </c>
      <c r="E2672" s="689" t="s">
        <v>2840</v>
      </c>
      <c r="F2672" s="626" t="s">
        <v>2806</v>
      </c>
      <c r="G2672" s="626" t="s">
        <v>4835</v>
      </c>
      <c r="H2672" s="626" t="s">
        <v>550</v>
      </c>
      <c r="I2672" s="626" t="s">
        <v>4836</v>
      </c>
      <c r="J2672" s="626" t="s">
        <v>4837</v>
      </c>
      <c r="K2672" s="626" t="s">
        <v>3848</v>
      </c>
      <c r="L2672" s="627">
        <v>189.92</v>
      </c>
      <c r="M2672" s="627">
        <v>569.76</v>
      </c>
      <c r="N2672" s="626">
        <v>3</v>
      </c>
      <c r="O2672" s="690">
        <v>3</v>
      </c>
      <c r="P2672" s="627">
        <v>189.92</v>
      </c>
      <c r="Q2672" s="642">
        <v>0.33333333333333331</v>
      </c>
      <c r="R2672" s="626">
        <v>1</v>
      </c>
      <c r="S2672" s="642">
        <v>0.33333333333333331</v>
      </c>
      <c r="T2672" s="690">
        <v>1</v>
      </c>
      <c r="U2672" s="672">
        <v>0.33333333333333331</v>
      </c>
    </row>
    <row r="2673" spans="1:21" ht="14.4" customHeight="1" x14ac:dyDescent="0.3">
      <c r="A2673" s="625">
        <v>21</v>
      </c>
      <c r="B2673" s="626" t="s">
        <v>551</v>
      </c>
      <c r="C2673" s="626">
        <v>89301215</v>
      </c>
      <c r="D2673" s="688" t="s">
        <v>4840</v>
      </c>
      <c r="E2673" s="689" t="s">
        <v>2840</v>
      </c>
      <c r="F2673" s="626" t="s">
        <v>2806</v>
      </c>
      <c r="G2673" s="626" t="s">
        <v>3119</v>
      </c>
      <c r="H2673" s="626" t="s">
        <v>1264</v>
      </c>
      <c r="I2673" s="626" t="s">
        <v>3120</v>
      </c>
      <c r="J2673" s="626" t="s">
        <v>3121</v>
      </c>
      <c r="K2673" s="626" t="s">
        <v>1455</v>
      </c>
      <c r="L2673" s="627">
        <v>68.040000000000006</v>
      </c>
      <c r="M2673" s="627">
        <v>68.040000000000006</v>
      </c>
      <c r="N2673" s="626">
        <v>1</v>
      </c>
      <c r="O2673" s="690">
        <v>1</v>
      </c>
      <c r="P2673" s="627">
        <v>68.040000000000006</v>
      </c>
      <c r="Q2673" s="642">
        <v>1</v>
      </c>
      <c r="R2673" s="626">
        <v>1</v>
      </c>
      <c r="S2673" s="642">
        <v>1</v>
      </c>
      <c r="T2673" s="690">
        <v>1</v>
      </c>
      <c r="U2673" s="672">
        <v>1</v>
      </c>
    </row>
    <row r="2674" spans="1:21" ht="14.4" customHeight="1" x14ac:dyDescent="0.3">
      <c r="A2674" s="625">
        <v>21</v>
      </c>
      <c r="B2674" s="626" t="s">
        <v>551</v>
      </c>
      <c r="C2674" s="626">
        <v>89301215</v>
      </c>
      <c r="D2674" s="688" t="s">
        <v>4840</v>
      </c>
      <c r="E2674" s="689" t="s">
        <v>2840</v>
      </c>
      <c r="F2674" s="626" t="s">
        <v>2806</v>
      </c>
      <c r="G2674" s="626" t="s">
        <v>3049</v>
      </c>
      <c r="H2674" s="626" t="s">
        <v>550</v>
      </c>
      <c r="I2674" s="626" t="s">
        <v>3124</v>
      </c>
      <c r="J2674" s="626" t="s">
        <v>794</v>
      </c>
      <c r="K2674" s="626" t="s">
        <v>3125</v>
      </c>
      <c r="L2674" s="627">
        <v>57.85</v>
      </c>
      <c r="M2674" s="627">
        <v>57.85</v>
      </c>
      <c r="N2674" s="626">
        <v>1</v>
      </c>
      <c r="O2674" s="690">
        <v>1</v>
      </c>
      <c r="P2674" s="627"/>
      <c r="Q2674" s="642">
        <v>0</v>
      </c>
      <c r="R2674" s="626"/>
      <c r="S2674" s="642">
        <v>0</v>
      </c>
      <c r="T2674" s="690"/>
      <c r="U2674" s="672">
        <v>0</v>
      </c>
    </row>
    <row r="2675" spans="1:21" ht="14.4" customHeight="1" x14ac:dyDescent="0.3">
      <c r="A2675" s="625">
        <v>21</v>
      </c>
      <c r="B2675" s="626" t="s">
        <v>551</v>
      </c>
      <c r="C2675" s="626">
        <v>89301215</v>
      </c>
      <c r="D2675" s="688" t="s">
        <v>4840</v>
      </c>
      <c r="E2675" s="689" t="s">
        <v>2840</v>
      </c>
      <c r="F2675" s="626" t="s">
        <v>2806</v>
      </c>
      <c r="G2675" s="626" t="s">
        <v>3052</v>
      </c>
      <c r="H2675" s="626" t="s">
        <v>1264</v>
      </c>
      <c r="I2675" s="626" t="s">
        <v>2512</v>
      </c>
      <c r="J2675" s="626" t="s">
        <v>1330</v>
      </c>
      <c r="K2675" s="626" t="s">
        <v>991</v>
      </c>
      <c r="L2675" s="627">
        <v>166.07</v>
      </c>
      <c r="M2675" s="627">
        <v>166.07</v>
      </c>
      <c r="N2675" s="626">
        <v>1</v>
      </c>
      <c r="O2675" s="690">
        <v>1</v>
      </c>
      <c r="P2675" s="627"/>
      <c r="Q2675" s="642">
        <v>0</v>
      </c>
      <c r="R2675" s="626"/>
      <c r="S2675" s="642">
        <v>0</v>
      </c>
      <c r="T2675" s="690"/>
      <c r="U2675" s="672">
        <v>0</v>
      </c>
    </row>
    <row r="2676" spans="1:21" ht="14.4" customHeight="1" x14ac:dyDescent="0.3">
      <c r="A2676" s="625">
        <v>21</v>
      </c>
      <c r="B2676" s="626" t="s">
        <v>551</v>
      </c>
      <c r="C2676" s="626">
        <v>89301215</v>
      </c>
      <c r="D2676" s="688" t="s">
        <v>4840</v>
      </c>
      <c r="E2676" s="689" t="s">
        <v>2840</v>
      </c>
      <c r="F2676" s="626" t="s">
        <v>2806</v>
      </c>
      <c r="G2676" s="626" t="s">
        <v>3053</v>
      </c>
      <c r="H2676" s="626" t="s">
        <v>550</v>
      </c>
      <c r="I2676" s="626" t="s">
        <v>3237</v>
      </c>
      <c r="J2676" s="626" t="s">
        <v>3159</v>
      </c>
      <c r="K2676" s="626" t="s">
        <v>680</v>
      </c>
      <c r="L2676" s="627">
        <v>154.33000000000001</v>
      </c>
      <c r="M2676" s="627">
        <v>154.33000000000001</v>
      </c>
      <c r="N2676" s="626">
        <v>1</v>
      </c>
      <c r="O2676" s="690">
        <v>1</v>
      </c>
      <c r="P2676" s="627">
        <v>154.33000000000001</v>
      </c>
      <c r="Q2676" s="642">
        <v>1</v>
      </c>
      <c r="R2676" s="626">
        <v>1</v>
      </c>
      <c r="S2676" s="642">
        <v>1</v>
      </c>
      <c r="T2676" s="690">
        <v>1</v>
      </c>
      <c r="U2676" s="672">
        <v>1</v>
      </c>
    </row>
    <row r="2677" spans="1:21" ht="14.4" customHeight="1" x14ac:dyDescent="0.3">
      <c r="A2677" s="625">
        <v>21</v>
      </c>
      <c r="B2677" s="626" t="s">
        <v>551</v>
      </c>
      <c r="C2677" s="626">
        <v>89301215</v>
      </c>
      <c r="D2677" s="688" t="s">
        <v>4840</v>
      </c>
      <c r="E2677" s="689" t="s">
        <v>2840</v>
      </c>
      <c r="F2677" s="626" t="s">
        <v>2808</v>
      </c>
      <c r="G2677" s="626" t="s">
        <v>3298</v>
      </c>
      <c r="H2677" s="626" t="s">
        <v>550</v>
      </c>
      <c r="I2677" s="626" t="s">
        <v>3479</v>
      </c>
      <c r="J2677" s="626" t="s">
        <v>2823</v>
      </c>
      <c r="K2677" s="626"/>
      <c r="L2677" s="627">
        <v>0</v>
      </c>
      <c r="M2677" s="627">
        <v>0</v>
      </c>
      <c r="N2677" s="626">
        <v>3</v>
      </c>
      <c r="O2677" s="690">
        <v>2</v>
      </c>
      <c r="P2677" s="627">
        <v>0</v>
      </c>
      <c r="Q2677" s="642"/>
      <c r="R2677" s="626">
        <v>3</v>
      </c>
      <c r="S2677" s="642">
        <v>1</v>
      </c>
      <c r="T2677" s="690">
        <v>2</v>
      </c>
      <c r="U2677" s="672">
        <v>1</v>
      </c>
    </row>
    <row r="2678" spans="1:21" ht="14.4" customHeight="1" x14ac:dyDescent="0.3">
      <c r="A2678" s="625">
        <v>21</v>
      </c>
      <c r="B2678" s="626" t="s">
        <v>551</v>
      </c>
      <c r="C2678" s="626">
        <v>89301215</v>
      </c>
      <c r="D2678" s="688" t="s">
        <v>4840</v>
      </c>
      <c r="E2678" s="689" t="s">
        <v>2841</v>
      </c>
      <c r="F2678" s="626" t="s">
        <v>2806</v>
      </c>
      <c r="G2678" s="626" t="s">
        <v>3270</v>
      </c>
      <c r="H2678" s="626" t="s">
        <v>1264</v>
      </c>
      <c r="I2678" s="626" t="s">
        <v>3273</v>
      </c>
      <c r="J2678" s="626" t="s">
        <v>3274</v>
      </c>
      <c r="K2678" s="626" t="s">
        <v>3275</v>
      </c>
      <c r="L2678" s="627">
        <v>2279.48</v>
      </c>
      <c r="M2678" s="627">
        <v>6838.4400000000005</v>
      </c>
      <c r="N2678" s="626">
        <v>3</v>
      </c>
      <c r="O2678" s="690">
        <v>2</v>
      </c>
      <c r="P2678" s="627">
        <v>6838.4400000000005</v>
      </c>
      <c r="Q2678" s="642">
        <v>1</v>
      </c>
      <c r="R2678" s="626">
        <v>3</v>
      </c>
      <c r="S2678" s="642">
        <v>1</v>
      </c>
      <c r="T2678" s="690">
        <v>2</v>
      </c>
      <c r="U2678" s="672">
        <v>1</v>
      </c>
    </row>
    <row r="2679" spans="1:21" ht="14.4" customHeight="1" x14ac:dyDescent="0.3">
      <c r="A2679" s="625">
        <v>21</v>
      </c>
      <c r="B2679" s="626" t="s">
        <v>551</v>
      </c>
      <c r="C2679" s="626">
        <v>89301215</v>
      </c>
      <c r="D2679" s="688" t="s">
        <v>4840</v>
      </c>
      <c r="E2679" s="689" t="s">
        <v>2841</v>
      </c>
      <c r="F2679" s="626" t="s">
        <v>2806</v>
      </c>
      <c r="G2679" s="626" t="s">
        <v>3007</v>
      </c>
      <c r="H2679" s="626" t="s">
        <v>550</v>
      </c>
      <c r="I2679" s="626" t="s">
        <v>3008</v>
      </c>
      <c r="J2679" s="626" t="s">
        <v>3009</v>
      </c>
      <c r="K2679" s="626" t="s">
        <v>3010</v>
      </c>
      <c r="L2679" s="627">
        <v>56.01</v>
      </c>
      <c r="M2679" s="627">
        <v>56.01</v>
      </c>
      <c r="N2679" s="626">
        <v>1</v>
      </c>
      <c r="O2679" s="690">
        <v>0.5</v>
      </c>
      <c r="P2679" s="627">
        <v>56.01</v>
      </c>
      <c r="Q2679" s="642">
        <v>1</v>
      </c>
      <c r="R2679" s="626">
        <v>1</v>
      </c>
      <c r="S2679" s="642">
        <v>1</v>
      </c>
      <c r="T2679" s="690">
        <v>0.5</v>
      </c>
      <c r="U2679" s="672">
        <v>1</v>
      </c>
    </row>
    <row r="2680" spans="1:21" ht="14.4" customHeight="1" x14ac:dyDescent="0.3">
      <c r="A2680" s="625">
        <v>21</v>
      </c>
      <c r="B2680" s="626" t="s">
        <v>551</v>
      </c>
      <c r="C2680" s="626">
        <v>89301215</v>
      </c>
      <c r="D2680" s="688" t="s">
        <v>4840</v>
      </c>
      <c r="E2680" s="689" t="s">
        <v>2841</v>
      </c>
      <c r="F2680" s="626" t="s">
        <v>2806</v>
      </c>
      <c r="G2680" s="626" t="s">
        <v>3030</v>
      </c>
      <c r="H2680" s="626" t="s">
        <v>550</v>
      </c>
      <c r="I2680" s="626" t="s">
        <v>3031</v>
      </c>
      <c r="J2680" s="626" t="s">
        <v>942</v>
      </c>
      <c r="K2680" s="626" t="s">
        <v>943</v>
      </c>
      <c r="L2680" s="627">
        <v>56.69</v>
      </c>
      <c r="M2680" s="627">
        <v>113.38</v>
      </c>
      <c r="N2680" s="626">
        <v>2</v>
      </c>
      <c r="O2680" s="690">
        <v>2</v>
      </c>
      <c r="P2680" s="627">
        <v>56.69</v>
      </c>
      <c r="Q2680" s="642">
        <v>0.5</v>
      </c>
      <c r="R2680" s="626">
        <v>1</v>
      </c>
      <c r="S2680" s="642">
        <v>0.5</v>
      </c>
      <c r="T2680" s="690">
        <v>1</v>
      </c>
      <c r="U2680" s="672">
        <v>0.5</v>
      </c>
    </row>
    <row r="2681" spans="1:21" ht="14.4" customHeight="1" x14ac:dyDescent="0.3">
      <c r="A2681" s="625">
        <v>21</v>
      </c>
      <c r="B2681" s="626" t="s">
        <v>551</v>
      </c>
      <c r="C2681" s="626">
        <v>89301215</v>
      </c>
      <c r="D2681" s="688" t="s">
        <v>4840</v>
      </c>
      <c r="E2681" s="689" t="s">
        <v>2841</v>
      </c>
      <c r="F2681" s="626" t="s">
        <v>2806</v>
      </c>
      <c r="G2681" s="626" t="s">
        <v>3119</v>
      </c>
      <c r="H2681" s="626" t="s">
        <v>1264</v>
      </c>
      <c r="I2681" s="626" t="s">
        <v>3122</v>
      </c>
      <c r="J2681" s="626" t="s">
        <v>3123</v>
      </c>
      <c r="K2681" s="626" t="s">
        <v>618</v>
      </c>
      <c r="L2681" s="627">
        <v>90.72</v>
      </c>
      <c r="M2681" s="627">
        <v>90.72</v>
      </c>
      <c r="N2681" s="626">
        <v>1</v>
      </c>
      <c r="O2681" s="690">
        <v>1</v>
      </c>
      <c r="P2681" s="627">
        <v>90.72</v>
      </c>
      <c r="Q2681" s="642">
        <v>1</v>
      </c>
      <c r="R2681" s="626">
        <v>1</v>
      </c>
      <c r="S2681" s="642">
        <v>1</v>
      </c>
      <c r="T2681" s="690">
        <v>1</v>
      </c>
      <c r="U2681" s="672">
        <v>1</v>
      </c>
    </row>
    <row r="2682" spans="1:21" ht="14.4" customHeight="1" thickBot="1" x14ac:dyDescent="0.35">
      <c r="A2682" s="631">
        <v>21</v>
      </c>
      <c r="B2682" s="632" t="s">
        <v>551</v>
      </c>
      <c r="C2682" s="632">
        <v>89301215</v>
      </c>
      <c r="D2682" s="691" t="s">
        <v>4840</v>
      </c>
      <c r="E2682" s="692" t="s">
        <v>2841</v>
      </c>
      <c r="F2682" s="632" t="s">
        <v>2806</v>
      </c>
      <c r="G2682" s="632" t="s">
        <v>3049</v>
      </c>
      <c r="H2682" s="632" t="s">
        <v>550</v>
      </c>
      <c r="I2682" s="632" t="s">
        <v>3124</v>
      </c>
      <c r="J2682" s="632" t="s">
        <v>794</v>
      </c>
      <c r="K2682" s="632" t="s">
        <v>3125</v>
      </c>
      <c r="L2682" s="633">
        <v>57.85</v>
      </c>
      <c r="M2682" s="633">
        <v>57.85</v>
      </c>
      <c r="N2682" s="632">
        <v>1</v>
      </c>
      <c r="O2682" s="693">
        <v>0.5</v>
      </c>
      <c r="P2682" s="633">
        <v>57.85</v>
      </c>
      <c r="Q2682" s="643">
        <v>1</v>
      </c>
      <c r="R2682" s="632">
        <v>1</v>
      </c>
      <c r="S2682" s="643">
        <v>1</v>
      </c>
      <c r="T2682" s="693">
        <v>0.5</v>
      </c>
      <c r="U2682" s="673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2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4841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258</v>
      </c>
      <c r="C3" s="476"/>
      <c r="D3" s="477" t="s">
        <v>257</v>
      </c>
      <c r="E3" s="476"/>
      <c r="F3" s="180" t="s">
        <v>6</v>
      </c>
    </row>
    <row r="4" spans="1:6" ht="14.4" customHeight="1" thickBot="1" x14ac:dyDescent="0.35">
      <c r="A4" s="637" t="s">
        <v>281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2826</v>
      </c>
      <c r="B5" s="623">
        <v>557455.15999999992</v>
      </c>
      <c r="C5" s="641">
        <v>0.10193156693728102</v>
      </c>
      <c r="D5" s="623">
        <v>4911460.6699999915</v>
      </c>
      <c r="E5" s="641">
        <v>0.898068433062719</v>
      </c>
      <c r="F5" s="624">
        <v>5468915.8299999917</v>
      </c>
    </row>
    <row r="6" spans="1:6" ht="14.4" customHeight="1" x14ac:dyDescent="0.3">
      <c r="A6" s="652" t="s">
        <v>2835</v>
      </c>
      <c r="B6" s="629">
        <v>252493.38000000006</v>
      </c>
      <c r="C6" s="642">
        <v>0.18864383922228339</v>
      </c>
      <c r="D6" s="629">
        <v>1085972.7000000007</v>
      </c>
      <c r="E6" s="642">
        <v>0.81135616077771655</v>
      </c>
      <c r="F6" s="630">
        <v>1338466.0800000008</v>
      </c>
    </row>
    <row r="7" spans="1:6" ht="14.4" customHeight="1" x14ac:dyDescent="0.3">
      <c r="A7" s="652" t="s">
        <v>2824</v>
      </c>
      <c r="B7" s="629">
        <v>237016.29000000004</v>
      </c>
      <c r="C7" s="642">
        <v>0.20632549443485679</v>
      </c>
      <c r="D7" s="629">
        <v>911733.12</v>
      </c>
      <c r="E7" s="642">
        <v>0.79367450556514307</v>
      </c>
      <c r="F7" s="630">
        <v>1148749.4100000001</v>
      </c>
    </row>
    <row r="8" spans="1:6" ht="14.4" customHeight="1" x14ac:dyDescent="0.3">
      <c r="A8" s="652" t="s">
        <v>2816</v>
      </c>
      <c r="B8" s="629">
        <v>141017.52000000002</v>
      </c>
      <c r="C8" s="642">
        <v>0.13495412172993551</v>
      </c>
      <c r="D8" s="629">
        <v>903911.81000000052</v>
      </c>
      <c r="E8" s="642">
        <v>0.86504587827006452</v>
      </c>
      <c r="F8" s="630">
        <v>1044929.3300000005</v>
      </c>
    </row>
    <row r="9" spans="1:6" ht="14.4" customHeight="1" x14ac:dyDescent="0.3">
      <c r="A9" s="652" t="s">
        <v>2836</v>
      </c>
      <c r="B9" s="629">
        <v>89788.020000000019</v>
      </c>
      <c r="C9" s="642">
        <v>9.8609547266435643E-2</v>
      </c>
      <c r="D9" s="629">
        <v>820752.82000000007</v>
      </c>
      <c r="E9" s="642">
        <v>0.90139045273356433</v>
      </c>
      <c r="F9" s="630">
        <v>910540.84000000008</v>
      </c>
    </row>
    <row r="10" spans="1:6" ht="14.4" customHeight="1" x14ac:dyDescent="0.3">
      <c r="A10" s="652" t="s">
        <v>2818</v>
      </c>
      <c r="B10" s="629">
        <v>55498.92</v>
      </c>
      <c r="C10" s="642">
        <v>0.16981933472057512</v>
      </c>
      <c r="D10" s="629">
        <v>271312.63000000018</v>
      </c>
      <c r="E10" s="642">
        <v>0.83018066527942491</v>
      </c>
      <c r="F10" s="630">
        <v>326811.55000000016</v>
      </c>
    </row>
    <row r="11" spans="1:6" ht="14.4" customHeight="1" x14ac:dyDescent="0.3">
      <c r="A11" s="652" t="s">
        <v>2827</v>
      </c>
      <c r="B11" s="629">
        <v>40548.51</v>
      </c>
      <c r="C11" s="642">
        <v>8.0650644490948886E-2</v>
      </c>
      <c r="D11" s="629">
        <v>462218.82999999967</v>
      </c>
      <c r="E11" s="642">
        <v>0.91934935550905106</v>
      </c>
      <c r="F11" s="630">
        <v>502767.33999999968</v>
      </c>
    </row>
    <row r="12" spans="1:6" ht="14.4" customHeight="1" x14ac:dyDescent="0.3">
      <c r="A12" s="652" t="s">
        <v>2825</v>
      </c>
      <c r="B12" s="629">
        <v>10966.08</v>
      </c>
      <c r="C12" s="642">
        <v>4.1917373684314932E-2</v>
      </c>
      <c r="D12" s="629">
        <v>250645.73000000004</v>
      </c>
      <c r="E12" s="642">
        <v>0.95808262631568508</v>
      </c>
      <c r="F12" s="630">
        <v>261611.81000000003</v>
      </c>
    </row>
    <row r="13" spans="1:6" ht="14.4" customHeight="1" x14ac:dyDescent="0.3">
      <c r="A13" s="652" t="s">
        <v>2843</v>
      </c>
      <c r="B13" s="629">
        <v>9617.989999999998</v>
      </c>
      <c r="C13" s="642">
        <v>7.1021362240766047E-3</v>
      </c>
      <c r="D13" s="629">
        <v>1344621.0299999996</v>
      </c>
      <c r="E13" s="642">
        <v>0.99289786377592337</v>
      </c>
      <c r="F13" s="630">
        <v>1354239.0199999996</v>
      </c>
    </row>
    <row r="14" spans="1:6" ht="14.4" customHeight="1" x14ac:dyDescent="0.3">
      <c r="A14" s="652" t="s">
        <v>2839</v>
      </c>
      <c r="B14" s="629">
        <v>8716.659999999998</v>
      </c>
      <c r="C14" s="642">
        <v>0.14006919369897042</v>
      </c>
      <c r="D14" s="629">
        <v>53514.44000000001</v>
      </c>
      <c r="E14" s="642">
        <v>0.85993080630102958</v>
      </c>
      <c r="F14" s="630">
        <v>62231.100000000006</v>
      </c>
    </row>
    <row r="15" spans="1:6" ht="14.4" customHeight="1" x14ac:dyDescent="0.3">
      <c r="A15" s="652" t="s">
        <v>2830</v>
      </c>
      <c r="B15" s="629">
        <v>6382.5599999999995</v>
      </c>
      <c r="C15" s="642">
        <v>1.1764049719042297E-2</v>
      </c>
      <c r="D15" s="629">
        <v>536165.29999999993</v>
      </c>
      <c r="E15" s="642">
        <v>0.98823595028095756</v>
      </c>
      <c r="F15" s="630">
        <v>542547.86</v>
      </c>
    </row>
    <row r="16" spans="1:6" ht="14.4" customHeight="1" x14ac:dyDescent="0.3">
      <c r="A16" s="652" t="s">
        <v>2821</v>
      </c>
      <c r="B16" s="629">
        <v>755.72</v>
      </c>
      <c r="C16" s="642">
        <v>1.8421420837276149E-2</v>
      </c>
      <c r="D16" s="629">
        <v>40268.26</v>
      </c>
      <c r="E16" s="642">
        <v>0.98157857916272384</v>
      </c>
      <c r="F16" s="630">
        <v>41023.980000000003</v>
      </c>
    </row>
    <row r="17" spans="1:6" ht="14.4" customHeight="1" x14ac:dyDescent="0.3">
      <c r="A17" s="652" t="s">
        <v>2822</v>
      </c>
      <c r="B17" s="629">
        <v>616.80999999999995</v>
      </c>
      <c r="C17" s="642">
        <v>5.8424865401446563E-2</v>
      </c>
      <c r="D17" s="629">
        <v>9940.510000000002</v>
      </c>
      <c r="E17" s="642">
        <v>0.94157513459855346</v>
      </c>
      <c r="F17" s="630">
        <v>10557.320000000002</v>
      </c>
    </row>
    <row r="18" spans="1:6" ht="14.4" customHeight="1" x14ac:dyDescent="0.3">
      <c r="A18" s="652" t="s">
        <v>2844</v>
      </c>
      <c r="B18" s="629">
        <v>309.83999999999997</v>
      </c>
      <c r="C18" s="642">
        <v>5.6576115179796781E-3</v>
      </c>
      <c r="D18" s="629">
        <v>54455.320000000007</v>
      </c>
      <c r="E18" s="642">
        <v>0.99434238848202039</v>
      </c>
      <c r="F18" s="630">
        <v>54765.16</v>
      </c>
    </row>
    <row r="19" spans="1:6" ht="14.4" customHeight="1" x14ac:dyDescent="0.3">
      <c r="A19" s="652" t="s">
        <v>2842</v>
      </c>
      <c r="B19" s="629">
        <v>288.79000000000002</v>
      </c>
      <c r="C19" s="642">
        <v>2.9707112497262436E-3</v>
      </c>
      <c r="D19" s="629">
        <v>96923.620000000024</v>
      </c>
      <c r="E19" s="642">
        <v>0.99702928875027386</v>
      </c>
      <c r="F19" s="630">
        <v>97212.410000000018</v>
      </c>
    </row>
    <row r="20" spans="1:6" ht="14.4" customHeight="1" x14ac:dyDescent="0.3">
      <c r="A20" s="652" t="s">
        <v>2828</v>
      </c>
      <c r="B20" s="629">
        <v>242.25999999999996</v>
      </c>
      <c r="C20" s="642">
        <v>2.6268869567895202E-3</v>
      </c>
      <c r="D20" s="629">
        <v>91980.97</v>
      </c>
      <c r="E20" s="642">
        <v>0.99737311304321052</v>
      </c>
      <c r="F20" s="630">
        <v>92223.23</v>
      </c>
    </row>
    <row r="21" spans="1:6" ht="14.4" customHeight="1" x14ac:dyDescent="0.3">
      <c r="A21" s="652" t="s">
        <v>2832</v>
      </c>
      <c r="B21" s="629">
        <v>235.37</v>
      </c>
      <c r="C21" s="642">
        <v>2.9339539382818851E-2</v>
      </c>
      <c r="D21" s="629">
        <v>7786.91</v>
      </c>
      <c r="E21" s="642">
        <v>0.97066046061718114</v>
      </c>
      <c r="F21" s="630">
        <v>8022.28</v>
      </c>
    </row>
    <row r="22" spans="1:6" ht="14.4" customHeight="1" x14ac:dyDescent="0.3">
      <c r="A22" s="652" t="s">
        <v>2834</v>
      </c>
      <c r="B22" s="629">
        <v>96.63</v>
      </c>
      <c r="C22" s="642">
        <v>3.995967063108116E-4</v>
      </c>
      <c r="D22" s="629">
        <v>241722.18000000011</v>
      </c>
      <c r="E22" s="642">
        <v>0.99960040329368915</v>
      </c>
      <c r="F22" s="630">
        <v>241818.81000000011</v>
      </c>
    </row>
    <row r="23" spans="1:6" ht="14.4" customHeight="1" x14ac:dyDescent="0.3">
      <c r="A23" s="652" t="s">
        <v>2831</v>
      </c>
      <c r="B23" s="629">
        <v>32.14</v>
      </c>
      <c r="C23" s="642">
        <v>7.4752721764275885E-4</v>
      </c>
      <c r="D23" s="629">
        <v>42962.95</v>
      </c>
      <c r="E23" s="642">
        <v>0.99925247278235729</v>
      </c>
      <c r="F23" s="630">
        <v>42995.09</v>
      </c>
    </row>
    <row r="24" spans="1:6" ht="14.4" customHeight="1" x14ac:dyDescent="0.3">
      <c r="A24" s="652" t="s">
        <v>2838</v>
      </c>
      <c r="B24" s="629">
        <v>10.73</v>
      </c>
      <c r="C24" s="642">
        <v>8.6599681503642936E-6</v>
      </c>
      <c r="D24" s="629">
        <v>1239023.8500000001</v>
      </c>
      <c r="E24" s="642">
        <v>0.99999134003184964</v>
      </c>
      <c r="F24" s="630">
        <v>1239034.58</v>
      </c>
    </row>
    <row r="25" spans="1:6" ht="14.4" customHeight="1" x14ac:dyDescent="0.3">
      <c r="A25" s="652" t="s">
        <v>2837</v>
      </c>
      <c r="B25" s="629"/>
      <c r="C25" s="642">
        <v>0</v>
      </c>
      <c r="D25" s="629">
        <v>13676.880000000001</v>
      </c>
      <c r="E25" s="642">
        <v>1</v>
      </c>
      <c r="F25" s="630">
        <v>13676.880000000001</v>
      </c>
    </row>
    <row r="26" spans="1:6" ht="14.4" customHeight="1" x14ac:dyDescent="0.3">
      <c r="A26" s="652" t="s">
        <v>2819</v>
      </c>
      <c r="B26" s="629"/>
      <c r="C26" s="642">
        <v>0</v>
      </c>
      <c r="D26" s="629">
        <v>9830.4399999999987</v>
      </c>
      <c r="E26" s="642">
        <v>1</v>
      </c>
      <c r="F26" s="630">
        <v>9830.4399999999987</v>
      </c>
    </row>
    <row r="27" spans="1:6" ht="14.4" customHeight="1" x14ac:dyDescent="0.3">
      <c r="A27" s="652" t="s">
        <v>2840</v>
      </c>
      <c r="B27" s="629"/>
      <c r="C27" s="642">
        <v>0</v>
      </c>
      <c r="D27" s="629">
        <v>2846.9</v>
      </c>
      <c r="E27" s="642">
        <v>1</v>
      </c>
      <c r="F27" s="630">
        <v>2846.9</v>
      </c>
    </row>
    <row r="28" spans="1:6" ht="14.4" customHeight="1" x14ac:dyDescent="0.3">
      <c r="A28" s="652" t="s">
        <v>2833</v>
      </c>
      <c r="B28" s="629"/>
      <c r="C28" s="642">
        <v>0</v>
      </c>
      <c r="D28" s="629">
        <v>1849.81</v>
      </c>
      <c r="E28" s="642">
        <v>1</v>
      </c>
      <c r="F28" s="630">
        <v>1849.81</v>
      </c>
    </row>
    <row r="29" spans="1:6" ht="14.4" customHeight="1" x14ac:dyDescent="0.3">
      <c r="A29" s="652" t="s">
        <v>2841</v>
      </c>
      <c r="B29" s="629"/>
      <c r="C29" s="642">
        <v>0</v>
      </c>
      <c r="D29" s="629">
        <v>25592.23</v>
      </c>
      <c r="E29" s="642">
        <v>1</v>
      </c>
      <c r="F29" s="630">
        <v>25592.23</v>
      </c>
    </row>
    <row r="30" spans="1:6" ht="14.4" customHeight="1" x14ac:dyDescent="0.3">
      <c r="A30" s="652" t="s">
        <v>2820</v>
      </c>
      <c r="B30" s="629"/>
      <c r="C30" s="642">
        <v>0</v>
      </c>
      <c r="D30" s="629">
        <v>1501.3</v>
      </c>
      <c r="E30" s="642">
        <v>1</v>
      </c>
      <c r="F30" s="630">
        <v>1501.3</v>
      </c>
    </row>
    <row r="31" spans="1:6" ht="14.4" customHeight="1" x14ac:dyDescent="0.3">
      <c r="A31" s="652" t="s">
        <v>2829</v>
      </c>
      <c r="B31" s="629"/>
      <c r="C31" s="642">
        <v>0</v>
      </c>
      <c r="D31" s="629">
        <v>20515.32</v>
      </c>
      <c r="E31" s="642">
        <v>1</v>
      </c>
      <c r="F31" s="630">
        <v>20515.32</v>
      </c>
    </row>
    <row r="32" spans="1:6" ht="14.4" customHeight="1" x14ac:dyDescent="0.3">
      <c r="A32" s="652" t="s">
        <v>2817</v>
      </c>
      <c r="B32" s="629"/>
      <c r="C32" s="642">
        <v>0</v>
      </c>
      <c r="D32" s="629">
        <v>34740.25</v>
      </c>
      <c r="E32" s="642">
        <v>1</v>
      </c>
      <c r="F32" s="630">
        <v>34740.25</v>
      </c>
    </row>
    <row r="33" spans="1:6" ht="14.4" customHeight="1" thickBot="1" x14ac:dyDescent="0.35">
      <c r="A33" s="653" t="s">
        <v>2823</v>
      </c>
      <c r="B33" s="644"/>
      <c r="C33" s="645">
        <v>0</v>
      </c>
      <c r="D33" s="644">
        <v>2694.56</v>
      </c>
      <c r="E33" s="645">
        <v>1</v>
      </c>
      <c r="F33" s="646">
        <v>2694.56</v>
      </c>
    </row>
    <row r="34" spans="1:6" ht="14.4" customHeight="1" thickBot="1" x14ac:dyDescent="0.35">
      <c r="A34" s="647" t="s">
        <v>6</v>
      </c>
      <c r="B34" s="648">
        <v>1412089.3800000001</v>
      </c>
      <c r="C34" s="649">
        <v>9.4753860994223255E-2</v>
      </c>
      <c r="D34" s="648">
        <v>13490621.339999992</v>
      </c>
      <c r="E34" s="649">
        <v>0.90524613900577666</v>
      </c>
      <c r="F34" s="650">
        <v>14902710.719999993</v>
      </c>
    </row>
    <row r="35" spans="1:6" ht="14.4" customHeight="1" thickBot="1" x14ac:dyDescent="0.35"/>
    <row r="36" spans="1:6" ht="14.4" customHeight="1" x14ac:dyDescent="0.3">
      <c r="A36" s="651" t="s">
        <v>2070</v>
      </c>
      <c r="B36" s="623">
        <v>761652.16000000015</v>
      </c>
      <c r="C36" s="641">
        <v>0.81935623213341335</v>
      </c>
      <c r="D36" s="623">
        <v>167921.73000000004</v>
      </c>
      <c r="E36" s="641">
        <v>0.18064376786658673</v>
      </c>
      <c r="F36" s="624">
        <v>929573.89000000013</v>
      </c>
    </row>
    <row r="37" spans="1:6" ht="14.4" customHeight="1" x14ac:dyDescent="0.3">
      <c r="A37" s="652" t="s">
        <v>2063</v>
      </c>
      <c r="B37" s="629">
        <v>422020.32</v>
      </c>
      <c r="C37" s="642">
        <v>1</v>
      </c>
      <c r="D37" s="629"/>
      <c r="E37" s="642">
        <v>0</v>
      </c>
      <c r="F37" s="630">
        <v>422020.32</v>
      </c>
    </row>
    <row r="38" spans="1:6" ht="14.4" customHeight="1" x14ac:dyDescent="0.3">
      <c r="A38" s="652" t="s">
        <v>2108</v>
      </c>
      <c r="B38" s="629">
        <v>134023.24000000002</v>
      </c>
      <c r="C38" s="642">
        <v>0.32285178430919481</v>
      </c>
      <c r="D38" s="629">
        <v>281099.88000000006</v>
      </c>
      <c r="E38" s="642">
        <v>0.67714821569080519</v>
      </c>
      <c r="F38" s="630">
        <v>415123.12000000011</v>
      </c>
    </row>
    <row r="39" spans="1:6" ht="14.4" customHeight="1" x14ac:dyDescent="0.3">
      <c r="A39" s="652" t="s">
        <v>4842</v>
      </c>
      <c r="B39" s="629">
        <v>29025.4</v>
      </c>
      <c r="C39" s="642">
        <v>4.0235120350964179E-3</v>
      </c>
      <c r="D39" s="629">
        <v>7184920.9600000009</v>
      </c>
      <c r="E39" s="642">
        <v>0.99597648796490357</v>
      </c>
      <c r="F39" s="630">
        <v>7213946.3600000013</v>
      </c>
    </row>
    <row r="40" spans="1:6" ht="14.4" customHeight="1" x14ac:dyDescent="0.3">
      <c r="A40" s="652" t="s">
        <v>2160</v>
      </c>
      <c r="B40" s="629">
        <v>28379.19</v>
      </c>
      <c r="C40" s="642">
        <v>0.35308175892486893</v>
      </c>
      <c r="D40" s="629">
        <v>51996.5</v>
      </c>
      <c r="E40" s="642">
        <v>0.64691824107513107</v>
      </c>
      <c r="F40" s="630">
        <v>80375.69</v>
      </c>
    </row>
    <row r="41" spans="1:6" ht="14.4" customHeight="1" x14ac:dyDescent="0.3">
      <c r="A41" s="652" t="s">
        <v>2137</v>
      </c>
      <c r="B41" s="629">
        <v>8666.06</v>
      </c>
      <c r="C41" s="642">
        <v>0.18439716312056731</v>
      </c>
      <c r="D41" s="629">
        <v>38330.650000000016</v>
      </c>
      <c r="E41" s="642">
        <v>0.81560283687943269</v>
      </c>
      <c r="F41" s="630">
        <v>46996.710000000014</v>
      </c>
    </row>
    <row r="42" spans="1:6" ht="14.4" customHeight="1" x14ac:dyDescent="0.3">
      <c r="A42" s="652" t="s">
        <v>4843</v>
      </c>
      <c r="B42" s="629">
        <v>4110.16</v>
      </c>
      <c r="C42" s="642">
        <v>2.8231230465573253E-2</v>
      </c>
      <c r="D42" s="629">
        <v>141478.96</v>
      </c>
      <c r="E42" s="642">
        <v>0.9717687695344267</v>
      </c>
      <c r="F42" s="630">
        <v>145589.12</v>
      </c>
    </row>
    <row r="43" spans="1:6" ht="14.4" customHeight="1" x14ac:dyDescent="0.3">
      <c r="A43" s="652" t="s">
        <v>2085</v>
      </c>
      <c r="B43" s="629">
        <v>2631.7</v>
      </c>
      <c r="C43" s="642">
        <v>0.87640658978363739</v>
      </c>
      <c r="D43" s="629">
        <v>371.13</v>
      </c>
      <c r="E43" s="642">
        <v>0.12359341021636257</v>
      </c>
      <c r="F43" s="630">
        <v>3002.83</v>
      </c>
    </row>
    <row r="44" spans="1:6" ht="14.4" customHeight="1" x14ac:dyDescent="0.3">
      <c r="A44" s="652" t="s">
        <v>2152</v>
      </c>
      <c r="B44" s="629">
        <v>1696.22</v>
      </c>
      <c r="C44" s="642">
        <v>0.86956655473816413</v>
      </c>
      <c r="D44" s="629">
        <v>254.43</v>
      </c>
      <c r="E44" s="642">
        <v>0.13043344526183578</v>
      </c>
      <c r="F44" s="630">
        <v>1950.65</v>
      </c>
    </row>
    <row r="45" spans="1:6" ht="14.4" customHeight="1" x14ac:dyDescent="0.3">
      <c r="A45" s="652" t="s">
        <v>2116</v>
      </c>
      <c r="B45" s="629">
        <v>1555.75</v>
      </c>
      <c r="C45" s="642">
        <v>0.7</v>
      </c>
      <c r="D45" s="629">
        <v>666.75</v>
      </c>
      <c r="E45" s="642">
        <v>0.3</v>
      </c>
      <c r="F45" s="630">
        <v>2222.5</v>
      </c>
    </row>
    <row r="46" spans="1:6" ht="14.4" customHeight="1" x14ac:dyDescent="0.3">
      <c r="A46" s="652" t="s">
        <v>2071</v>
      </c>
      <c r="B46" s="629">
        <v>1361.2099999999998</v>
      </c>
      <c r="C46" s="642">
        <v>0.78801544526713707</v>
      </c>
      <c r="D46" s="629">
        <v>366.18</v>
      </c>
      <c r="E46" s="642">
        <v>0.2119845547328629</v>
      </c>
      <c r="F46" s="630">
        <v>1727.3899999999999</v>
      </c>
    </row>
    <row r="47" spans="1:6" ht="14.4" customHeight="1" x14ac:dyDescent="0.3">
      <c r="A47" s="652" t="s">
        <v>2134</v>
      </c>
      <c r="B47" s="629">
        <v>1347.28</v>
      </c>
      <c r="C47" s="642">
        <v>9.2428344621917546E-4</v>
      </c>
      <c r="D47" s="629">
        <v>1456300.8100000012</v>
      </c>
      <c r="E47" s="642">
        <v>0.9990757165537808</v>
      </c>
      <c r="F47" s="630">
        <v>1457648.0900000012</v>
      </c>
    </row>
    <row r="48" spans="1:6" ht="14.4" customHeight="1" x14ac:dyDescent="0.3">
      <c r="A48" s="652" t="s">
        <v>2140</v>
      </c>
      <c r="B48" s="629">
        <v>1239.6600000000001</v>
      </c>
      <c r="C48" s="642">
        <v>0.11688311688311692</v>
      </c>
      <c r="D48" s="629">
        <v>9366.3199999999979</v>
      </c>
      <c r="E48" s="642">
        <v>0.88311688311688308</v>
      </c>
      <c r="F48" s="630">
        <v>10605.979999999998</v>
      </c>
    </row>
    <row r="49" spans="1:6" ht="14.4" customHeight="1" x14ac:dyDescent="0.3">
      <c r="A49" s="652" t="s">
        <v>2087</v>
      </c>
      <c r="B49" s="629">
        <v>1159.56</v>
      </c>
      <c r="C49" s="642">
        <v>8.7912187888078641E-2</v>
      </c>
      <c r="D49" s="629">
        <v>12030.420000000006</v>
      </c>
      <c r="E49" s="642">
        <v>0.91208781211192136</v>
      </c>
      <c r="F49" s="630">
        <v>13189.980000000005</v>
      </c>
    </row>
    <row r="50" spans="1:6" ht="14.4" customHeight="1" x14ac:dyDescent="0.3">
      <c r="A50" s="652" t="s">
        <v>2100</v>
      </c>
      <c r="B50" s="629">
        <v>1125.92</v>
      </c>
      <c r="C50" s="642">
        <v>4.012398693989027E-2</v>
      </c>
      <c r="D50" s="629">
        <v>26935.100000000013</v>
      </c>
      <c r="E50" s="642">
        <v>0.95987601306010983</v>
      </c>
      <c r="F50" s="630">
        <v>28061.020000000011</v>
      </c>
    </row>
    <row r="51" spans="1:6" ht="14.4" customHeight="1" x14ac:dyDescent="0.3">
      <c r="A51" s="652" t="s">
        <v>2076</v>
      </c>
      <c r="B51" s="629">
        <v>1112.6799999999998</v>
      </c>
      <c r="C51" s="642">
        <v>0.18749252257550303</v>
      </c>
      <c r="D51" s="629">
        <v>4821.8499999999995</v>
      </c>
      <c r="E51" s="642">
        <v>0.81250747742449703</v>
      </c>
      <c r="F51" s="630">
        <v>5934.5299999999988</v>
      </c>
    </row>
    <row r="52" spans="1:6" ht="14.4" customHeight="1" x14ac:dyDescent="0.3">
      <c r="A52" s="652" t="s">
        <v>2093</v>
      </c>
      <c r="B52" s="629">
        <v>1024.6599999999999</v>
      </c>
      <c r="C52" s="642">
        <v>0.36074369545241702</v>
      </c>
      <c r="D52" s="629">
        <v>1815.75</v>
      </c>
      <c r="E52" s="642">
        <v>0.63925630454758298</v>
      </c>
      <c r="F52" s="630">
        <v>2840.41</v>
      </c>
    </row>
    <row r="53" spans="1:6" ht="14.4" customHeight="1" x14ac:dyDescent="0.3">
      <c r="A53" s="652" t="s">
        <v>4844</v>
      </c>
      <c r="B53" s="629">
        <v>1008.7</v>
      </c>
      <c r="C53" s="642">
        <v>1</v>
      </c>
      <c r="D53" s="629"/>
      <c r="E53" s="642">
        <v>0</v>
      </c>
      <c r="F53" s="630">
        <v>1008.7</v>
      </c>
    </row>
    <row r="54" spans="1:6" ht="14.4" customHeight="1" x14ac:dyDescent="0.3">
      <c r="A54" s="652" t="s">
        <v>2098</v>
      </c>
      <c r="B54" s="629">
        <v>915.08999999999992</v>
      </c>
      <c r="C54" s="642">
        <v>0.39618916496733386</v>
      </c>
      <c r="D54" s="629">
        <v>1394.6399999999999</v>
      </c>
      <c r="E54" s="642">
        <v>0.60381083503266619</v>
      </c>
      <c r="F54" s="630">
        <v>2309.7299999999996</v>
      </c>
    </row>
    <row r="55" spans="1:6" ht="14.4" customHeight="1" x14ac:dyDescent="0.3">
      <c r="A55" s="652" t="s">
        <v>2067</v>
      </c>
      <c r="B55" s="629">
        <v>909.93999999999983</v>
      </c>
      <c r="C55" s="642">
        <v>1</v>
      </c>
      <c r="D55" s="629"/>
      <c r="E55" s="642">
        <v>0</v>
      </c>
      <c r="F55" s="630">
        <v>909.93999999999983</v>
      </c>
    </row>
    <row r="56" spans="1:6" ht="14.4" customHeight="1" x14ac:dyDescent="0.3">
      <c r="A56" s="652" t="s">
        <v>2068</v>
      </c>
      <c r="B56" s="629">
        <v>778.48</v>
      </c>
      <c r="C56" s="642">
        <v>0.10650133112983233</v>
      </c>
      <c r="D56" s="629">
        <v>6531.1000000000013</v>
      </c>
      <c r="E56" s="642">
        <v>0.8934986688701676</v>
      </c>
      <c r="F56" s="630">
        <v>7309.5800000000017</v>
      </c>
    </row>
    <row r="57" spans="1:6" ht="14.4" customHeight="1" x14ac:dyDescent="0.3">
      <c r="A57" s="652" t="s">
        <v>4845</v>
      </c>
      <c r="B57" s="629">
        <v>700.15</v>
      </c>
      <c r="C57" s="642">
        <v>0.23148209373677525</v>
      </c>
      <c r="D57" s="629">
        <v>2324.4900000000002</v>
      </c>
      <c r="E57" s="642">
        <v>0.76851790626322469</v>
      </c>
      <c r="F57" s="630">
        <v>3024.6400000000003</v>
      </c>
    </row>
    <row r="58" spans="1:6" ht="14.4" customHeight="1" x14ac:dyDescent="0.3">
      <c r="A58" s="652" t="s">
        <v>2066</v>
      </c>
      <c r="B58" s="629">
        <v>648.48</v>
      </c>
      <c r="C58" s="642">
        <v>2.6431351769956597E-2</v>
      </c>
      <c r="D58" s="629">
        <v>23886.019999999997</v>
      </c>
      <c r="E58" s="642">
        <v>0.97356864823004341</v>
      </c>
      <c r="F58" s="630">
        <v>24534.499999999996</v>
      </c>
    </row>
    <row r="59" spans="1:6" ht="14.4" customHeight="1" x14ac:dyDescent="0.3">
      <c r="A59" s="652" t="s">
        <v>4846</v>
      </c>
      <c r="B59" s="629">
        <v>648.48</v>
      </c>
      <c r="C59" s="642">
        <v>1</v>
      </c>
      <c r="D59" s="629"/>
      <c r="E59" s="642">
        <v>0</v>
      </c>
      <c r="F59" s="630">
        <v>648.48</v>
      </c>
    </row>
    <row r="60" spans="1:6" ht="14.4" customHeight="1" x14ac:dyDescent="0.3">
      <c r="A60" s="652" t="s">
        <v>2127</v>
      </c>
      <c r="B60" s="629">
        <v>617.7600000000001</v>
      </c>
      <c r="C60" s="642">
        <v>0.39767738280696802</v>
      </c>
      <c r="D60" s="629">
        <v>935.65999999999963</v>
      </c>
      <c r="E60" s="642">
        <v>0.60232261719303204</v>
      </c>
      <c r="F60" s="630">
        <v>1553.4199999999996</v>
      </c>
    </row>
    <row r="61" spans="1:6" ht="14.4" customHeight="1" x14ac:dyDescent="0.3">
      <c r="A61" s="652" t="s">
        <v>2162</v>
      </c>
      <c r="B61" s="629">
        <v>571.43999999999994</v>
      </c>
      <c r="C61" s="642">
        <v>6.3396097807318658E-3</v>
      </c>
      <c r="D61" s="629">
        <v>89566.599999999962</v>
      </c>
      <c r="E61" s="642">
        <v>0.99366039021926811</v>
      </c>
      <c r="F61" s="630">
        <v>90138.039999999964</v>
      </c>
    </row>
    <row r="62" spans="1:6" ht="14.4" customHeight="1" x14ac:dyDescent="0.3">
      <c r="A62" s="652" t="s">
        <v>2131</v>
      </c>
      <c r="B62" s="629">
        <v>365.52</v>
      </c>
      <c r="C62" s="642">
        <v>9.2004943579262102E-2</v>
      </c>
      <c r="D62" s="629">
        <v>3607.3100000000013</v>
      </c>
      <c r="E62" s="642">
        <v>0.90799505642073786</v>
      </c>
      <c r="F62" s="630">
        <v>3972.8300000000013</v>
      </c>
    </row>
    <row r="63" spans="1:6" ht="14.4" customHeight="1" x14ac:dyDescent="0.3">
      <c r="A63" s="652" t="s">
        <v>2072</v>
      </c>
      <c r="B63" s="629">
        <v>344.99</v>
      </c>
      <c r="C63" s="642">
        <v>0.46060080106809081</v>
      </c>
      <c r="D63" s="629">
        <v>404.01</v>
      </c>
      <c r="E63" s="642">
        <v>0.53939919893190924</v>
      </c>
      <c r="F63" s="630">
        <v>749</v>
      </c>
    </row>
    <row r="64" spans="1:6" ht="14.4" customHeight="1" x14ac:dyDescent="0.3">
      <c r="A64" s="652" t="s">
        <v>2075</v>
      </c>
      <c r="B64" s="629">
        <v>289.15999999999997</v>
      </c>
      <c r="C64" s="642">
        <v>9.1119647319444955E-2</v>
      </c>
      <c r="D64" s="629">
        <v>2884.2500000000018</v>
      </c>
      <c r="E64" s="642">
        <v>0.90888035268055511</v>
      </c>
      <c r="F64" s="630">
        <v>3173.4100000000017</v>
      </c>
    </row>
    <row r="65" spans="1:6" ht="14.4" customHeight="1" x14ac:dyDescent="0.3">
      <c r="A65" s="652" t="s">
        <v>2144</v>
      </c>
      <c r="B65" s="629">
        <v>279.42</v>
      </c>
      <c r="C65" s="642">
        <v>0.23828488099400491</v>
      </c>
      <c r="D65" s="629">
        <v>893.21</v>
      </c>
      <c r="E65" s="642">
        <v>0.76171511900599498</v>
      </c>
      <c r="F65" s="630">
        <v>1172.6300000000001</v>
      </c>
    </row>
    <row r="66" spans="1:6" ht="14.4" customHeight="1" x14ac:dyDescent="0.3">
      <c r="A66" s="652" t="s">
        <v>2164</v>
      </c>
      <c r="B66" s="629">
        <v>273.94</v>
      </c>
      <c r="C66" s="642">
        <v>0.3625031428231153</v>
      </c>
      <c r="D66" s="629">
        <v>481.74999999999994</v>
      </c>
      <c r="E66" s="642">
        <v>0.63749685717688465</v>
      </c>
      <c r="F66" s="630">
        <v>755.68999999999994</v>
      </c>
    </row>
    <row r="67" spans="1:6" ht="14.4" customHeight="1" x14ac:dyDescent="0.3">
      <c r="A67" s="652" t="s">
        <v>2096</v>
      </c>
      <c r="B67" s="629">
        <v>272.82</v>
      </c>
      <c r="C67" s="642">
        <v>1</v>
      </c>
      <c r="D67" s="629"/>
      <c r="E67" s="642">
        <v>0</v>
      </c>
      <c r="F67" s="630">
        <v>272.82</v>
      </c>
    </row>
    <row r="68" spans="1:6" ht="14.4" customHeight="1" x14ac:dyDescent="0.3">
      <c r="A68" s="652" t="s">
        <v>4847</v>
      </c>
      <c r="B68" s="629">
        <v>251.56</v>
      </c>
      <c r="C68" s="642">
        <v>0.62684707582666765</v>
      </c>
      <c r="D68" s="629">
        <v>149.75</v>
      </c>
      <c r="E68" s="642">
        <v>0.37315292417333235</v>
      </c>
      <c r="F68" s="630">
        <v>401.31</v>
      </c>
    </row>
    <row r="69" spans="1:6" ht="14.4" customHeight="1" x14ac:dyDescent="0.3">
      <c r="A69" s="652" t="s">
        <v>2095</v>
      </c>
      <c r="B69" s="629">
        <v>241.94</v>
      </c>
      <c r="C69" s="642">
        <v>1</v>
      </c>
      <c r="D69" s="629"/>
      <c r="E69" s="642">
        <v>0</v>
      </c>
      <c r="F69" s="630">
        <v>241.94</v>
      </c>
    </row>
    <row r="70" spans="1:6" ht="14.4" customHeight="1" x14ac:dyDescent="0.3">
      <c r="A70" s="652" t="s">
        <v>2123</v>
      </c>
      <c r="B70" s="629">
        <v>184.22</v>
      </c>
      <c r="C70" s="642">
        <v>0.16666968243915681</v>
      </c>
      <c r="D70" s="629">
        <v>921.08</v>
      </c>
      <c r="E70" s="642">
        <v>0.8333303175608433</v>
      </c>
      <c r="F70" s="630">
        <v>1105.3</v>
      </c>
    </row>
    <row r="71" spans="1:6" ht="14.4" customHeight="1" x14ac:dyDescent="0.3">
      <c r="A71" s="652" t="s">
        <v>2101</v>
      </c>
      <c r="B71" s="629">
        <v>140.16</v>
      </c>
      <c r="C71" s="642">
        <v>8.9826576259020477E-2</v>
      </c>
      <c r="D71" s="629">
        <v>1420.1799999999998</v>
      </c>
      <c r="E71" s="642">
        <v>0.91017342374097943</v>
      </c>
      <c r="F71" s="630">
        <v>1560.34</v>
      </c>
    </row>
    <row r="72" spans="1:6" ht="14.4" customHeight="1" x14ac:dyDescent="0.3">
      <c r="A72" s="652" t="s">
        <v>2086</v>
      </c>
      <c r="B72" s="629">
        <v>130.5</v>
      </c>
      <c r="C72" s="642">
        <v>8.5094451580930999E-2</v>
      </c>
      <c r="D72" s="629">
        <v>1403.0900000000004</v>
      </c>
      <c r="E72" s="642">
        <v>0.91490554841906901</v>
      </c>
      <c r="F72" s="630">
        <v>1533.5900000000004</v>
      </c>
    </row>
    <row r="73" spans="1:6" ht="14.4" customHeight="1" x14ac:dyDescent="0.3">
      <c r="A73" s="652" t="s">
        <v>2117</v>
      </c>
      <c r="B73" s="629">
        <v>101.16</v>
      </c>
      <c r="C73" s="642">
        <v>8.6335356018127349E-2</v>
      </c>
      <c r="D73" s="629">
        <v>1070.55</v>
      </c>
      <c r="E73" s="642">
        <v>0.91366464398187253</v>
      </c>
      <c r="F73" s="630">
        <v>1171.71</v>
      </c>
    </row>
    <row r="74" spans="1:6" ht="14.4" customHeight="1" x14ac:dyDescent="0.3">
      <c r="A74" s="652" t="s">
        <v>2105</v>
      </c>
      <c r="B74" s="629">
        <v>100.63</v>
      </c>
      <c r="C74" s="642">
        <v>3.7435781062249124E-2</v>
      </c>
      <c r="D74" s="629">
        <v>2587.4399999999996</v>
      </c>
      <c r="E74" s="642">
        <v>0.96256421893775079</v>
      </c>
      <c r="F74" s="630">
        <v>2688.0699999999997</v>
      </c>
    </row>
    <row r="75" spans="1:6" ht="14.4" customHeight="1" x14ac:dyDescent="0.3">
      <c r="A75" s="652" t="s">
        <v>2090</v>
      </c>
      <c r="B75" s="629">
        <v>58.29</v>
      </c>
      <c r="C75" s="642">
        <v>1</v>
      </c>
      <c r="D75" s="629"/>
      <c r="E75" s="642">
        <v>0</v>
      </c>
      <c r="F75" s="630">
        <v>58.29</v>
      </c>
    </row>
    <row r="76" spans="1:6" ht="14.4" customHeight="1" x14ac:dyDescent="0.3">
      <c r="A76" s="652" t="s">
        <v>2081</v>
      </c>
      <c r="B76" s="629">
        <v>51.69</v>
      </c>
      <c r="C76" s="642">
        <v>1</v>
      </c>
      <c r="D76" s="629"/>
      <c r="E76" s="642">
        <v>0</v>
      </c>
      <c r="F76" s="630">
        <v>51.69</v>
      </c>
    </row>
    <row r="77" spans="1:6" ht="14.4" customHeight="1" x14ac:dyDescent="0.3">
      <c r="A77" s="652" t="s">
        <v>2106</v>
      </c>
      <c r="B77" s="629">
        <v>41.55</v>
      </c>
      <c r="C77" s="642">
        <v>0.14285714285714285</v>
      </c>
      <c r="D77" s="629">
        <v>249.3</v>
      </c>
      <c r="E77" s="642">
        <v>0.8571428571428571</v>
      </c>
      <c r="F77" s="630">
        <v>290.85000000000002</v>
      </c>
    </row>
    <row r="78" spans="1:6" ht="14.4" customHeight="1" x14ac:dyDescent="0.3">
      <c r="A78" s="652" t="s">
        <v>2161</v>
      </c>
      <c r="B78" s="629">
        <v>32.14</v>
      </c>
      <c r="C78" s="642">
        <v>2.8340652170079181E-2</v>
      </c>
      <c r="D78" s="629">
        <v>1101.92</v>
      </c>
      <c r="E78" s="642">
        <v>0.97165934782992069</v>
      </c>
      <c r="F78" s="630">
        <v>1134.0600000000002</v>
      </c>
    </row>
    <row r="79" spans="1:6" ht="14.4" customHeight="1" x14ac:dyDescent="0.3">
      <c r="A79" s="652" t="s">
        <v>2082</v>
      </c>
      <c r="B79" s="629">
        <v>0</v>
      </c>
      <c r="C79" s="642">
        <v>0</v>
      </c>
      <c r="D79" s="629">
        <v>2231.1800000000003</v>
      </c>
      <c r="E79" s="642">
        <v>1</v>
      </c>
      <c r="F79" s="630">
        <v>2231.1800000000003</v>
      </c>
    </row>
    <row r="80" spans="1:6" ht="14.4" customHeight="1" x14ac:dyDescent="0.3">
      <c r="A80" s="652" t="s">
        <v>2073</v>
      </c>
      <c r="B80" s="629">
        <v>0</v>
      </c>
      <c r="C80" s="642"/>
      <c r="D80" s="629"/>
      <c r="E80" s="642"/>
      <c r="F80" s="630">
        <v>0</v>
      </c>
    </row>
    <row r="81" spans="1:6" ht="14.4" customHeight="1" x14ac:dyDescent="0.3">
      <c r="A81" s="652" t="s">
        <v>2166</v>
      </c>
      <c r="B81" s="629"/>
      <c r="C81" s="642"/>
      <c r="D81" s="629">
        <v>0</v>
      </c>
      <c r="E81" s="642"/>
      <c r="F81" s="630">
        <v>0</v>
      </c>
    </row>
    <row r="82" spans="1:6" ht="14.4" customHeight="1" x14ac:dyDescent="0.3">
      <c r="A82" s="652" t="s">
        <v>2114</v>
      </c>
      <c r="B82" s="629">
        <v>0</v>
      </c>
      <c r="C82" s="642">
        <v>0</v>
      </c>
      <c r="D82" s="629">
        <v>12114.4</v>
      </c>
      <c r="E82" s="642">
        <v>1</v>
      </c>
      <c r="F82" s="630">
        <v>12114.4</v>
      </c>
    </row>
    <row r="83" spans="1:6" ht="14.4" customHeight="1" x14ac:dyDescent="0.3">
      <c r="A83" s="652" t="s">
        <v>2121</v>
      </c>
      <c r="B83" s="629"/>
      <c r="C83" s="642">
        <v>0</v>
      </c>
      <c r="D83" s="629">
        <v>3200.85</v>
      </c>
      <c r="E83" s="642">
        <v>1</v>
      </c>
      <c r="F83" s="630">
        <v>3200.85</v>
      </c>
    </row>
    <row r="84" spans="1:6" ht="14.4" customHeight="1" x14ac:dyDescent="0.3">
      <c r="A84" s="652" t="s">
        <v>2159</v>
      </c>
      <c r="B84" s="629"/>
      <c r="C84" s="642">
        <v>0</v>
      </c>
      <c r="D84" s="629">
        <v>2618.96</v>
      </c>
      <c r="E84" s="642">
        <v>1</v>
      </c>
      <c r="F84" s="630">
        <v>2618.96</v>
      </c>
    </row>
    <row r="85" spans="1:6" ht="14.4" customHeight="1" x14ac:dyDescent="0.3">
      <c r="A85" s="652" t="s">
        <v>2138</v>
      </c>
      <c r="B85" s="629"/>
      <c r="C85" s="642">
        <v>0</v>
      </c>
      <c r="D85" s="629">
        <v>94.8</v>
      </c>
      <c r="E85" s="642">
        <v>1</v>
      </c>
      <c r="F85" s="630">
        <v>94.8</v>
      </c>
    </row>
    <row r="86" spans="1:6" ht="14.4" customHeight="1" x14ac:dyDescent="0.3">
      <c r="A86" s="652" t="s">
        <v>2083</v>
      </c>
      <c r="B86" s="629"/>
      <c r="C86" s="642">
        <v>0</v>
      </c>
      <c r="D86" s="629">
        <v>305.04000000000002</v>
      </c>
      <c r="E86" s="642">
        <v>1</v>
      </c>
      <c r="F86" s="630">
        <v>305.04000000000002</v>
      </c>
    </row>
    <row r="87" spans="1:6" ht="14.4" customHeight="1" x14ac:dyDescent="0.3">
      <c r="A87" s="652" t="s">
        <v>4848</v>
      </c>
      <c r="B87" s="629"/>
      <c r="C87" s="642">
        <v>0</v>
      </c>
      <c r="D87" s="629">
        <v>983.94</v>
      </c>
      <c r="E87" s="642">
        <v>1</v>
      </c>
      <c r="F87" s="630">
        <v>983.94</v>
      </c>
    </row>
    <row r="88" spans="1:6" ht="14.4" customHeight="1" x14ac:dyDescent="0.3">
      <c r="A88" s="652" t="s">
        <v>2157</v>
      </c>
      <c r="B88" s="629"/>
      <c r="C88" s="642">
        <v>0</v>
      </c>
      <c r="D88" s="629">
        <v>51907.76</v>
      </c>
      <c r="E88" s="642">
        <v>1</v>
      </c>
      <c r="F88" s="630">
        <v>51907.76</v>
      </c>
    </row>
    <row r="89" spans="1:6" ht="14.4" customHeight="1" x14ac:dyDescent="0.3">
      <c r="A89" s="652" t="s">
        <v>2097</v>
      </c>
      <c r="B89" s="629"/>
      <c r="C89" s="642">
        <v>0</v>
      </c>
      <c r="D89" s="629">
        <v>7762.1200000000017</v>
      </c>
      <c r="E89" s="642">
        <v>1</v>
      </c>
      <c r="F89" s="630">
        <v>7762.1200000000017</v>
      </c>
    </row>
    <row r="90" spans="1:6" ht="14.4" customHeight="1" x14ac:dyDescent="0.3">
      <c r="A90" s="652" t="s">
        <v>2122</v>
      </c>
      <c r="B90" s="629"/>
      <c r="C90" s="642">
        <v>0</v>
      </c>
      <c r="D90" s="629">
        <v>3982.0200000000004</v>
      </c>
      <c r="E90" s="642">
        <v>1</v>
      </c>
      <c r="F90" s="630">
        <v>3982.0200000000004</v>
      </c>
    </row>
    <row r="91" spans="1:6" ht="14.4" customHeight="1" x14ac:dyDescent="0.3">
      <c r="A91" s="652" t="s">
        <v>2079</v>
      </c>
      <c r="B91" s="629"/>
      <c r="C91" s="642">
        <v>0</v>
      </c>
      <c r="D91" s="629">
        <v>112.45</v>
      </c>
      <c r="E91" s="642">
        <v>1</v>
      </c>
      <c r="F91" s="630">
        <v>112.45</v>
      </c>
    </row>
    <row r="92" spans="1:6" ht="14.4" customHeight="1" x14ac:dyDescent="0.3">
      <c r="A92" s="652" t="s">
        <v>2124</v>
      </c>
      <c r="B92" s="629"/>
      <c r="C92" s="642">
        <v>0</v>
      </c>
      <c r="D92" s="629">
        <v>14821.240000000002</v>
      </c>
      <c r="E92" s="642">
        <v>1</v>
      </c>
      <c r="F92" s="630">
        <v>14821.240000000002</v>
      </c>
    </row>
    <row r="93" spans="1:6" ht="14.4" customHeight="1" x14ac:dyDescent="0.3">
      <c r="A93" s="652" t="s">
        <v>2136</v>
      </c>
      <c r="B93" s="629"/>
      <c r="C93" s="642"/>
      <c r="D93" s="629">
        <v>0</v>
      </c>
      <c r="E93" s="642"/>
      <c r="F93" s="630">
        <v>0</v>
      </c>
    </row>
    <row r="94" spans="1:6" ht="14.4" customHeight="1" x14ac:dyDescent="0.3">
      <c r="A94" s="652" t="s">
        <v>4849</v>
      </c>
      <c r="B94" s="629"/>
      <c r="C94" s="642">
        <v>0</v>
      </c>
      <c r="D94" s="629">
        <v>1616255.28</v>
      </c>
      <c r="E94" s="642">
        <v>1</v>
      </c>
      <c r="F94" s="630">
        <v>1616255.28</v>
      </c>
    </row>
    <row r="95" spans="1:6" ht="14.4" customHeight="1" x14ac:dyDescent="0.3">
      <c r="A95" s="652" t="s">
        <v>2154</v>
      </c>
      <c r="B95" s="629">
        <v>0</v>
      </c>
      <c r="C95" s="642">
        <v>0</v>
      </c>
      <c r="D95" s="629">
        <v>1052.54</v>
      </c>
      <c r="E95" s="642">
        <v>1</v>
      </c>
      <c r="F95" s="630">
        <v>1052.54</v>
      </c>
    </row>
    <row r="96" spans="1:6" ht="14.4" customHeight="1" x14ac:dyDescent="0.3">
      <c r="A96" s="652" t="s">
        <v>4850</v>
      </c>
      <c r="B96" s="629">
        <v>0</v>
      </c>
      <c r="C96" s="642">
        <v>0</v>
      </c>
      <c r="D96" s="629">
        <v>122921.82999999997</v>
      </c>
      <c r="E96" s="642">
        <v>1</v>
      </c>
      <c r="F96" s="630">
        <v>122921.82999999997</v>
      </c>
    </row>
    <row r="97" spans="1:6" ht="14.4" customHeight="1" x14ac:dyDescent="0.3">
      <c r="A97" s="652" t="s">
        <v>2132</v>
      </c>
      <c r="B97" s="629"/>
      <c r="C97" s="642">
        <v>0</v>
      </c>
      <c r="D97" s="629">
        <v>1087</v>
      </c>
      <c r="E97" s="642">
        <v>1</v>
      </c>
      <c r="F97" s="630">
        <v>1087</v>
      </c>
    </row>
    <row r="98" spans="1:6" ht="14.4" customHeight="1" x14ac:dyDescent="0.3">
      <c r="A98" s="652" t="s">
        <v>2113</v>
      </c>
      <c r="B98" s="629"/>
      <c r="C98" s="642">
        <v>0</v>
      </c>
      <c r="D98" s="629">
        <v>23462.870000000006</v>
      </c>
      <c r="E98" s="642">
        <v>1</v>
      </c>
      <c r="F98" s="630">
        <v>23462.870000000006</v>
      </c>
    </row>
    <row r="99" spans="1:6" ht="14.4" customHeight="1" x14ac:dyDescent="0.3">
      <c r="A99" s="652" t="s">
        <v>2125</v>
      </c>
      <c r="B99" s="629"/>
      <c r="C99" s="642">
        <v>0</v>
      </c>
      <c r="D99" s="629">
        <v>15254.9</v>
      </c>
      <c r="E99" s="642">
        <v>1</v>
      </c>
      <c r="F99" s="630">
        <v>15254.9</v>
      </c>
    </row>
    <row r="100" spans="1:6" ht="14.4" customHeight="1" x14ac:dyDescent="0.3">
      <c r="A100" s="652" t="s">
        <v>2065</v>
      </c>
      <c r="B100" s="629"/>
      <c r="C100" s="642"/>
      <c r="D100" s="629">
        <v>0</v>
      </c>
      <c r="E100" s="642"/>
      <c r="F100" s="630">
        <v>0</v>
      </c>
    </row>
    <row r="101" spans="1:6" ht="14.4" customHeight="1" x14ac:dyDescent="0.3">
      <c r="A101" s="652" t="s">
        <v>2111</v>
      </c>
      <c r="B101" s="629">
        <v>0</v>
      </c>
      <c r="C101" s="642">
        <v>0</v>
      </c>
      <c r="D101" s="629">
        <v>93252.530000000013</v>
      </c>
      <c r="E101" s="642">
        <v>1</v>
      </c>
      <c r="F101" s="630">
        <v>93252.530000000013</v>
      </c>
    </row>
    <row r="102" spans="1:6" ht="14.4" customHeight="1" x14ac:dyDescent="0.3">
      <c r="A102" s="652" t="s">
        <v>2139</v>
      </c>
      <c r="B102" s="629">
        <v>0</v>
      </c>
      <c r="C102" s="642">
        <v>0</v>
      </c>
      <c r="D102" s="629">
        <v>4571.5199999999995</v>
      </c>
      <c r="E102" s="642">
        <v>1</v>
      </c>
      <c r="F102" s="630">
        <v>4571.5199999999995</v>
      </c>
    </row>
    <row r="103" spans="1:6" ht="14.4" customHeight="1" x14ac:dyDescent="0.3">
      <c r="A103" s="652" t="s">
        <v>2150</v>
      </c>
      <c r="B103" s="629">
        <v>0</v>
      </c>
      <c r="C103" s="642"/>
      <c r="D103" s="629">
        <v>0</v>
      </c>
      <c r="E103" s="642"/>
      <c r="F103" s="630">
        <v>0</v>
      </c>
    </row>
    <row r="104" spans="1:6" ht="14.4" customHeight="1" x14ac:dyDescent="0.3">
      <c r="A104" s="652" t="s">
        <v>4851</v>
      </c>
      <c r="B104" s="629"/>
      <c r="C104" s="642">
        <v>0</v>
      </c>
      <c r="D104" s="629">
        <v>184637.88000000003</v>
      </c>
      <c r="E104" s="642">
        <v>1</v>
      </c>
      <c r="F104" s="630">
        <v>184637.88000000003</v>
      </c>
    </row>
    <row r="105" spans="1:6" ht="14.4" customHeight="1" x14ac:dyDescent="0.3">
      <c r="A105" s="652" t="s">
        <v>2103</v>
      </c>
      <c r="B105" s="629"/>
      <c r="C105" s="642">
        <v>0</v>
      </c>
      <c r="D105" s="629">
        <v>785.95</v>
      </c>
      <c r="E105" s="642">
        <v>1</v>
      </c>
      <c r="F105" s="630">
        <v>785.95</v>
      </c>
    </row>
    <row r="106" spans="1:6" ht="14.4" customHeight="1" x14ac:dyDescent="0.3">
      <c r="A106" s="652" t="s">
        <v>4852</v>
      </c>
      <c r="B106" s="629"/>
      <c r="C106" s="642">
        <v>0</v>
      </c>
      <c r="D106" s="629">
        <v>281737.35000000003</v>
      </c>
      <c r="E106" s="642">
        <v>1</v>
      </c>
      <c r="F106" s="630">
        <v>281737.35000000003</v>
      </c>
    </row>
    <row r="107" spans="1:6" ht="14.4" customHeight="1" x14ac:dyDescent="0.3">
      <c r="A107" s="652" t="s">
        <v>2104</v>
      </c>
      <c r="B107" s="629"/>
      <c r="C107" s="642">
        <v>0</v>
      </c>
      <c r="D107" s="629">
        <v>94.41</v>
      </c>
      <c r="E107" s="642">
        <v>1</v>
      </c>
      <c r="F107" s="630">
        <v>94.41</v>
      </c>
    </row>
    <row r="108" spans="1:6" ht="14.4" customHeight="1" x14ac:dyDescent="0.3">
      <c r="A108" s="652" t="s">
        <v>2099</v>
      </c>
      <c r="B108" s="629">
        <v>0</v>
      </c>
      <c r="C108" s="642">
        <v>0</v>
      </c>
      <c r="D108" s="629">
        <v>193.26</v>
      </c>
      <c r="E108" s="642">
        <v>1</v>
      </c>
      <c r="F108" s="630">
        <v>193.26</v>
      </c>
    </row>
    <row r="109" spans="1:6" ht="14.4" customHeight="1" x14ac:dyDescent="0.3">
      <c r="A109" s="652" t="s">
        <v>2110</v>
      </c>
      <c r="B109" s="629"/>
      <c r="C109" s="642">
        <v>0</v>
      </c>
      <c r="D109" s="629">
        <v>139.46</v>
      </c>
      <c r="E109" s="642">
        <v>1</v>
      </c>
      <c r="F109" s="630">
        <v>139.46</v>
      </c>
    </row>
    <row r="110" spans="1:6" ht="14.4" customHeight="1" x14ac:dyDescent="0.3">
      <c r="A110" s="652" t="s">
        <v>4853</v>
      </c>
      <c r="B110" s="629"/>
      <c r="C110" s="642">
        <v>0</v>
      </c>
      <c r="D110" s="629">
        <v>3810.76</v>
      </c>
      <c r="E110" s="642">
        <v>1</v>
      </c>
      <c r="F110" s="630">
        <v>3810.76</v>
      </c>
    </row>
    <row r="111" spans="1:6" ht="14.4" customHeight="1" x14ac:dyDescent="0.3">
      <c r="A111" s="652" t="s">
        <v>2145</v>
      </c>
      <c r="B111" s="629"/>
      <c r="C111" s="642">
        <v>0</v>
      </c>
      <c r="D111" s="629">
        <v>312.5</v>
      </c>
      <c r="E111" s="642">
        <v>1</v>
      </c>
      <c r="F111" s="630">
        <v>312.5</v>
      </c>
    </row>
    <row r="112" spans="1:6" ht="14.4" customHeight="1" x14ac:dyDescent="0.3">
      <c r="A112" s="652" t="s">
        <v>2130</v>
      </c>
      <c r="B112" s="629"/>
      <c r="C112" s="642">
        <v>0</v>
      </c>
      <c r="D112" s="629">
        <v>121.16</v>
      </c>
      <c r="E112" s="642">
        <v>1</v>
      </c>
      <c r="F112" s="630">
        <v>121.16</v>
      </c>
    </row>
    <row r="113" spans="1:6" ht="14.4" customHeight="1" x14ac:dyDescent="0.3">
      <c r="A113" s="652" t="s">
        <v>2128</v>
      </c>
      <c r="B113" s="629"/>
      <c r="C113" s="642">
        <v>0</v>
      </c>
      <c r="D113" s="629">
        <v>1099542.5399999998</v>
      </c>
      <c r="E113" s="642">
        <v>1</v>
      </c>
      <c r="F113" s="630">
        <v>1099542.5399999998</v>
      </c>
    </row>
    <row r="114" spans="1:6" ht="14.4" customHeight="1" x14ac:dyDescent="0.3">
      <c r="A114" s="652" t="s">
        <v>4854</v>
      </c>
      <c r="B114" s="629"/>
      <c r="C114" s="642">
        <v>0</v>
      </c>
      <c r="D114" s="629">
        <v>474.22999999999996</v>
      </c>
      <c r="E114" s="642">
        <v>1</v>
      </c>
      <c r="F114" s="630">
        <v>474.22999999999996</v>
      </c>
    </row>
    <row r="115" spans="1:6" ht="14.4" customHeight="1" x14ac:dyDescent="0.3">
      <c r="A115" s="652" t="s">
        <v>2107</v>
      </c>
      <c r="B115" s="629"/>
      <c r="C115" s="642">
        <v>0</v>
      </c>
      <c r="D115" s="629">
        <v>25.07</v>
      </c>
      <c r="E115" s="642">
        <v>1</v>
      </c>
      <c r="F115" s="630">
        <v>25.07</v>
      </c>
    </row>
    <row r="116" spans="1:6" ht="14.4" customHeight="1" x14ac:dyDescent="0.3">
      <c r="A116" s="652" t="s">
        <v>4855</v>
      </c>
      <c r="B116" s="629"/>
      <c r="C116" s="642">
        <v>0</v>
      </c>
      <c r="D116" s="629">
        <v>1249.3799999999999</v>
      </c>
      <c r="E116" s="642">
        <v>1</v>
      </c>
      <c r="F116" s="630">
        <v>1249.3799999999999</v>
      </c>
    </row>
    <row r="117" spans="1:6" ht="14.4" customHeight="1" x14ac:dyDescent="0.3">
      <c r="A117" s="652" t="s">
        <v>2143</v>
      </c>
      <c r="B117" s="629"/>
      <c r="C117" s="642">
        <v>0</v>
      </c>
      <c r="D117" s="629">
        <v>137.74</v>
      </c>
      <c r="E117" s="642">
        <v>1</v>
      </c>
      <c r="F117" s="630">
        <v>137.74</v>
      </c>
    </row>
    <row r="118" spans="1:6" ht="14.4" customHeight="1" x14ac:dyDescent="0.3">
      <c r="A118" s="652" t="s">
        <v>2141</v>
      </c>
      <c r="B118" s="629"/>
      <c r="C118" s="642">
        <v>0</v>
      </c>
      <c r="D118" s="629">
        <v>415449.46000000014</v>
      </c>
      <c r="E118" s="642">
        <v>1</v>
      </c>
      <c r="F118" s="630">
        <v>415449.46000000014</v>
      </c>
    </row>
    <row r="119" spans="1:6" ht="14.4" customHeight="1" x14ac:dyDescent="0.3">
      <c r="A119" s="652" t="s">
        <v>2118</v>
      </c>
      <c r="B119" s="629"/>
      <c r="C119" s="642">
        <v>0</v>
      </c>
      <c r="D119" s="629">
        <v>693.05</v>
      </c>
      <c r="E119" s="642">
        <v>1</v>
      </c>
      <c r="F119" s="630">
        <v>693.05</v>
      </c>
    </row>
    <row r="120" spans="1:6" ht="14.4" customHeight="1" x14ac:dyDescent="0.3">
      <c r="A120" s="652" t="s">
        <v>2078</v>
      </c>
      <c r="B120" s="629">
        <v>0</v>
      </c>
      <c r="C120" s="642">
        <v>0</v>
      </c>
      <c r="D120" s="629">
        <v>568.48</v>
      </c>
      <c r="E120" s="642">
        <v>1</v>
      </c>
      <c r="F120" s="630">
        <v>568.48</v>
      </c>
    </row>
    <row r="121" spans="1:6" ht="14.4" customHeight="1" thickBot="1" x14ac:dyDescent="0.35">
      <c r="A121" s="653" t="s">
        <v>2120</v>
      </c>
      <c r="B121" s="644"/>
      <c r="C121" s="645">
        <v>0</v>
      </c>
      <c r="D121" s="644">
        <v>2165.66</v>
      </c>
      <c r="E121" s="645">
        <v>1</v>
      </c>
      <c r="F121" s="646">
        <v>2165.66</v>
      </c>
    </row>
    <row r="122" spans="1:6" ht="14.4" customHeight="1" thickBot="1" x14ac:dyDescent="0.35">
      <c r="A122" s="647" t="s">
        <v>6</v>
      </c>
      <c r="B122" s="648">
        <v>1412089.38</v>
      </c>
      <c r="C122" s="649">
        <v>9.4753860994223157E-2</v>
      </c>
      <c r="D122" s="648">
        <v>13490621.340000007</v>
      </c>
      <c r="E122" s="649">
        <v>0.90524613900577688</v>
      </c>
      <c r="F122" s="650">
        <v>14902710.720000006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{1567B2EA-F0F7-4032-95FB-3A6EC7ACF96A}</x14:id>
        </ext>
      </extLst>
    </cfRule>
  </conditionalFormatting>
  <conditionalFormatting sqref="F36:F12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{80FCB22D-FD01-4173-96B3-3761E0ABAEB6}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567B2EA-F0F7-4032-95FB-3A6EC7ACF96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F5:F33</xm:sqref>
        </x14:conditionalFormatting>
        <x14:conditionalFormatting xmlns:xm="http://schemas.microsoft.com/office/excel/2006/main">
          <x14:cfRule type="dataBar" id="{80FCB22D-FD01-4173-96B3-3761E0ABAEB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F36:F121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95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266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256</v>
      </c>
      <c r="F3" s="56">
        <f>SUBTOTAL(9,F6:F1048576)</f>
        <v>792</v>
      </c>
      <c r="G3" s="56">
        <f>SUBTOTAL(9,G6:G1048576)</f>
        <v>1412089.3799999997</v>
      </c>
      <c r="H3" s="57">
        <f>IF(M3=0,0,G3/M3)</f>
        <v>9.4753860994223144E-2</v>
      </c>
      <c r="I3" s="56">
        <f>SUBTOTAL(9,I6:I1048576)</f>
        <v>11508</v>
      </c>
      <c r="J3" s="56">
        <f>SUBTOTAL(9,J6:J1048576)</f>
        <v>13490621.339999985</v>
      </c>
      <c r="K3" s="57">
        <f>IF(M3=0,0,J3/M3)</f>
        <v>0.90524613900577544</v>
      </c>
      <c r="L3" s="56">
        <f>SUBTOTAL(9,L6:L1048576)</f>
        <v>12300</v>
      </c>
      <c r="M3" s="58">
        <f>SUBTOTAL(9,M6:M1048576)</f>
        <v>14902710.720000006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258</v>
      </c>
      <c r="G4" s="479"/>
      <c r="H4" s="480"/>
      <c r="I4" s="481" t="s">
        <v>257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265</v>
      </c>
      <c r="B5" s="654" t="s">
        <v>260</v>
      </c>
      <c r="C5" s="654" t="s">
        <v>176</v>
      </c>
      <c r="D5" s="654" t="s">
        <v>261</v>
      </c>
      <c r="E5" s="654" t="s">
        <v>262</v>
      </c>
      <c r="F5" s="655" t="s">
        <v>32</v>
      </c>
      <c r="G5" s="655" t="s">
        <v>17</v>
      </c>
      <c r="H5" s="639" t="s">
        <v>263</v>
      </c>
      <c r="I5" s="638" t="s">
        <v>32</v>
      </c>
      <c r="J5" s="655" t="s">
        <v>17</v>
      </c>
      <c r="K5" s="639" t="s">
        <v>263</v>
      </c>
      <c r="L5" s="638" t="s">
        <v>32</v>
      </c>
      <c r="M5" s="656" t="s">
        <v>17</v>
      </c>
    </row>
    <row r="6" spans="1:13" ht="14.4" customHeight="1" x14ac:dyDescent="0.3">
      <c r="A6" s="619" t="s">
        <v>2816</v>
      </c>
      <c r="B6" s="620" t="s">
        <v>2168</v>
      </c>
      <c r="C6" s="620" t="s">
        <v>2603</v>
      </c>
      <c r="D6" s="620" t="s">
        <v>2604</v>
      </c>
      <c r="E6" s="620" t="s">
        <v>2174</v>
      </c>
      <c r="F6" s="623"/>
      <c r="G6" s="623"/>
      <c r="H6" s="641">
        <v>0</v>
      </c>
      <c r="I6" s="623">
        <v>7</v>
      </c>
      <c r="J6" s="623">
        <v>228.41000000000003</v>
      </c>
      <c r="K6" s="641">
        <v>1</v>
      </c>
      <c r="L6" s="623">
        <v>7</v>
      </c>
      <c r="M6" s="624">
        <v>228.41000000000003</v>
      </c>
    </row>
    <row r="7" spans="1:13" ht="14.4" customHeight="1" x14ac:dyDescent="0.3">
      <c r="A7" s="625" t="s">
        <v>2816</v>
      </c>
      <c r="B7" s="626" t="s">
        <v>2179</v>
      </c>
      <c r="C7" s="626" t="s">
        <v>2180</v>
      </c>
      <c r="D7" s="626" t="s">
        <v>880</v>
      </c>
      <c r="E7" s="626" t="s">
        <v>881</v>
      </c>
      <c r="F7" s="629"/>
      <c r="G7" s="629"/>
      <c r="H7" s="642">
        <v>0</v>
      </c>
      <c r="I7" s="629">
        <v>14</v>
      </c>
      <c r="J7" s="629">
        <v>2666.72</v>
      </c>
      <c r="K7" s="642">
        <v>1</v>
      </c>
      <c r="L7" s="629">
        <v>14</v>
      </c>
      <c r="M7" s="630">
        <v>2666.72</v>
      </c>
    </row>
    <row r="8" spans="1:13" ht="14.4" customHeight="1" x14ac:dyDescent="0.3">
      <c r="A8" s="625" t="s">
        <v>2816</v>
      </c>
      <c r="B8" s="626" t="s">
        <v>2185</v>
      </c>
      <c r="C8" s="626" t="s">
        <v>3549</v>
      </c>
      <c r="D8" s="626" t="s">
        <v>3550</v>
      </c>
      <c r="E8" s="626" t="s">
        <v>3551</v>
      </c>
      <c r="F8" s="629"/>
      <c r="G8" s="629"/>
      <c r="H8" s="642"/>
      <c r="I8" s="629">
        <v>1</v>
      </c>
      <c r="J8" s="629">
        <v>0</v>
      </c>
      <c r="K8" s="642"/>
      <c r="L8" s="629">
        <v>1</v>
      </c>
      <c r="M8" s="630">
        <v>0</v>
      </c>
    </row>
    <row r="9" spans="1:13" ht="14.4" customHeight="1" x14ac:dyDescent="0.3">
      <c r="A9" s="625" t="s">
        <v>2816</v>
      </c>
      <c r="B9" s="626" t="s">
        <v>2194</v>
      </c>
      <c r="C9" s="626" t="s">
        <v>2195</v>
      </c>
      <c r="D9" s="626" t="s">
        <v>1271</v>
      </c>
      <c r="E9" s="626" t="s">
        <v>1272</v>
      </c>
      <c r="F9" s="629"/>
      <c r="G9" s="629"/>
      <c r="H9" s="642">
        <v>0</v>
      </c>
      <c r="I9" s="629">
        <v>58</v>
      </c>
      <c r="J9" s="629">
        <v>28849.199999999997</v>
      </c>
      <c r="K9" s="642">
        <v>1</v>
      </c>
      <c r="L9" s="629">
        <v>58</v>
      </c>
      <c r="M9" s="630">
        <v>28849.199999999997</v>
      </c>
    </row>
    <row r="10" spans="1:13" ht="14.4" customHeight="1" x14ac:dyDescent="0.3">
      <c r="A10" s="625" t="s">
        <v>2816</v>
      </c>
      <c r="B10" s="626" t="s">
        <v>2194</v>
      </c>
      <c r="C10" s="626" t="s">
        <v>3541</v>
      </c>
      <c r="D10" s="626" t="s">
        <v>3542</v>
      </c>
      <c r="E10" s="626" t="s">
        <v>2875</v>
      </c>
      <c r="F10" s="629">
        <v>1</v>
      </c>
      <c r="G10" s="629">
        <v>1347.28</v>
      </c>
      <c r="H10" s="642">
        <v>1</v>
      </c>
      <c r="I10" s="629"/>
      <c r="J10" s="629"/>
      <c r="K10" s="642">
        <v>0</v>
      </c>
      <c r="L10" s="629">
        <v>1</v>
      </c>
      <c r="M10" s="630">
        <v>1347.28</v>
      </c>
    </row>
    <row r="11" spans="1:13" ht="14.4" customHeight="1" x14ac:dyDescent="0.3">
      <c r="A11" s="625" t="s">
        <v>2816</v>
      </c>
      <c r="B11" s="626" t="s">
        <v>2194</v>
      </c>
      <c r="C11" s="626" t="s">
        <v>3543</v>
      </c>
      <c r="D11" s="626" t="s">
        <v>3542</v>
      </c>
      <c r="E11" s="626" t="s">
        <v>3544</v>
      </c>
      <c r="F11" s="629">
        <v>2</v>
      </c>
      <c r="G11" s="629">
        <v>0</v>
      </c>
      <c r="H11" s="642"/>
      <c r="I11" s="629"/>
      <c r="J11" s="629"/>
      <c r="K11" s="642"/>
      <c r="L11" s="629">
        <v>2</v>
      </c>
      <c r="M11" s="630">
        <v>0</v>
      </c>
    </row>
    <row r="12" spans="1:13" ht="14.4" customHeight="1" x14ac:dyDescent="0.3">
      <c r="A12" s="625" t="s">
        <v>2816</v>
      </c>
      <c r="B12" s="626" t="s">
        <v>2194</v>
      </c>
      <c r="C12" s="626" t="s">
        <v>2196</v>
      </c>
      <c r="D12" s="626" t="s">
        <v>1418</v>
      </c>
      <c r="E12" s="626" t="s">
        <v>2197</v>
      </c>
      <c r="F12" s="629"/>
      <c r="G12" s="629"/>
      <c r="H12" s="642">
        <v>0</v>
      </c>
      <c r="I12" s="629">
        <v>61</v>
      </c>
      <c r="J12" s="629">
        <v>82467.67</v>
      </c>
      <c r="K12" s="642">
        <v>1</v>
      </c>
      <c r="L12" s="629">
        <v>61</v>
      </c>
      <c r="M12" s="630">
        <v>82467.67</v>
      </c>
    </row>
    <row r="13" spans="1:13" ht="14.4" customHeight="1" x14ac:dyDescent="0.3">
      <c r="A13" s="625" t="s">
        <v>2816</v>
      </c>
      <c r="B13" s="626" t="s">
        <v>2194</v>
      </c>
      <c r="C13" s="626" t="s">
        <v>2873</v>
      </c>
      <c r="D13" s="626" t="s">
        <v>2874</v>
      </c>
      <c r="E13" s="626" t="s">
        <v>2875</v>
      </c>
      <c r="F13" s="629"/>
      <c r="G13" s="629"/>
      <c r="H13" s="642">
        <v>0</v>
      </c>
      <c r="I13" s="629">
        <v>2</v>
      </c>
      <c r="J13" s="629">
        <v>2694.56</v>
      </c>
      <c r="K13" s="642">
        <v>1</v>
      </c>
      <c r="L13" s="629">
        <v>2</v>
      </c>
      <c r="M13" s="630">
        <v>2694.56</v>
      </c>
    </row>
    <row r="14" spans="1:13" ht="14.4" customHeight="1" x14ac:dyDescent="0.3">
      <c r="A14" s="625" t="s">
        <v>2816</v>
      </c>
      <c r="B14" s="626" t="s">
        <v>2207</v>
      </c>
      <c r="C14" s="626" t="s">
        <v>2208</v>
      </c>
      <c r="D14" s="626" t="s">
        <v>1310</v>
      </c>
      <c r="E14" s="626" t="s">
        <v>1268</v>
      </c>
      <c r="F14" s="629"/>
      <c r="G14" s="629"/>
      <c r="H14" s="642"/>
      <c r="I14" s="629">
        <v>13</v>
      </c>
      <c r="J14" s="629">
        <v>0</v>
      </c>
      <c r="K14" s="642"/>
      <c r="L14" s="629">
        <v>13</v>
      </c>
      <c r="M14" s="630">
        <v>0</v>
      </c>
    </row>
    <row r="15" spans="1:13" ht="14.4" customHeight="1" x14ac:dyDescent="0.3">
      <c r="A15" s="625" t="s">
        <v>2816</v>
      </c>
      <c r="B15" s="626" t="s">
        <v>2212</v>
      </c>
      <c r="C15" s="626" t="s">
        <v>3522</v>
      </c>
      <c r="D15" s="626" t="s">
        <v>1635</v>
      </c>
      <c r="E15" s="626" t="s">
        <v>3523</v>
      </c>
      <c r="F15" s="629">
        <v>1</v>
      </c>
      <c r="G15" s="629">
        <v>0</v>
      </c>
      <c r="H15" s="642"/>
      <c r="I15" s="629"/>
      <c r="J15" s="629"/>
      <c r="K15" s="642"/>
      <c r="L15" s="629">
        <v>1</v>
      </c>
      <c r="M15" s="630">
        <v>0</v>
      </c>
    </row>
    <row r="16" spans="1:13" ht="14.4" customHeight="1" x14ac:dyDescent="0.3">
      <c r="A16" s="625" t="s">
        <v>2816</v>
      </c>
      <c r="B16" s="626" t="s">
        <v>2227</v>
      </c>
      <c r="C16" s="626" t="s">
        <v>2617</v>
      </c>
      <c r="D16" s="626" t="s">
        <v>1314</v>
      </c>
      <c r="E16" s="626" t="s">
        <v>1839</v>
      </c>
      <c r="F16" s="629"/>
      <c r="G16" s="629"/>
      <c r="H16" s="642">
        <v>0</v>
      </c>
      <c r="I16" s="629">
        <v>2</v>
      </c>
      <c r="J16" s="629">
        <v>1875.86</v>
      </c>
      <c r="K16" s="642">
        <v>1</v>
      </c>
      <c r="L16" s="629">
        <v>2</v>
      </c>
      <c r="M16" s="630">
        <v>1875.86</v>
      </c>
    </row>
    <row r="17" spans="1:13" ht="14.4" customHeight="1" x14ac:dyDescent="0.3">
      <c r="A17" s="625" t="s">
        <v>2816</v>
      </c>
      <c r="B17" s="626" t="s">
        <v>2227</v>
      </c>
      <c r="C17" s="626" t="s">
        <v>2232</v>
      </c>
      <c r="D17" s="626" t="s">
        <v>1355</v>
      </c>
      <c r="E17" s="626" t="s">
        <v>1839</v>
      </c>
      <c r="F17" s="629"/>
      <c r="G17" s="629"/>
      <c r="H17" s="642">
        <v>0</v>
      </c>
      <c r="I17" s="629">
        <v>2</v>
      </c>
      <c r="J17" s="629">
        <v>3499.38</v>
      </c>
      <c r="K17" s="642">
        <v>1</v>
      </c>
      <c r="L17" s="629">
        <v>2</v>
      </c>
      <c r="M17" s="630">
        <v>3499.38</v>
      </c>
    </row>
    <row r="18" spans="1:13" ht="14.4" customHeight="1" x14ac:dyDescent="0.3">
      <c r="A18" s="625" t="s">
        <v>2816</v>
      </c>
      <c r="B18" s="626" t="s">
        <v>2260</v>
      </c>
      <c r="C18" s="626" t="s">
        <v>3434</v>
      </c>
      <c r="D18" s="626" t="s">
        <v>3435</v>
      </c>
      <c r="E18" s="626" t="s">
        <v>3436</v>
      </c>
      <c r="F18" s="629">
        <v>1</v>
      </c>
      <c r="G18" s="629">
        <v>124.32</v>
      </c>
      <c r="H18" s="642">
        <v>1</v>
      </c>
      <c r="I18" s="629"/>
      <c r="J18" s="629"/>
      <c r="K18" s="642">
        <v>0</v>
      </c>
      <c r="L18" s="629">
        <v>1</v>
      </c>
      <c r="M18" s="630">
        <v>124.32</v>
      </c>
    </row>
    <row r="19" spans="1:13" ht="14.4" customHeight="1" x14ac:dyDescent="0.3">
      <c r="A19" s="625" t="s">
        <v>2816</v>
      </c>
      <c r="B19" s="626" t="s">
        <v>2260</v>
      </c>
      <c r="C19" s="626" t="s">
        <v>2262</v>
      </c>
      <c r="D19" s="626" t="s">
        <v>1339</v>
      </c>
      <c r="E19" s="626" t="s">
        <v>1341</v>
      </c>
      <c r="F19" s="629"/>
      <c r="G19" s="629"/>
      <c r="H19" s="642">
        <v>0</v>
      </c>
      <c r="I19" s="629">
        <v>1</v>
      </c>
      <c r="J19" s="629">
        <v>146.63</v>
      </c>
      <c r="K19" s="642">
        <v>1</v>
      </c>
      <c r="L19" s="629">
        <v>1</v>
      </c>
      <c r="M19" s="630">
        <v>146.63</v>
      </c>
    </row>
    <row r="20" spans="1:13" ht="14.4" customHeight="1" x14ac:dyDescent="0.3">
      <c r="A20" s="625" t="s">
        <v>2816</v>
      </c>
      <c r="B20" s="626" t="s">
        <v>2278</v>
      </c>
      <c r="C20" s="626" t="s">
        <v>2281</v>
      </c>
      <c r="D20" s="626" t="s">
        <v>1452</v>
      </c>
      <c r="E20" s="626" t="s">
        <v>1199</v>
      </c>
      <c r="F20" s="629"/>
      <c r="G20" s="629"/>
      <c r="H20" s="642">
        <v>0</v>
      </c>
      <c r="I20" s="629">
        <v>2</v>
      </c>
      <c r="J20" s="629">
        <v>121.84</v>
      </c>
      <c r="K20" s="642">
        <v>1</v>
      </c>
      <c r="L20" s="629">
        <v>2</v>
      </c>
      <c r="M20" s="630">
        <v>121.84</v>
      </c>
    </row>
    <row r="21" spans="1:13" ht="14.4" customHeight="1" x14ac:dyDescent="0.3">
      <c r="A21" s="625" t="s">
        <v>2816</v>
      </c>
      <c r="B21" s="626" t="s">
        <v>2278</v>
      </c>
      <c r="C21" s="626" t="s">
        <v>3412</v>
      </c>
      <c r="D21" s="626" t="s">
        <v>3413</v>
      </c>
      <c r="E21" s="626" t="s">
        <v>3414</v>
      </c>
      <c r="F21" s="629">
        <v>1</v>
      </c>
      <c r="G21" s="629">
        <v>0</v>
      </c>
      <c r="H21" s="642"/>
      <c r="I21" s="629"/>
      <c r="J21" s="629"/>
      <c r="K21" s="642"/>
      <c r="L21" s="629">
        <v>1</v>
      </c>
      <c r="M21" s="630">
        <v>0</v>
      </c>
    </row>
    <row r="22" spans="1:13" ht="14.4" customHeight="1" x14ac:dyDescent="0.3">
      <c r="A22" s="625" t="s">
        <v>2816</v>
      </c>
      <c r="B22" s="626" t="s">
        <v>2278</v>
      </c>
      <c r="C22" s="626" t="s">
        <v>3415</v>
      </c>
      <c r="D22" s="626" t="s">
        <v>3413</v>
      </c>
      <c r="E22" s="626" t="s">
        <v>1199</v>
      </c>
      <c r="F22" s="629">
        <v>6</v>
      </c>
      <c r="G22" s="629">
        <v>365.52</v>
      </c>
      <c r="H22" s="642">
        <v>1</v>
      </c>
      <c r="I22" s="629"/>
      <c r="J22" s="629"/>
      <c r="K22" s="642">
        <v>0</v>
      </c>
      <c r="L22" s="629">
        <v>6</v>
      </c>
      <c r="M22" s="630">
        <v>365.52</v>
      </c>
    </row>
    <row r="23" spans="1:13" ht="14.4" customHeight="1" x14ac:dyDescent="0.3">
      <c r="A23" s="625" t="s">
        <v>2816</v>
      </c>
      <c r="B23" s="626" t="s">
        <v>2301</v>
      </c>
      <c r="C23" s="626" t="s">
        <v>3057</v>
      </c>
      <c r="D23" s="626" t="s">
        <v>2652</v>
      </c>
      <c r="E23" s="626" t="s">
        <v>3058</v>
      </c>
      <c r="F23" s="629"/>
      <c r="G23" s="629"/>
      <c r="H23" s="642">
        <v>0</v>
      </c>
      <c r="I23" s="629">
        <v>1</v>
      </c>
      <c r="J23" s="629">
        <v>526.27</v>
      </c>
      <c r="K23" s="642">
        <v>1</v>
      </c>
      <c r="L23" s="629">
        <v>1</v>
      </c>
      <c r="M23" s="630">
        <v>526.27</v>
      </c>
    </row>
    <row r="24" spans="1:13" ht="14.4" customHeight="1" x14ac:dyDescent="0.3">
      <c r="A24" s="625" t="s">
        <v>2816</v>
      </c>
      <c r="B24" s="626" t="s">
        <v>2310</v>
      </c>
      <c r="C24" s="626" t="s">
        <v>3513</v>
      </c>
      <c r="D24" s="626" t="s">
        <v>1423</v>
      </c>
      <c r="E24" s="626" t="s">
        <v>3514</v>
      </c>
      <c r="F24" s="629"/>
      <c r="G24" s="629"/>
      <c r="H24" s="642">
        <v>0</v>
      </c>
      <c r="I24" s="629">
        <v>1</v>
      </c>
      <c r="J24" s="629">
        <v>323.43</v>
      </c>
      <c r="K24" s="642">
        <v>1</v>
      </c>
      <c r="L24" s="629">
        <v>1</v>
      </c>
      <c r="M24" s="630">
        <v>323.43</v>
      </c>
    </row>
    <row r="25" spans="1:13" ht="14.4" customHeight="1" x14ac:dyDescent="0.3">
      <c r="A25" s="625" t="s">
        <v>2816</v>
      </c>
      <c r="B25" s="626" t="s">
        <v>2675</v>
      </c>
      <c r="C25" s="626" t="s">
        <v>2676</v>
      </c>
      <c r="D25" s="626" t="s">
        <v>2677</v>
      </c>
      <c r="E25" s="626" t="s">
        <v>2678</v>
      </c>
      <c r="F25" s="629">
        <v>1</v>
      </c>
      <c r="G25" s="629">
        <v>41.55</v>
      </c>
      <c r="H25" s="642">
        <v>1</v>
      </c>
      <c r="I25" s="629"/>
      <c r="J25" s="629"/>
      <c r="K25" s="642">
        <v>0</v>
      </c>
      <c r="L25" s="629">
        <v>1</v>
      </c>
      <c r="M25" s="630">
        <v>41.55</v>
      </c>
    </row>
    <row r="26" spans="1:13" ht="14.4" customHeight="1" x14ac:dyDescent="0.3">
      <c r="A26" s="625" t="s">
        <v>2816</v>
      </c>
      <c r="B26" s="626" t="s">
        <v>2361</v>
      </c>
      <c r="C26" s="626" t="s">
        <v>3416</v>
      </c>
      <c r="D26" s="626" t="s">
        <v>3417</v>
      </c>
      <c r="E26" s="626" t="s">
        <v>2364</v>
      </c>
      <c r="F26" s="629">
        <v>1</v>
      </c>
      <c r="G26" s="629">
        <v>333.31</v>
      </c>
      <c r="H26" s="642">
        <v>1</v>
      </c>
      <c r="I26" s="629"/>
      <c r="J26" s="629"/>
      <c r="K26" s="642">
        <v>0</v>
      </c>
      <c r="L26" s="629">
        <v>1</v>
      </c>
      <c r="M26" s="630">
        <v>333.31</v>
      </c>
    </row>
    <row r="27" spans="1:13" ht="14.4" customHeight="1" x14ac:dyDescent="0.3">
      <c r="A27" s="625" t="s">
        <v>2816</v>
      </c>
      <c r="B27" s="626" t="s">
        <v>2361</v>
      </c>
      <c r="C27" s="626" t="s">
        <v>3418</v>
      </c>
      <c r="D27" s="626" t="s">
        <v>3419</v>
      </c>
      <c r="E27" s="626" t="s">
        <v>3420</v>
      </c>
      <c r="F27" s="629"/>
      <c r="G27" s="629"/>
      <c r="H27" s="642">
        <v>0</v>
      </c>
      <c r="I27" s="629">
        <v>3</v>
      </c>
      <c r="J27" s="629">
        <v>999.93000000000006</v>
      </c>
      <c r="K27" s="642">
        <v>1</v>
      </c>
      <c r="L27" s="629">
        <v>3</v>
      </c>
      <c r="M27" s="630">
        <v>999.93000000000006</v>
      </c>
    </row>
    <row r="28" spans="1:13" ht="14.4" customHeight="1" x14ac:dyDescent="0.3">
      <c r="A28" s="625" t="s">
        <v>2816</v>
      </c>
      <c r="B28" s="626" t="s">
        <v>2361</v>
      </c>
      <c r="C28" s="626" t="s">
        <v>2679</v>
      </c>
      <c r="D28" s="626" t="s">
        <v>2680</v>
      </c>
      <c r="E28" s="626" t="s">
        <v>2681</v>
      </c>
      <c r="F28" s="629"/>
      <c r="G28" s="629"/>
      <c r="H28" s="642">
        <v>0</v>
      </c>
      <c r="I28" s="629">
        <v>5</v>
      </c>
      <c r="J28" s="629">
        <v>1666.55</v>
      </c>
      <c r="K28" s="642">
        <v>1</v>
      </c>
      <c r="L28" s="629">
        <v>5</v>
      </c>
      <c r="M28" s="630">
        <v>1666.55</v>
      </c>
    </row>
    <row r="29" spans="1:13" ht="14.4" customHeight="1" x14ac:dyDescent="0.3">
      <c r="A29" s="625" t="s">
        <v>2816</v>
      </c>
      <c r="B29" s="626" t="s">
        <v>2394</v>
      </c>
      <c r="C29" s="626" t="s">
        <v>2971</v>
      </c>
      <c r="D29" s="626" t="s">
        <v>2972</v>
      </c>
      <c r="E29" s="626" t="s">
        <v>2973</v>
      </c>
      <c r="F29" s="629"/>
      <c r="G29" s="629"/>
      <c r="H29" s="642">
        <v>0</v>
      </c>
      <c r="I29" s="629">
        <v>2</v>
      </c>
      <c r="J29" s="629">
        <v>6254.38</v>
      </c>
      <c r="K29" s="642">
        <v>1</v>
      </c>
      <c r="L29" s="629">
        <v>2</v>
      </c>
      <c r="M29" s="630">
        <v>6254.38</v>
      </c>
    </row>
    <row r="30" spans="1:13" ht="14.4" customHeight="1" x14ac:dyDescent="0.3">
      <c r="A30" s="625" t="s">
        <v>2816</v>
      </c>
      <c r="B30" s="626" t="s">
        <v>4856</v>
      </c>
      <c r="C30" s="626" t="s">
        <v>3618</v>
      </c>
      <c r="D30" s="626" t="s">
        <v>3619</v>
      </c>
      <c r="E30" s="626" t="s">
        <v>3620</v>
      </c>
      <c r="F30" s="629"/>
      <c r="G30" s="629"/>
      <c r="H30" s="642">
        <v>0</v>
      </c>
      <c r="I30" s="629">
        <v>1</v>
      </c>
      <c r="J30" s="629">
        <v>17706.39</v>
      </c>
      <c r="K30" s="642">
        <v>1</v>
      </c>
      <c r="L30" s="629">
        <v>1</v>
      </c>
      <c r="M30" s="630">
        <v>17706.39</v>
      </c>
    </row>
    <row r="31" spans="1:13" ht="14.4" customHeight="1" x14ac:dyDescent="0.3">
      <c r="A31" s="625" t="s">
        <v>2816</v>
      </c>
      <c r="B31" s="626" t="s">
        <v>4857</v>
      </c>
      <c r="C31" s="626" t="s">
        <v>3122</v>
      </c>
      <c r="D31" s="626" t="s">
        <v>3123</v>
      </c>
      <c r="E31" s="626" t="s">
        <v>618</v>
      </c>
      <c r="F31" s="629"/>
      <c r="G31" s="629"/>
      <c r="H31" s="642">
        <v>0</v>
      </c>
      <c r="I31" s="629">
        <v>1</v>
      </c>
      <c r="J31" s="629">
        <v>90.72</v>
      </c>
      <c r="K31" s="642">
        <v>1</v>
      </c>
      <c r="L31" s="629">
        <v>1</v>
      </c>
      <c r="M31" s="630">
        <v>90.72</v>
      </c>
    </row>
    <row r="32" spans="1:13" ht="14.4" customHeight="1" x14ac:dyDescent="0.3">
      <c r="A32" s="625" t="s">
        <v>2816</v>
      </c>
      <c r="B32" s="626" t="s">
        <v>4857</v>
      </c>
      <c r="C32" s="626" t="s">
        <v>3615</v>
      </c>
      <c r="D32" s="626" t="s">
        <v>3123</v>
      </c>
      <c r="E32" s="626" t="s">
        <v>3616</v>
      </c>
      <c r="F32" s="629"/>
      <c r="G32" s="629"/>
      <c r="H32" s="642">
        <v>0</v>
      </c>
      <c r="I32" s="629">
        <v>14</v>
      </c>
      <c r="J32" s="629">
        <v>4233.46</v>
      </c>
      <c r="K32" s="642">
        <v>1</v>
      </c>
      <c r="L32" s="629">
        <v>14</v>
      </c>
      <c r="M32" s="630">
        <v>4233.46</v>
      </c>
    </row>
    <row r="33" spans="1:13" ht="14.4" customHeight="1" x14ac:dyDescent="0.3">
      <c r="A33" s="625" t="s">
        <v>2816</v>
      </c>
      <c r="B33" s="626" t="s">
        <v>2716</v>
      </c>
      <c r="C33" s="626" t="s">
        <v>3437</v>
      </c>
      <c r="D33" s="626" t="s">
        <v>3438</v>
      </c>
      <c r="E33" s="626" t="s">
        <v>1532</v>
      </c>
      <c r="F33" s="629"/>
      <c r="G33" s="629"/>
      <c r="H33" s="642">
        <v>0</v>
      </c>
      <c r="I33" s="629">
        <v>3</v>
      </c>
      <c r="J33" s="629">
        <v>648.87</v>
      </c>
      <c r="K33" s="642">
        <v>1</v>
      </c>
      <c r="L33" s="629">
        <v>3</v>
      </c>
      <c r="M33" s="630">
        <v>648.87</v>
      </c>
    </row>
    <row r="34" spans="1:13" ht="14.4" customHeight="1" x14ac:dyDescent="0.3">
      <c r="A34" s="625" t="s">
        <v>2816</v>
      </c>
      <c r="B34" s="626" t="s">
        <v>2716</v>
      </c>
      <c r="C34" s="626" t="s">
        <v>2717</v>
      </c>
      <c r="D34" s="626" t="s">
        <v>1891</v>
      </c>
      <c r="E34" s="626" t="s">
        <v>1892</v>
      </c>
      <c r="F34" s="629"/>
      <c r="G34" s="629"/>
      <c r="H34" s="642">
        <v>0</v>
      </c>
      <c r="I34" s="629">
        <v>11</v>
      </c>
      <c r="J34" s="629">
        <v>12547.7</v>
      </c>
      <c r="K34" s="642">
        <v>1</v>
      </c>
      <c r="L34" s="629">
        <v>11</v>
      </c>
      <c r="M34" s="630">
        <v>12547.7</v>
      </c>
    </row>
    <row r="35" spans="1:13" ht="14.4" customHeight="1" x14ac:dyDescent="0.3">
      <c r="A35" s="625" t="s">
        <v>2816</v>
      </c>
      <c r="B35" s="626" t="s">
        <v>2469</v>
      </c>
      <c r="C35" s="626" t="s">
        <v>3422</v>
      </c>
      <c r="D35" s="626" t="s">
        <v>3423</v>
      </c>
      <c r="E35" s="626"/>
      <c r="F35" s="629"/>
      <c r="G35" s="629"/>
      <c r="H35" s="642">
        <v>0</v>
      </c>
      <c r="I35" s="629">
        <v>9</v>
      </c>
      <c r="J35" s="629">
        <v>20515.32</v>
      </c>
      <c r="K35" s="642">
        <v>1</v>
      </c>
      <c r="L35" s="629">
        <v>9</v>
      </c>
      <c r="M35" s="630">
        <v>20515.32</v>
      </c>
    </row>
    <row r="36" spans="1:13" ht="14.4" customHeight="1" x14ac:dyDescent="0.3">
      <c r="A36" s="625" t="s">
        <v>2816</v>
      </c>
      <c r="B36" s="626" t="s">
        <v>2469</v>
      </c>
      <c r="C36" s="626" t="s">
        <v>3425</v>
      </c>
      <c r="D36" s="626" t="s">
        <v>3423</v>
      </c>
      <c r="E36" s="626" t="s">
        <v>3424</v>
      </c>
      <c r="F36" s="629"/>
      <c r="G36" s="629"/>
      <c r="H36" s="642">
        <v>0</v>
      </c>
      <c r="I36" s="629">
        <v>3</v>
      </c>
      <c r="J36" s="629">
        <v>6838.4400000000005</v>
      </c>
      <c r="K36" s="642">
        <v>1</v>
      </c>
      <c r="L36" s="629">
        <v>3</v>
      </c>
      <c r="M36" s="630">
        <v>6838.4400000000005</v>
      </c>
    </row>
    <row r="37" spans="1:13" ht="14.4" customHeight="1" x14ac:dyDescent="0.3">
      <c r="A37" s="625" t="s">
        <v>2816</v>
      </c>
      <c r="B37" s="626" t="s">
        <v>2469</v>
      </c>
      <c r="C37" s="626" t="s">
        <v>3426</v>
      </c>
      <c r="D37" s="626" t="s">
        <v>619</v>
      </c>
      <c r="E37" s="626" t="s">
        <v>620</v>
      </c>
      <c r="F37" s="629">
        <v>55</v>
      </c>
      <c r="G37" s="629">
        <v>117013.6</v>
      </c>
      <c r="H37" s="642">
        <v>1</v>
      </c>
      <c r="I37" s="629"/>
      <c r="J37" s="629"/>
      <c r="K37" s="642">
        <v>0</v>
      </c>
      <c r="L37" s="629">
        <v>55</v>
      </c>
      <c r="M37" s="630">
        <v>117013.6</v>
      </c>
    </row>
    <row r="38" spans="1:13" ht="14.4" customHeight="1" x14ac:dyDescent="0.3">
      <c r="A38" s="625" t="s">
        <v>2816</v>
      </c>
      <c r="B38" s="626" t="s">
        <v>4858</v>
      </c>
      <c r="C38" s="626" t="s">
        <v>3501</v>
      </c>
      <c r="D38" s="626" t="s">
        <v>3502</v>
      </c>
      <c r="E38" s="626" t="s">
        <v>3275</v>
      </c>
      <c r="F38" s="629">
        <v>3</v>
      </c>
      <c r="G38" s="629">
        <v>6838.4400000000005</v>
      </c>
      <c r="H38" s="642">
        <v>1</v>
      </c>
      <c r="I38" s="629"/>
      <c r="J38" s="629"/>
      <c r="K38" s="642">
        <v>0</v>
      </c>
      <c r="L38" s="629">
        <v>3</v>
      </c>
      <c r="M38" s="630">
        <v>6838.4400000000005</v>
      </c>
    </row>
    <row r="39" spans="1:13" ht="14.4" customHeight="1" x14ac:dyDescent="0.3">
      <c r="A39" s="625" t="s">
        <v>2816</v>
      </c>
      <c r="B39" s="626" t="s">
        <v>4858</v>
      </c>
      <c r="C39" s="626" t="s">
        <v>3505</v>
      </c>
      <c r="D39" s="626" t="s">
        <v>3502</v>
      </c>
      <c r="E39" s="626" t="s">
        <v>3506</v>
      </c>
      <c r="F39" s="629">
        <v>1</v>
      </c>
      <c r="G39" s="629">
        <v>0</v>
      </c>
      <c r="H39" s="642"/>
      <c r="I39" s="629"/>
      <c r="J39" s="629"/>
      <c r="K39" s="642"/>
      <c r="L39" s="629">
        <v>1</v>
      </c>
      <c r="M39" s="630">
        <v>0</v>
      </c>
    </row>
    <row r="40" spans="1:13" ht="14.4" customHeight="1" x14ac:dyDescent="0.3">
      <c r="A40" s="625" t="s">
        <v>2816</v>
      </c>
      <c r="B40" s="626" t="s">
        <v>4858</v>
      </c>
      <c r="C40" s="626" t="s">
        <v>3507</v>
      </c>
      <c r="D40" s="626" t="s">
        <v>3508</v>
      </c>
      <c r="E40" s="626" t="s">
        <v>3275</v>
      </c>
      <c r="F40" s="629">
        <v>3</v>
      </c>
      <c r="G40" s="629">
        <v>6838.4400000000005</v>
      </c>
      <c r="H40" s="642">
        <v>1</v>
      </c>
      <c r="I40" s="629"/>
      <c r="J40" s="629"/>
      <c r="K40" s="642">
        <v>0</v>
      </c>
      <c r="L40" s="629">
        <v>3</v>
      </c>
      <c r="M40" s="630">
        <v>6838.4400000000005</v>
      </c>
    </row>
    <row r="41" spans="1:13" ht="14.4" customHeight="1" x14ac:dyDescent="0.3">
      <c r="A41" s="625" t="s">
        <v>2816</v>
      </c>
      <c r="B41" s="626" t="s">
        <v>4858</v>
      </c>
      <c r="C41" s="626" t="s">
        <v>3273</v>
      </c>
      <c r="D41" s="626" t="s">
        <v>3274</v>
      </c>
      <c r="E41" s="626" t="s">
        <v>3275</v>
      </c>
      <c r="F41" s="629"/>
      <c r="G41" s="629"/>
      <c r="H41" s="642">
        <v>0</v>
      </c>
      <c r="I41" s="629">
        <v>147</v>
      </c>
      <c r="J41" s="629">
        <v>335083.56000000006</v>
      </c>
      <c r="K41" s="642">
        <v>1</v>
      </c>
      <c r="L41" s="629">
        <v>147</v>
      </c>
      <c r="M41" s="630">
        <v>335083.56000000006</v>
      </c>
    </row>
    <row r="42" spans="1:13" ht="14.4" customHeight="1" x14ac:dyDescent="0.3">
      <c r="A42" s="625" t="s">
        <v>2816</v>
      </c>
      <c r="B42" s="626" t="s">
        <v>4858</v>
      </c>
      <c r="C42" s="626" t="s">
        <v>3503</v>
      </c>
      <c r="D42" s="626" t="s">
        <v>3502</v>
      </c>
      <c r="E42" s="626" t="s">
        <v>3504</v>
      </c>
      <c r="F42" s="629">
        <v>1</v>
      </c>
      <c r="G42" s="629">
        <v>6838.44</v>
      </c>
      <c r="H42" s="642">
        <v>1</v>
      </c>
      <c r="I42" s="629"/>
      <c r="J42" s="629"/>
      <c r="K42" s="642">
        <v>0</v>
      </c>
      <c r="L42" s="629">
        <v>1</v>
      </c>
      <c r="M42" s="630">
        <v>6838.44</v>
      </c>
    </row>
    <row r="43" spans="1:13" ht="14.4" customHeight="1" x14ac:dyDescent="0.3">
      <c r="A43" s="625" t="s">
        <v>2816</v>
      </c>
      <c r="B43" s="626" t="s">
        <v>4859</v>
      </c>
      <c r="C43" s="626" t="s">
        <v>3470</v>
      </c>
      <c r="D43" s="626" t="s">
        <v>3471</v>
      </c>
      <c r="E43" s="626" t="s">
        <v>3472</v>
      </c>
      <c r="F43" s="629"/>
      <c r="G43" s="629"/>
      <c r="H43" s="642">
        <v>0</v>
      </c>
      <c r="I43" s="629">
        <v>4</v>
      </c>
      <c r="J43" s="629">
        <v>29398.68</v>
      </c>
      <c r="K43" s="642">
        <v>1</v>
      </c>
      <c r="L43" s="629">
        <v>4</v>
      </c>
      <c r="M43" s="630">
        <v>29398.68</v>
      </c>
    </row>
    <row r="44" spans="1:13" ht="14.4" customHeight="1" x14ac:dyDescent="0.3">
      <c r="A44" s="625" t="s">
        <v>2816</v>
      </c>
      <c r="B44" s="626" t="s">
        <v>4859</v>
      </c>
      <c r="C44" s="626" t="s">
        <v>3473</v>
      </c>
      <c r="D44" s="626" t="s">
        <v>3474</v>
      </c>
      <c r="E44" s="626" t="s">
        <v>3475</v>
      </c>
      <c r="F44" s="629"/>
      <c r="G44" s="629"/>
      <c r="H44" s="642">
        <v>0</v>
      </c>
      <c r="I44" s="629">
        <v>7</v>
      </c>
      <c r="J44" s="629">
        <v>34298.46</v>
      </c>
      <c r="K44" s="642">
        <v>1</v>
      </c>
      <c r="L44" s="629">
        <v>7</v>
      </c>
      <c r="M44" s="630">
        <v>34298.46</v>
      </c>
    </row>
    <row r="45" spans="1:13" ht="14.4" customHeight="1" x14ac:dyDescent="0.3">
      <c r="A45" s="625" t="s">
        <v>2816</v>
      </c>
      <c r="B45" s="626" t="s">
        <v>4859</v>
      </c>
      <c r="C45" s="626" t="s">
        <v>3476</v>
      </c>
      <c r="D45" s="626" t="s">
        <v>3477</v>
      </c>
      <c r="E45" s="626" t="s">
        <v>3478</v>
      </c>
      <c r="F45" s="629"/>
      <c r="G45" s="629"/>
      <c r="H45" s="642">
        <v>0</v>
      </c>
      <c r="I45" s="629">
        <v>27</v>
      </c>
      <c r="J45" s="629">
        <v>66147.03</v>
      </c>
      <c r="K45" s="642">
        <v>1</v>
      </c>
      <c r="L45" s="629">
        <v>27</v>
      </c>
      <c r="M45" s="630">
        <v>66147.03</v>
      </c>
    </row>
    <row r="46" spans="1:13" ht="14.4" customHeight="1" x14ac:dyDescent="0.3">
      <c r="A46" s="625" t="s">
        <v>2816</v>
      </c>
      <c r="B46" s="626" t="s">
        <v>2478</v>
      </c>
      <c r="C46" s="626" t="s">
        <v>2481</v>
      </c>
      <c r="D46" s="626" t="s">
        <v>1274</v>
      </c>
      <c r="E46" s="626" t="s">
        <v>2482</v>
      </c>
      <c r="F46" s="629"/>
      <c r="G46" s="629"/>
      <c r="H46" s="642">
        <v>0</v>
      </c>
      <c r="I46" s="629">
        <v>15</v>
      </c>
      <c r="J46" s="629">
        <v>1449.45</v>
      </c>
      <c r="K46" s="642">
        <v>1</v>
      </c>
      <c r="L46" s="629">
        <v>15</v>
      </c>
      <c r="M46" s="630">
        <v>1449.45</v>
      </c>
    </row>
    <row r="47" spans="1:13" ht="14.4" customHeight="1" x14ac:dyDescent="0.3">
      <c r="A47" s="625" t="s">
        <v>2816</v>
      </c>
      <c r="B47" s="626" t="s">
        <v>2478</v>
      </c>
      <c r="C47" s="626" t="s">
        <v>2483</v>
      </c>
      <c r="D47" s="626" t="s">
        <v>600</v>
      </c>
      <c r="E47" s="626" t="s">
        <v>2484</v>
      </c>
      <c r="F47" s="629">
        <v>5</v>
      </c>
      <c r="G47" s="629">
        <v>483.15</v>
      </c>
      <c r="H47" s="642">
        <v>1</v>
      </c>
      <c r="I47" s="629"/>
      <c r="J47" s="629"/>
      <c r="K47" s="642">
        <v>0</v>
      </c>
      <c r="L47" s="629">
        <v>5</v>
      </c>
      <c r="M47" s="630">
        <v>483.15</v>
      </c>
    </row>
    <row r="48" spans="1:13" ht="14.4" customHeight="1" x14ac:dyDescent="0.3">
      <c r="A48" s="625" t="s">
        <v>2816</v>
      </c>
      <c r="B48" s="626" t="s">
        <v>2485</v>
      </c>
      <c r="C48" s="626" t="s">
        <v>2486</v>
      </c>
      <c r="D48" s="626" t="s">
        <v>1429</v>
      </c>
      <c r="E48" s="626" t="s">
        <v>1430</v>
      </c>
      <c r="F48" s="629"/>
      <c r="G48" s="629"/>
      <c r="H48" s="642">
        <v>0</v>
      </c>
      <c r="I48" s="629">
        <v>2</v>
      </c>
      <c r="J48" s="629">
        <v>179.2</v>
      </c>
      <c r="K48" s="642">
        <v>1</v>
      </c>
      <c r="L48" s="629">
        <v>2</v>
      </c>
      <c r="M48" s="630">
        <v>179.2</v>
      </c>
    </row>
    <row r="49" spans="1:13" ht="14.4" customHeight="1" x14ac:dyDescent="0.3">
      <c r="A49" s="625" t="s">
        <v>2816</v>
      </c>
      <c r="B49" s="626" t="s">
        <v>2485</v>
      </c>
      <c r="C49" s="626" t="s">
        <v>3406</v>
      </c>
      <c r="D49" s="626" t="s">
        <v>2488</v>
      </c>
      <c r="E49" s="626" t="s">
        <v>1430</v>
      </c>
      <c r="F49" s="629">
        <v>1</v>
      </c>
      <c r="G49" s="629">
        <v>89.58</v>
      </c>
      <c r="H49" s="642">
        <v>1</v>
      </c>
      <c r="I49" s="629"/>
      <c r="J49" s="629"/>
      <c r="K49" s="642">
        <v>0</v>
      </c>
      <c r="L49" s="629">
        <v>1</v>
      </c>
      <c r="M49" s="630">
        <v>89.58</v>
      </c>
    </row>
    <row r="50" spans="1:13" ht="14.4" customHeight="1" x14ac:dyDescent="0.3">
      <c r="A50" s="625" t="s">
        <v>2816</v>
      </c>
      <c r="B50" s="626" t="s">
        <v>2485</v>
      </c>
      <c r="C50" s="626" t="s">
        <v>2487</v>
      </c>
      <c r="D50" s="626" t="s">
        <v>2488</v>
      </c>
      <c r="E50" s="626" t="s">
        <v>2489</v>
      </c>
      <c r="F50" s="629">
        <v>2</v>
      </c>
      <c r="G50" s="629">
        <v>95.26</v>
      </c>
      <c r="H50" s="642">
        <v>1</v>
      </c>
      <c r="I50" s="629"/>
      <c r="J50" s="629"/>
      <c r="K50" s="642">
        <v>0</v>
      </c>
      <c r="L50" s="629">
        <v>2</v>
      </c>
      <c r="M50" s="630">
        <v>95.26</v>
      </c>
    </row>
    <row r="51" spans="1:13" ht="14.4" customHeight="1" x14ac:dyDescent="0.3">
      <c r="A51" s="625" t="s">
        <v>2816</v>
      </c>
      <c r="B51" s="626" t="s">
        <v>2506</v>
      </c>
      <c r="C51" s="626" t="s">
        <v>2510</v>
      </c>
      <c r="D51" s="626" t="s">
        <v>1320</v>
      </c>
      <c r="E51" s="626" t="s">
        <v>1321</v>
      </c>
      <c r="F51" s="629"/>
      <c r="G51" s="629"/>
      <c r="H51" s="642">
        <v>0</v>
      </c>
      <c r="I51" s="629">
        <v>2</v>
      </c>
      <c r="J51" s="629">
        <v>143.84</v>
      </c>
      <c r="K51" s="642">
        <v>1</v>
      </c>
      <c r="L51" s="629">
        <v>2</v>
      </c>
      <c r="M51" s="630">
        <v>143.84</v>
      </c>
    </row>
    <row r="52" spans="1:13" ht="14.4" customHeight="1" x14ac:dyDescent="0.3">
      <c r="A52" s="625" t="s">
        <v>2816</v>
      </c>
      <c r="B52" s="626" t="s">
        <v>2506</v>
      </c>
      <c r="C52" s="626" t="s">
        <v>2719</v>
      </c>
      <c r="D52" s="626" t="s">
        <v>1846</v>
      </c>
      <c r="E52" s="626" t="s">
        <v>2720</v>
      </c>
      <c r="F52" s="629"/>
      <c r="G52" s="629"/>
      <c r="H52" s="642">
        <v>0</v>
      </c>
      <c r="I52" s="629">
        <v>3</v>
      </c>
      <c r="J52" s="629">
        <v>442.08000000000004</v>
      </c>
      <c r="K52" s="642">
        <v>1</v>
      </c>
      <c r="L52" s="629">
        <v>3</v>
      </c>
      <c r="M52" s="630">
        <v>442.08000000000004</v>
      </c>
    </row>
    <row r="53" spans="1:13" ht="14.4" customHeight="1" x14ac:dyDescent="0.3">
      <c r="A53" s="625" t="s">
        <v>2816</v>
      </c>
      <c r="B53" s="626" t="s">
        <v>2506</v>
      </c>
      <c r="C53" s="626" t="s">
        <v>2512</v>
      </c>
      <c r="D53" s="626" t="s">
        <v>1330</v>
      </c>
      <c r="E53" s="626" t="s">
        <v>991</v>
      </c>
      <c r="F53" s="629"/>
      <c r="G53" s="629"/>
      <c r="H53" s="642">
        <v>0</v>
      </c>
      <c r="I53" s="629">
        <v>1</v>
      </c>
      <c r="J53" s="629">
        <v>166.07</v>
      </c>
      <c r="K53" s="642">
        <v>1</v>
      </c>
      <c r="L53" s="629">
        <v>1</v>
      </c>
      <c r="M53" s="630">
        <v>166.07</v>
      </c>
    </row>
    <row r="54" spans="1:13" ht="14.4" customHeight="1" x14ac:dyDescent="0.3">
      <c r="A54" s="625" t="s">
        <v>2816</v>
      </c>
      <c r="B54" s="626" t="s">
        <v>2506</v>
      </c>
      <c r="C54" s="626" t="s">
        <v>3621</v>
      </c>
      <c r="D54" s="626" t="s">
        <v>3622</v>
      </c>
      <c r="E54" s="626" t="s">
        <v>1397</v>
      </c>
      <c r="F54" s="629">
        <v>1</v>
      </c>
      <c r="G54" s="629">
        <v>314.35000000000002</v>
      </c>
      <c r="H54" s="642">
        <v>1</v>
      </c>
      <c r="I54" s="629"/>
      <c r="J54" s="629"/>
      <c r="K54" s="642">
        <v>0</v>
      </c>
      <c r="L54" s="629">
        <v>1</v>
      </c>
      <c r="M54" s="630">
        <v>314.35000000000002</v>
      </c>
    </row>
    <row r="55" spans="1:13" ht="14.4" customHeight="1" x14ac:dyDescent="0.3">
      <c r="A55" s="625" t="s">
        <v>2816</v>
      </c>
      <c r="B55" s="626" t="s">
        <v>2506</v>
      </c>
      <c r="C55" s="626" t="s">
        <v>2518</v>
      </c>
      <c r="D55" s="626" t="s">
        <v>1351</v>
      </c>
      <c r="E55" s="626" t="s">
        <v>2519</v>
      </c>
      <c r="F55" s="629"/>
      <c r="G55" s="629"/>
      <c r="H55" s="642">
        <v>0</v>
      </c>
      <c r="I55" s="629">
        <v>1</v>
      </c>
      <c r="J55" s="629">
        <v>124.51</v>
      </c>
      <c r="K55" s="642">
        <v>1</v>
      </c>
      <c r="L55" s="629">
        <v>1</v>
      </c>
      <c r="M55" s="630">
        <v>124.51</v>
      </c>
    </row>
    <row r="56" spans="1:13" ht="14.4" customHeight="1" x14ac:dyDescent="0.3">
      <c r="A56" s="625" t="s">
        <v>2816</v>
      </c>
      <c r="B56" s="626" t="s">
        <v>2506</v>
      </c>
      <c r="C56" s="626" t="s">
        <v>2522</v>
      </c>
      <c r="D56" s="626" t="s">
        <v>1317</v>
      </c>
      <c r="E56" s="626" t="s">
        <v>1397</v>
      </c>
      <c r="F56" s="629"/>
      <c r="G56" s="629"/>
      <c r="H56" s="642">
        <v>0</v>
      </c>
      <c r="I56" s="629">
        <v>5</v>
      </c>
      <c r="J56" s="629">
        <v>1571.75</v>
      </c>
      <c r="K56" s="642">
        <v>1</v>
      </c>
      <c r="L56" s="629">
        <v>5</v>
      </c>
      <c r="M56" s="630">
        <v>1571.75</v>
      </c>
    </row>
    <row r="57" spans="1:13" ht="14.4" customHeight="1" x14ac:dyDescent="0.3">
      <c r="A57" s="625" t="s">
        <v>2816</v>
      </c>
      <c r="B57" s="626" t="s">
        <v>2506</v>
      </c>
      <c r="C57" s="626" t="s">
        <v>3623</v>
      </c>
      <c r="D57" s="626" t="s">
        <v>3624</v>
      </c>
      <c r="E57" s="626" t="s">
        <v>3091</v>
      </c>
      <c r="F57" s="629">
        <v>1</v>
      </c>
      <c r="G57" s="629">
        <v>0</v>
      </c>
      <c r="H57" s="642"/>
      <c r="I57" s="629"/>
      <c r="J57" s="629"/>
      <c r="K57" s="642"/>
      <c r="L57" s="629">
        <v>1</v>
      </c>
      <c r="M57" s="630">
        <v>0</v>
      </c>
    </row>
    <row r="58" spans="1:13" ht="14.4" customHeight="1" x14ac:dyDescent="0.3">
      <c r="A58" s="625" t="s">
        <v>2816</v>
      </c>
      <c r="B58" s="626" t="s">
        <v>2527</v>
      </c>
      <c r="C58" s="626" t="s">
        <v>2723</v>
      </c>
      <c r="D58" s="626" t="s">
        <v>2529</v>
      </c>
      <c r="E58" s="626" t="s">
        <v>2724</v>
      </c>
      <c r="F58" s="629"/>
      <c r="G58" s="629"/>
      <c r="H58" s="642">
        <v>0</v>
      </c>
      <c r="I58" s="629">
        <v>1</v>
      </c>
      <c r="J58" s="629">
        <v>561.54</v>
      </c>
      <c r="K58" s="642">
        <v>1</v>
      </c>
      <c r="L58" s="629">
        <v>1</v>
      </c>
      <c r="M58" s="630">
        <v>561.54</v>
      </c>
    </row>
    <row r="59" spans="1:13" ht="14.4" customHeight="1" x14ac:dyDescent="0.3">
      <c r="A59" s="625" t="s">
        <v>2816</v>
      </c>
      <c r="B59" s="626" t="s">
        <v>2527</v>
      </c>
      <c r="C59" s="626" t="s">
        <v>2531</v>
      </c>
      <c r="D59" s="626" t="s">
        <v>1867</v>
      </c>
      <c r="E59" s="626" t="s">
        <v>2532</v>
      </c>
      <c r="F59" s="629"/>
      <c r="G59" s="629"/>
      <c r="H59" s="642">
        <v>0</v>
      </c>
      <c r="I59" s="629">
        <v>1</v>
      </c>
      <c r="J59" s="629">
        <v>443.52</v>
      </c>
      <c r="K59" s="642">
        <v>1</v>
      </c>
      <c r="L59" s="629">
        <v>1</v>
      </c>
      <c r="M59" s="630">
        <v>443.52</v>
      </c>
    </row>
    <row r="60" spans="1:13" ht="14.4" customHeight="1" x14ac:dyDescent="0.3">
      <c r="A60" s="625" t="s">
        <v>2816</v>
      </c>
      <c r="B60" s="626" t="s">
        <v>2535</v>
      </c>
      <c r="C60" s="626" t="s">
        <v>3602</v>
      </c>
      <c r="D60" s="626" t="s">
        <v>1835</v>
      </c>
      <c r="E60" s="626" t="s">
        <v>3603</v>
      </c>
      <c r="F60" s="629"/>
      <c r="G60" s="629"/>
      <c r="H60" s="642">
        <v>0</v>
      </c>
      <c r="I60" s="629">
        <v>9</v>
      </c>
      <c r="J60" s="629">
        <v>16141.14</v>
      </c>
      <c r="K60" s="642">
        <v>1</v>
      </c>
      <c r="L60" s="629">
        <v>9</v>
      </c>
      <c r="M60" s="630">
        <v>16141.14</v>
      </c>
    </row>
    <row r="61" spans="1:13" ht="14.4" customHeight="1" x14ac:dyDescent="0.3">
      <c r="A61" s="625" t="s">
        <v>2816</v>
      </c>
      <c r="B61" s="626" t="s">
        <v>2540</v>
      </c>
      <c r="C61" s="626" t="s">
        <v>3407</v>
      </c>
      <c r="D61" s="626" t="s">
        <v>3408</v>
      </c>
      <c r="E61" s="626" t="s">
        <v>2546</v>
      </c>
      <c r="F61" s="629">
        <v>2</v>
      </c>
      <c r="G61" s="629">
        <v>21.46</v>
      </c>
      <c r="H61" s="642">
        <v>1</v>
      </c>
      <c r="I61" s="629"/>
      <c r="J61" s="629"/>
      <c r="K61" s="642">
        <v>0</v>
      </c>
      <c r="L61" s="629">
        <v>2</v>
      </c>
      <c r="M61" s="630">
        <v>21.46</v>
      </c>
    </row>
    <row r="62" spans="1:13" ht="14.4" customHeight="1" x14ac:dyDescent="0.3">
      <c r="A62" s="625" t="s">
        <v>2816</v>
      </c>
      <c r="B62" s="626" t="s">
        <v>2540</v>
      </c>
      <c r="C62" s="626" t="s">
        <v>2916</v>
      </c>
      <c r="D62" s="626" t="s">
        <v>2917</v>
      </c>
      <c r="E62" s="626" t="s">
        <v>2918</v>
      </c>
      <c r="F62" s="629"/>
      <c r="G62" s="629"/>
      <c r="H62" s="642">
        <v>0</v>
      </c>
      <c r="I62" s="629">
        <v>1</v>
      </c>
      <c r="J62" s="629">
        <v>16.27</v>
      </c>
      <c r="K62" s="642">
        <v>1</v>
      </c>
      <c r="L62" s="629">
        <v>1</v>
      </c>
      <c r="M62" s="630">
        <v>16.27</v>
      </c>
    </row>
    <row r="63" spans="1:13" ht="14.4" customHeight="1" x14ac:dyDescent="0.3">
      <c r="A63" s="625" t="s">
        <v>2816</v>
      </c>
      <c r="B63" s="626" t="s">
        <v>2540</v>
      </c>
      <c r="C63" s="626" t="s">
        <v>2919</v>
      </c>
      <c r="D63" s="626" t="s">
        <v>2920</v>
      </c>
      <c r="E63" s="626" t="s">
        <v>2921</v>
      </c>
      <c r="F63" s="629"/>
      <c r="G63" s="629"/>
      <c r="H63" s="642">
        <v>0</v>
      </c>
      <c r="I63" s="629">
        <v>1</v>
      </c>
      <c r="J63" s="629">
        <v>25.03</v>
      </c>
      <c r="K63" s="642">
        <v>1</v>
      </c>
      <c r="L63" s="629">
        <v>1</v>
      </c>
      <c r="M63" s="630">
        <v>25.03</v>
      </c>
    </row>
    <row r="64" spans="1:13" ht="14.4" customHeight="1" x14ac:dyDescent="0.3">
      <c r="A64" s="625" t="s">
        <v>2816</v>
      </c>
      <c r="B64" s="626" t="s">
        <v>2540</v>
      </c>
      <c r="C64" s="626" t="s">
        <v>3409</v>
      </c>
      <c r="D64" s="626" t="s">
        <v>3410</v>
      </c>
      <c r="E64" s="626" t="s">
        <v>3411</v>
      </c>
      <c r="F64" s="629"/>
      <c r="G64" s="629"/>
      <c r="H64" s="642">
        <v>0</v>
      </c>
      <c r="I64" s="629">
        <v>1</v>
      </c>
      <c r="J64" s="629">
        <v>38.51</v>
      </c>
      <c r="K64" s="642">
        <v>1</v>
      </c>
      <c r="L64" s="629">
        <v>1</v>
      </c>
      <c r="M64" s="630">
        <v>38.51</v>
      </c>
    </row>
    <row r="65" spans="1:13" ht="14.4" customHeight="1" x14ac:dyDescent="0.3">
      <c r="A65" s="625" t="s">
        <v>2816</v>
      </c>
      <c r="B65" s="626" t="s">
        <v>2560</v>
      </c>
      <c r="C65" s="626" t="s">
        <v>3453</v>
      </c>
      <c r="D65" s="626" t="s">
        <v>3454</v>
      </c>
      <c r="E65" s="626" t="s">
        <v>3455</v>
      </c>
      <c r="F65" s="629">
        <v>3</v>
      </c>
      <c r="G65" s="629">
        <v>0</v>
      </c>
      <c r="H65" s="642"/>
      <c r="I65" s="629"/>
      <c r="J65" s="629"/>
      <c r="K65" s="642"/>
      <c r="L65" s="629">
        <v>3</v>
      </c>
      <c r="M65" s="630">
        <v>0</v>
      </c>
    </row>
    <row r="66" spans="1:13" ht="14.4" customHeight="1" x14ac:dyDescent="0.3">
      <c r="A66" s="625" t="s">
        <v>2816</v>
      </c>
      <c r="B66" s="626" t="s">
        <v>2568</v>
      </c>
      <c r="C66" s="626" t="s">
        <v>3428</v>
      </c>
      <c r="D66" s="626" t="s">
        <v>3429</v>
      </c>
      <c r="E66" s="626" t="s">
        <v>3430</v>
      </c>
      <c r="F66" s="629">
        <v>2</v>
      </c>
      <c r="G66" s="629">
        <v>272.82</v>
      </c>
      <c r="H66" s="642">
        <v>1</v>
      </c>
      <c r="I66" s="629"/>
      <c r="J66" s="629"/>
      <c r="K66" s="642">
        <v>0</v>
      </c>
      <c r="L66" s="629">
        <v>2</v>
      </c>
      <c r="M66" s="630">
        <v>272.82</v>
      </c>
    </row>
    <row r="67" spans="1:13" ht="14.4" customHeight="1" x14ac:dyDescent="0.3">
      <c r="A67" s="625" t="s">
        <v>2816</v>
      </c>
      <c r="B67" s="626" t="s">
        <v>2584</v>
      </c>
      <c r="C67" s="626" t="s">
        <v>2761</v>
      </c>
      <c r="D67" s="626" t="s">
        <v>1902</v>
      </c>
      <c r="E67" s="626" t="s">
        <v>1469</v>
      </c>
      <c r="F67" s="629"/>
      <c r="G67" s="629"/>
      <c r="H67" s="642">
        <v>0</v>
      </c>
      <c r="I67" s="629">
        <v>33</v>
      </c>
      <c r="J67" s="629">
        <v>3475.2300000000005</v>
      </c>
      <c r="K67" s="642">
        <v>1</v>
      </c>
      <c r="L67" s="629">
        <v>33</v>
      </c>
      <c r="M67" s="630">
        <v>3475.2300000000005</v>
      </c>
    </row>
    <row r="68" spans="1:13" ht="14.4" customHeight="1" x14ac:dyDescent="0.3">
      <c r="A68" s="625" t="s">
        <v>2816</v>
      </c>
      <c r="B68" s="626" t="s">
        <v>2584</v>
      </c>
      <c r="C68" s="626" t="s">
        <v>2765</v>
      </c>
      <c r="D68" s="626" t="s">
        <v>2766</v>
      </c>
      <c r="E68" s="626" t="s">
        <v>1327</v>
      </c>
      <c r="F68" s="629"/>
      <c r="G68" s="629"/>
      <c r="H68" s="642">
        <v>0</v>
      </c>
      <c r="I68" s="629">
        <v>16</v>
      </c>
      <c r="J68" s="629">
        <v>505.43999999999994</v>
      </c>
      <c r="K68" s="642">
        <v>1</v>
      </c>
      <c r="L68" s="629">
        <v>16</v>
      </c>
      <c r="M68" s="630">
        <v>505.43999999999994</v>
      </c>
    </row>
    <row r="69" spans="1:13" ht="14.4" customHeight="1" x14ac:dyDescent="0.3">
      <c r="A69" s="625" t="s">
        <v>2816</v>
      </c>
      <c r="B69" s="626" t="s">
        <v>2584</v>
      </c>
      <c r="C69" s="626" t="s">
        <v>2767</v>
      </c>
      <c r="D69" s="626" t="s">
        <v>2768</v>
      </c>
      <c r="E69" s="626" t="s">
        <v>1327</v>
      </c>
      <c r="F69" s="629"/>
      <c r="G69" s="629"/>
      <c r="H69" s="642">
        <v>0</v>
      </c>
      <c r="I69" s="629">
        <v>16</v>
      </c>
      <c r="J69" s="629">
        <v>505.43999999999994</v>
      </c>
      <c r="K69" s="642">
        <v>1</v>
      </c>
      <c r="L69" s="629">
        <v>16</v>
      </c>
      <c r="M69" s="630">
        <v>505.43999999999994</v>
      </c>
    </row>
    <row r="70" spans="1:13" ht="14.4" customHeight="1" x14ac:dyDescent="0.3">
      <c r="A70" s="625" t="s">
        <v>2816</v>
      </c>
      <c r="B70" s="626" t="s">
        <v>2584</v>
      </c>
      <c r="C70" s="626" t="s">
        <v>3559</v>
      </c>
      <c r="D70" s="626" t="s">
        <v>3561</v>
      </c>
      <c r="E70" s="626" t="s">
        <v>1327</v>
      </c>
      <c r="F70" s="629"/>
      <c r="G70" s="629"/>
      <c r="H70" s="642">
        <v>0</v>
      </c>
      <c r="I70" s="629">
        <v>16</v>
      </c>
      <c r="J70" s="629">
        <v>505.44</v>
      </c>
      <c r="K70" s="642">
        <v>1</v>
      </c>
      <c r="L70" s="629">
        <v>16</v>
      </c>
      <c r="M70" s="630">
        <v>505.44</v>
      </c>
    </row>
    <row r="71" spans="1:13" ht="14.4" customHeight="1" x14ac:dyDescent="0.3">
      <c r="A71" s="625" t="s">
        <v>2816</v>
      </c>
      <c r="B71" s="626" t="s">
        <v>2584</v>
      </c>
      <c r="C71" s="626" t="s">
        <v>3562</v>
      </c>
      <c r="D71" s="626" t="s">
        <v>4860</v>
      </c>
      <c r="E71" s="626" t="s">
        <v>1327</v>
      </c>
      <c r="F71" s="629"/>
      <c r="G71" s="629"/>
      <c r="H71" s="642">
        <v>0</v>
      </c>
      <c r="I71" s="629">
        <v>4</v>
      </c>
      <c r="J71" s="629">
        <v>126.36</v>
      </c>
      <c r="K71" s="642">
        <v>1</v>
      </c>
      <c r="L71" s="629">
        <v>4</v>
      </c>
      <c r="M71" s="630">
        <v>126.36</v>
      </c>
    </row>
    <row r="72" spans="1:13" ht="14.4" customHeight="1" x14ac:dyDescent="0.3">
      <c r="A72" s="625" t="s">
        <v>2816</v>
      </c>
      <c r="B72" s="626" t="s">
        <v>2584</v>
      </c>
      <c r="C72" s="626" t="s">
        <v>3564</v>
      </c>
      <c r="D72" s="626" t="s">
        <v>3565</v>
      </c>
      <c r="E72" s="626" t="s">
        <v>1327</v>
      </c>
      <c r="F72" s="629"/>
      <c r="G72" s="629"/>
      <c r="H72" s="642">
        <v>0</v>
      </c>
      <c r="I72" s="629">
        <v>225</v>
      </c>
      <c r="J72" s="629">
        <v>7107.7500000000009</v>
      </c>
      <c r="K72" s="642">
        <v>1</v>
      </c>
      <c r="L72" s="629">
        <v>225</v>
      </c>
      <c r="M72" s="630">
        <v>7107.7500000000009</v>
      </c>
    </row>
    <row r="73" spans="1:13" ht="14.4" customHeight="1" x14ac:dyDescent="0.3">
      <c r="A73" s="625" t="s">
        <v>2816</v>
      </c>
      <c r="B73" s="626" t="s">
        <v>2584</v>
      </c>
      <c r="C73" s="626" t="s">
        <v>2769</v>
      </c>
      <c r="D73" s="626" t="s">
        <v>2770</v>
      </c>
      <c r="E73" s="626" t="s">
        <v>1327</v>
      </c>
      <c r="F73" s="629"/>
      <c r="G73" s="629"/>
      <c r="H73" s="642">
        <v>0</v>
      </c>
      <c r="I73" s="629">
        <v>15</v>
      </c>
      <c r="J73" s="629">
        <v>473.85</v>
      </c>
      <c r="K73" s="642">
        <v>1</v>
      </c>
      <c r="L73" s="629">
        <v>15</v>
      </c>
      <c r="M73" s="630">
        <v>473.85</v>
      </c>
    </row>
    <row r="74" spans="1:13" ht="14.4" customHeight="1" x14ac:dyDescent="0.3">
      <c r="A74" s="625" t="s">
        <v>2816</v>
      </c>
      <c r="B74" s="626" t="s">
        <v>2584</v>
      </c>
      <c r="C74" s="626" t="s">
        <v>3567</v>
      </c>
      <c r="D74" s="626" t="s">
        <v>3568</v>
      </c>
      <c r="E74" s="626" t="s">
        <v>1327</v>
      </c>
      <c r="F74" s="629"/>
      <c r="G74" s="629"/>
      <c r="H74" s="642">
        <v>0</v>
      </c>
      <c r="I74" s="629">
        <v>5</v>
      </c>
      <c r="J74" s="629">
        <v>157.94999999999999</v>
      </c>
      <c r="K74" s="642">
        <v>1</v>
      </c>
      <c r="L74" s="629">
        <v>5</v>
      </c>
      <c r="M74" s="630">
        <v>157.94999999999999</v>
      </c>
    </row>
    <row r="75" spans="1:13" ht="14.4" customHeight="1" x14ac:dyDescent="0.3">
      <c r="A75" s="625" t="s">
        <v>2816</v>
      </c>
      <c r="B75" s="626" t="s">
        <v>2584</v>
      </c>
      <c r="C75" s="626" t="s">
        <v>2773</v>
      </c>
      <c r="D75" s="626" t="s">
        <v>1910</v>
      </c>
      <c r="E75" s="626" t="s">
        <v>1911</v>
      </c>
      <c r="F75" s="629"/>
      <c r="G75" s="629"/>
      <c r="H75" s="642">
        <v>0</v>
      </c>
      <c r="I75" s="629">
        <v>794</v>
      </c>
      <c r="J75" s="629">
        <v>150510.64000000001</v>
      </c>
      <c r="K75" s="642">
        <v>1</v>
      </c>
      <c r="L75" s="629">
        <v>794</v>
      </c>
      <c r="M75" s="630">
        <v>150510.64000000001</v>
      </c>
    </row>
    <row r="76" spans="1:13" ht="14.4" customHeight="1" x14ac:dyDescent="0.3">
      <c r="A76" s="625" t="s">
        <v>2816</v>
      </c>
      <c r="B76" s="626" t="s">
        <v>2584</v>
      </c>
      <c r="C76" s="626" t="s">
        <v>2588</v>
      </c>
      <c r="D76" s="626" t="s">
        <v>2589</v>
      </c>
      <c r="E76" s="626" t="s">
        <v>1327</v>
      </c>
      <c r="F76" s="629"/>
      <c r="G76" s="629"/>
      <c r="H76" s="642">
        <v>0</v>
      </c>
      <c r="I76" s="629">
        <v>25</v>
      </c>
      <c r="J76" s="629">
        <v>526.5</v>
      </c>
      <c r="K76" s="642">
        <v>1</v>
      </c>
      <c r="L76" s="629">
        <v>25</v>
      </c>
      <c r="M76" s="630">
        <v>526.5</v>
      </c>
    </row>
    <row r="77" spans="1:13" ht="14.4" customHeight="1" x14ac:dyDescent="0.3">
      <c r="A77" s="625" t="s">
        <v>2816</v>
      </c>
      <c r="B77" s="626" t="s">
        <v>2584</v>
      </c>
      <c r="C77" s="626" t="s">
        <v>2590</v>
      </c>
      <c r="D77" s="626" t="s">
        <v>2591</v>
      </c>
      <c r="E77" s="626" t="s">
        <v>1327</v>
      </c>
      <c r="F77" s="629"/>
      <c r="G77" s="629"/>
      <c r="H77" s="642">
        <v>0</v>
      </c>
      <c r="I77" s="629">
        <v>35</v>
      </c>
      <c r="J77" s="629">
        <v>737.1</v>
      </c>
      <c r="K77" s="642">
        <v>1</v>
      </c>
      <c r="L77" s="629">
        <v>35</v>
      </c>
      <c r="M77" s="630">
        <v>737.1</v>
      </c>
    </row>
    <row r="78" spans="1:13" ht="14.4" customHeight="1" x14ac:dyDescent="0.3">
      <c r="A78" s="625" t="s">
        <v>2816</v>
      </c>
      <c r="B78" s="626" t="s">
        <v>2584</v>
      </c>
      <c r="C78" s="626" t="s">
        <v>3572</v>
      </c>
      <c r="D78" s="626" t="s">
        <v>3573</v>
      </c>
      <c r="E78" s="626" t="s">
        <v>3574</v>
      </c>
      <c r="F78" s="629"/>
      <c r="G78" s="629"/>
      <c r="H78" s="642">
        <v>0</v>
      </c>
      <c r="I78" s="629">
        <v>5</v>
      </c>
      <c r="J78" s="629">
        <v>631.85</v>
      </c>
      <c r="K78" s="642">
        <v>1</v>
      </c>
      <c r="L78" s="629">
        <v>5</v>
      </c>
      <c r="M78" s="630">
        <v>631.85</v>
      </c>
    </row>
    <row r="79" spans="1:13" ht="14.4" customHeight="1" x14ac:dyDescent="0.3">
      <c r="A79" s="625" t="s">
        <v>2816</v>
      </c>
      <c r="B79" s="626" t="s">
        <v>2584</v>
      </c>
      <c r="C79" s="626" t="s">
        <v>3575</v>
      </c>
      <c r="D79" s="626" t="s">
        <v>3576</v>
      </c>
      <c r="E79" s="626" t="s">
        <v>3574</v>
      </c>
      <c r="F79" s="629"/>
      <c r="G79" s="629"/>
      <c r="H79" s="642">
        <v>0</v>
      </c>
      <c r="I79" s="629">
        <v>8</v>
      </c>
      <c r="J79" s="629">
        <v>1010.96</v>
      </c>
      <c r="K79" s="642">
        <v>1</v>
      </c>
      <c r="L79" s="629">
        <v>8</v>
      </c>
      <c r="M79" s="630">
        <v>1010.96</v>
      </c>
    </row>
    <row r="80" spans="1:13" ht="14.4" customHeight="1" x14ac:dyDescent="0.3">
      <c r="A80" s="625" t="s">
        <v>2816</v>
      </c>
      <c r="B80" s="626" t="s">
        <v>2584</v>
      </c>
      <c r="C80" s="626" t="s">
        <v>2598</v>
      </c>
      <c r="D80" s="626" t="s">
        <v>2599</v>
      </c>
      <c r="E80" s="626" t="s">
        <v>1469</v>
      </c>
      <c r="F80" s="629"/>
      <c r="G80" s="629"/>
      <c r="H80" s="642">
        <v>0</v>
      </c>
      <c r="I80" s="629">
        <v>80</v>
      </c>
      <c r="J80" s="629">
        <v>6319.2</v>
      </c>
      <c r="K80" s="642">
        <v>1</v>
      </c>
      <c r="L80" s="629">
        <v>80</v>
      </c>
      <c r="M80" s="630">
        <v>6319.2</v>
      </c>
    </row>
    <row r="81" spans="1:13" ht="14.4" customHeight="1" x14ac:dyDescent="0.3">
      <c r="A81" s="625" t="s">
        <v>2816</v>
      </c>
      <c r="B81" s="626" t="s">
        <v>2584</v>
      </c>
      <c r="C81" s="626" t="s">
        <v>3580</v>
      </c>
      <c r="D81" s="626" t="s">
        <v>3581</v>
      </c>
      <c r="E81" s="626" t="s">
        <v>1327</v>
      </c>
      <c r="F81" s="629"/>
      <c r="G81" s="629"/>
      <c r="H81" s="642">
        <v>0</v>
      </c>
      <c r="I81" s="629">
        <v>30</v>
      </c>
      <c r="J81" s="629">
        <v>947.69999999999993</v>
      </c>
      <c r="K81" s="642">
        <v>1</v>
      </c>
      <c r="L81" s="629">
        <v>30</v>
      </c>
      <c r="M81" s="630">
        <v>947.69999999999993</v>
      </c>
    </row>
    <row r="82" spans="1:13" ht="14.4" customHeight="1" x14ac:dyDescent="0.3">
      <c r="A82" s="625" t="s">
        <v>2816</v>
      </c>
      <c r="B82" s="626" t="s">
        <v>2584</v>
      </c>
      <c r="C82" s="626" t="s">
        <v>3582</v>
      </c>
      <c r="D82" s="626" t="s">
        <v>3583</v>
      </c>
      <c r="E82" s="626" t="s">
        <v>1327</v>
      </c>
      <c r="F82" s="629"/>
      <c r="G82" s="629"/>
      <c r="H82" s="642">
        <v>0</v>
      </c>
      <c r="I82" s="629">
        <v>15</v>
      </c>
      <c r="J82" s="629">
        <v>473.85</v>
      </c>
      <c r="K82" s="642">
        <v>1</v>
      </c>
      <c r="L82" s="629">
        <v>15</v>
      </c>
      <c r="M82" s="630">
        <v>473.85</v>
      </c>
    </row>
    <row r="83" spans="1:13" ht="14.4" customHeight="1" x14ac:dyDescent="0.3">
      <c r="A83" s="625" t="s">
        <v>2816</v>
      </c>
      <c r="B83" s="626" t="s">
        <v>2584</v>
      </c>
      <c r="C83" s="626" t="s">
        <v>3584</v>
      </c>
      <c r="D83" s="626" t="s">
        <v>3585</v>
      </c>
      <c r="E83" s="626" t="s">
        <v>1327</v>
      </c>
      <c r="F83" s="629"/>
      <c r="G83" s="629"/>
      <c r="H83" s="642">
        <v>0</v>
      </c>
      <c r="I83" s="629">
        <v>6</v>
      </c>
      <c r="J83" s="629">
        <v>189.54</v>
      </c>
      <c r="K83" s="642">
        <v>1</v>
      </c>
      <c r="L83" s="629">
        <v>6</v>
      </c>
      <c r="M83" s="630">
        <v>189.54</v>
      </c>
    </row>
    <row r="84" spans="1:13" ht="14.4" customHeight="1" x14ac:dyDescent="0.3">
      <c r="A84" s="625" t="s">
        <v>2816</v>
      </c>
      <c r="B84" s="626" t="s">
        <v>2584</v>
      </c>
      <c r="C84" s="626" t="s">
        <v>3586</v>
      </c>
      <c r="D84" s="626" t="s">
        <v>3588</v>
      </c>
      <c r="E84" s="626" t="s">
        <v>1327</v>
      </c>
      <c r="F84" s="629"/>
      <c r="G84" s="629"/>
      <c r="H84" s="642">
        <v>0</v>
      </c>
      <c r="I84" s="629">
        <v>95</v>
      </c>
      <c r="J84" s="629">
        <v>3001.05</v>
      </c>
      <c r="K84" s="642">
        <v>1</v>
      </c>
      <c r="L84" s="629">
        <v>95</v>
      </c>
      <c r="M84" s="630">
        <v>3001.05</v>
      </c>
    </row>
    <row r="85" spans="1:13" ht="14.4" customHeight="1" x14ac:dyDescent="0.3">
      <c r="A85" s="625" t="s">
        <v>2816</v>
      </c>
      <c r="B85" s="626" t="s">
        <v>2584</v>
      </c>
      <c r="C85" s="626" t="s">
        <v>2600</v>
      </c>
      <c r="D85" s="626" t="s">
        <v>1468</v>
      </c>
      <c r="E85" s="626" t="s">
        <v>1469</v>
      </c>
      <c r="F85" s="629"/>
      <c r="G85" s="629"/>
      <c r="H85" s="642">
        <v>0</v>
      </c>
      <c r="I85" s="629">
        <v>317</v>
      </c>
      <c r="J85" s="629">
        <v>33383.269999999997</v>
      </c>
      <c r="K85" s="642">
        <v>1</v>
      </c>
      <c r="L85" s="629">
        <v>317</v>
      </c>
      <c r="M85" s="630">
        <v>33383.269999999997</v>
      </c>
    </row>
    <row r="86" spans="1:13" ht="14.4" customHeight="1" x14ac:dyDescent="0.3">
      <c r="A86" s="625" t="s">
        <v>2816</v>
      </c>
      <c r="B86" s="626" t="s">
        <v>2584</v>
      </c>
      <c r="C86" s="626" t="s">
        <v>3589</v>
      </c>
      <c r="D86" s="626" t="s">
        <v>1468</v>
      </c>
      <c r="E86" s="626" t="s">
        <v>2764</v>
      </c>
      <c r="F86" s="629"/>
      <c r="G86" s="629"/>
      <c r="H86" s="642">
        <v>0</v>
      </c>
      <c r="I86" s="629">
        <v>48</v>
      </c>
      <c r="J86" s="629">
        <v>2527.6799999999998</v>
      </c>
      <c r="K86" s="642">
        <v>1</v>
      </c>
      <c r="L86" s="629">
        <v>48</v>
      </c>
      <c r="M86" s="630">
        <v>2527.6799999999998</v>
      </c>
    </row>
    <row r="87" spans="1:13" ht="14.4" customHeight="1" x14ac:dyDescent="0.3">
      <c r="A87" s="625" t="s">
        <v>2816</v>
      </c>
      <c r="B87" s="626" t="s">
        <v>2584</v>
      </c>
      <c r="C87" s="626" t="s">
        <v>3590</v>
      </c>
      <c r="D87" s="626" t="s">
        <v>1902</v>
      </c>
      <c r="E87" s="626" t="s">
        <v>1469</v>
      </c>
      <c r="F87" s="629"/>
      <c r="G87" s="629"/>
      <c r="H87" s="642">
        <v>0</v>
      </c>
      <c r="I87" s="629">
        <v>30</v>
      </c>
      <c r="J87" s="629">
        <v>3254.1</v>
      </c>
      <c r="K87" s="642">
        <v>1</v>
      </c>
      <c r="L87" s="629">
        <v>30</v>
      </c>
      <c r="M87" s="630">
        <v>3254.1</v>
      </c>
    </row>
    <row r="88" spans="1:13" ht="14.4" customHeight="1" x14ac:dyDescent="0.3">
      <c r="A88" s="625" t="s">
        <v>2816</v>
      </c>
      <c r="B88" s="626" t="s">
        <v>2584</v>
      </c>
      <c r="C88" s="626" t="s">
        <v>2601</v>
      </c>
      <c r="D88" s="626" t="s">
        <v>2602</v>
      </c>
      <c r="E88" s="626" t="s">
        <v>1327</v>
      </c>
      <c r="F88" s="629"/>
      <c r="G88" s="629"/>
      <c r="H88" s="642">
        <v>0</v>
      </c>
      <c r="I88" s="629">
        <v>23</v>
      </c>
      <c r="J88" s="629">
        <v>503.93000000000006</v>
      </c>
      <c r="K88" s="642">
        <v>1</v>
      </c>
      <c r="L88" s="629">
        <v>23</v>
      </c>
      <c r="M88" s="630">
        <v>503.93000000000006</v>
      </c>
    </row>
    <row r="89" spans="1:13" ht="14.4" customHeight="1" x14ac:dyDescent="0.3">
      <c r="A89" s="625" t="s">
        <v>2816</v>
      </c>
      <c r="B89" s="626" t="s">
        <v>2584</v>
      </c>
      <c r="C89" s="626" t="s">
        <v>3591</v>
      </c>
      <c r="D89" s="626" t="s">
        <v>3593</v>
      </c>
      <c r="E89" s="626" t="s">
        <v>3574</v>
      </c>
      <c r="F89" s="629"/>
      <c r="G89" s="629"/>
      <c r="H89" s="642">
        <v>0</v>
      </c>
      <c r="I89" s="629">
        <v>9</v>
      </c>
      <c r="J89" s="629">
        <v>1136.52</v>
      </c>
      <c r="K89" s="642">
        <v>1</v>
      </c>
      <c r="L89" s="629">
        <v>9</v>
      </c>
      <c r="M89" s="630">
        <v>1136.52</v>
      </c>
    </row>
    <row r="90" spans="1:13" ht="14.4" customHeight="1" x14ac:dyDescent="0.3">
      <c r="A90" s="625" t="s">
        <v>2816</v>
      </c>
      <c r="B90" s="626" t="s">
        <v>2584</v>
      </c>
      <c r="C90" s="626" t="s">
        <v>3594</v>
      </c>
      <c r="D90" s="626" t="s">
        <v>3596</v>
      </c>
      <c r="E90" s="626" t="s">
        <v>3574</v>
      </c>
      <c r="F90" s="629"/>
      <c r="G90" s="629"/>
      <c r="H90" s="642">
        <v>0</v>
      </c>
      <c r="I90" s="629">
        <v>17</v>
      </c>
      <c r="J90" s="629">
        <v>2146.7599999999998</v>
      </c>
      <c r="K90" s="642">
        <v>1</v>
      </c>
      <c r="L90" s="629">
        <v>17</v>
      </c>
      <c r="M90" s="630">
        <v>2146.7599999999998</v>
      </c>
    </row>
    <row r="91" spans="1:13" ht="14.4" customHeight="1" x14ac:dyDescent="0.3">
      <c r="A91" s="625" t="s">
        <v>2816</v>
      </c>
      <c r="B91" s="626" t="s">
        <v>2584</v>
      </c>
      <c r="C91" s="626" t="s">
        <v>3597</v>
      </c>
      <c r="D91" s="626" t="s">
        <v>3599</v>
      </c>
      <c r="E91" s="626" t="s">
        <v>3574</v>
      </c>
      <c r="F91" s="629"/>
      <c r="G91" s="629"/>
      <c r="H91" s="642">
        <v>0</v>
      </c>
      <c r="I91" s="629">
        <v>9</v>
      </c>
      <c r="J91" s="629">
        <v>1136.52</v>
      </c>
      <c r="K91" s="642">
        <v>1</v>
      </c>
      <c r="L91" s="629">
        <v>9</v>
      </c>
      <c r="M91" s="630">
        <v>1136.52</v>
      </c>
    </row>
    <row r="92" spans="1:13" ht="14.4" customHeight="1" x14ac:dyDescent="0.3">
      <c r="A92" s="625" t="s">
        <v>2816</v>
      </c>
      <c r="B92" s="626" t="s">
        <v>2584</v>
      </c>
      <c r="C92" s="626" t="s">
        <v>3570</v>
      </c>
      <c r="D92" s="626" t="s">
        <v>4861</v>
      </c>
      <c r="E92" s="626" t="s">
        <v>1327</v>
      </c>
      <c r="F92" s="629"/>
      <c r="G92" s="629"/>
      <c r="H92" s="642">
        <v>0</v>
      </c>
      <c r="I92" s="629">
        <v>4</v>
      </c>
      <c r="J92" s="629">
        <v>126.36</v>
      </c>
      <c r="K92" s="642">
        <v>1</v>
      </c>
      <c r="L92" s="629">
        <v>4</v>
      </c>
      <c r="M92" s="630">
        <v>126.36</v>
      </c>
    </row>
    <row r="93" spans="1:13" ht="14.4" customHeight="1" x14ac:dyDescent="0.3">
      <c r="A93" s="625" t="s">
        <v>2816</v>
      </c>
      <c r="B93" s="626" t="s">
        <v>2584</v>
      </c>
      <c r="C93" s="626" t="s">
        <v>2771</v>
      </c>
      <c r="D93" s="626" t="s">
        <v>2772</v>
      </c>
      <c r="E93" s="626" t="s">
        <v>1327</v>
      </c>
      <c r="F93" s="629"/>
      <c r="G93" s="629"/>
      <c r="H93" s="642">
        <v>0</v>
      </c>
      <c r="I93" s="629">
        <v>11</v>
      </c>
      <c r="J93" s="629">
        <v>347.49</v>
      </c>
      <c r="K93" s="642">
        <v>1</v>
      </c>
      <c r="L93" s="629">
        <v>11</v>
      </c>
      <c r="M93" s="630">
        <v>347.49</v>
      </c>
    </row>
    <row r="94" spans="1:13" ht="14.4" customHeight="1" x14ac:dyDescent="0.3">
      <c r="A94" s="625" t="s">
        <v>2816</v>
      </c>
      <c r="B94" s="626" t="s">
        <v>2584</v>
      </c>
      <c r="C94" s="626" t="s">
        <v>3577</v>
      </c>
      <c r="D94" s="626" t="s">
        <v>3579</v>
      </c>
      <c r="E94" s="626" t="s">
        <v>3574</v>
      </c>
      <c r="F94" s="629"/>
      <c r="G94" s="629"/>
      <c r="H94" s="642">
        <v>0</v>
      </c>
      <c r="I94" s="629">
        <v>7</v>
      </c>
      <c r="J94" s="629">
        <v>884.59</v>
      </c>
      <c r="K94" s="642">
        <v>1</v>
      </c>
      <c r="L94" s="629">
        <v>7</v>
      </c>
      <c r="M94" s="630">
        <v>884.59</v>
      </c>
    </row>
    <row r="95" spans="1:13" ht="14.4" customHeight="1" x14ac:dyDescent="0.3">
      <c r="A95" s="625" t="s">
        <v>2816</v>
      </c>
      <c r="B95" s="626" t="s">
        <v>2584</v>
      </c>
      <c r="C95" s="626" t="s">
        <v>3600</v>
      </c>
      <c r="D95" s="626" t="s">
        <v>3601</v>
      </c>
      <c r="E95" s="626" t="s">
        <v>3574</v>
      </c>
      <c r="F95" s="629"/>
      <c r="G95" s="629"/>
      <c r="H95" s="642">
        <v>0</v>
      </c>
      <c r="I95" s="629">
        <v>1</v>
      </c>
      <c r="J95" s="629">
        <v>126.37</v>
      </c>
      <c r="K95" s="642">
        <v>1</v>
      </c>
      <c r="L95" s="629">
        <v>1</v>
      </c>
      <c r="M95" s="630">
        <v>126.37</v>
      </c>
    </row>
    <row r="96" spans="1:13" ht="14.4" customHeight="1" x14ac:dyDescent="0.3">
      <c r="A96" s="625" t="s">
        <v>2817</v>
      </c>
      <c r="B96" s="626" t="s">
        <v>2179</v>
      </c>
      <c r="C96" s="626" t="s">
        <v>4174</v>
      </c>
      <c r="D96" s="626" t="s">
        <v>3215</v>
      </c>
      <c r="E96" s="626" t="s">
        <v>4175</v>
      </c>
      <c r="F96" s="629"/>
      <c r="G96" s="629"/>
      <c r="H96" s="642"/>
      <c r="I96" s="629">
        <v>2</v>
      </c>
      <c r="J96" s="629">
        <v>0</v>
      </c>
      <c r="K96" s="642"/>
      <c r="L96" s="629">
        <v>2</v>
      </c>
      <c r="M96" s="630">
        <v>0</v>
      </c>
    </row>
    <row r="97" spans="1:13" ht="14.4" customHeight="1" x14ac:dyDescent="0.3">
      <c r="A97" s="625" t="s">
        <v>2817</v>
      </c>
      <c r="B97" s="626" t="s">
        <v>4856</v>
      </c>
      <c r="C97" s="626" t="s">
        <v>4748</v>
      </c>
      <c r="D97" s="626" t="s">
        <v>4749</v>
      </c>
      <c r="E97" s="626" t="s">
        <v>4750</v>
      </c>
      <c r="F97" s="629"/>
      <c r="G97" s="629"/>
      <c r="H97" s="642">
        <v>0</v>
      </c>
      <c r="I97" s="629">
        <v>2</v>
      </c>
      <c r="J97" s="629">
        <v>29720.14</v>
      </c>
      <c r="K97" s="642">
        <v>1</v>
      </c>
      <c r="L97" s="629">
        <v>2</v>
      </c>
      <c r="M97" s="630">
        <v>29720.14</v>
      </c>
    </row>
    <row r="98" spans="1:13" ht="14.4" customHeight="1" x14ac:dyDescent="0.3">
      <c r="A98" s="625" t="s">
        <v>2817</v>
      </c>
      <c r="B98" s="626" t="s">
        <v>4857</v>
      </c>
      <c r="C98" s="626" t="s">
        <v>3120</v>
      </c>
      <c r="D98" s="626" t="s">
        <v>3121</v>
      </c>
      <c r="E98" s="626" t="s">
        <v>1455</v>
      </c>
      <c r="F98" s="629"/>
      <c r="G98" s="629"/>
      <c r="H98" s="642">
        <v>0</v>
      </c>
      <c r="I98" s="629">
        <v>1</v>
      </c>
      <c r="J98" s="629">
        <v>68.040000000000006</v>
      </c>
      <c r="K98" s="642">
        <v>1</v>
      </c>
      <c r="L98" s="629">
        <v>1</v>
      </c>
      <c r="M98" s="630">
        <v>68.040000000000006</v>
      </c>
    </row>
    <row r="99" spans="1:13" ht="14.4" customHeight="1" x14ac:dyDescent="0.3">
      <c r="A99" s="625" t="s">
        <v>2817</v>
      </c>
      <c r="B99" s="626" t="s">
        <v>4857</v>
      </c>
      <c r="C99" s="626" t="s">
        <v>3122</v>
      </c>
      <c r="D99" s="626" t="s">
        <v>3123</v>
      </c>
      <c r="E99" s="626" t="s">
        <v>618</v>
      </c>
      <c r="F99" s="629"/>
      <c r="G99" s="629"/>
      <c r="H99" s="642">
        <v>0</v>
      </c>
      <c r="I99" s="629">
        <v>1</v>
      </c>
      <c r="J99" s="629">
        <v>90.72</v>
      </c>
      <c r="K99" s="642">
        <v>1</v>
      </c>
      <c r="L99" s="629">
        <v>1</v>
      </c>
      <c r="M99" s="630">
        <v>90.72</v>
      </c>
    </row>
    <row r="100" spans="1:13" ht="14.4" customHeight="1" x14ac:dyDescent="0.3">
      <c r="A100" s="625" t="s">
        <v>2817</v>
      </c>
      <c r="B100" s="626" t="s">
        <v>4857</v>
      </c>
      <c r="C100" s="626" t="s">
        <v>3615</v>
      </c>
      <c r="D100" s="626" t="s">
        <v>3123</v>
      </c>
      <c r="E100" s="626" t="s">
        <v>3616</v>
      </c>
      <c r="F100" s="629"/>
      <c r="G100" s="629"/>
      <c r="H100" s="642">
        <v>0</v>
      </c>
      <c r="I100" s="629">
        <v>1</v>
      </c>
      <c r="J100" s="629">
        <v>302.39</v>
      </c>
      <c r="K100" s="642">
        <v>1</v>
      </c>
      <c r="L100" s="629">
        <v>1</v>
      </c>
      <c r="M100" s="630">
        <v>302.39</v>
      </c>
    </row>
    <row r="101" spans="1:13" ht="14.4" customHeight="1" x14ac:dyDescent="0.3">
      <c r="A101" s="625" t="s">
        <v>2817</v>
      </c>
      <c r="B101" s="626" t="s">
        <v>4858</v>
      </c>
      <c r="C101" s="626" t="s">
        <v>3273</v>
      </c>
      <c r="D101" s="626" t="s">
        <v>3274</v>
      </c>
      <c r="E101" s="626" t="s">
        <v>3275</v>
      </c>
      <c r="F101" s="629"/>
      <c r="G101" s="629"/>
      <c r="H101" s="642">
        <v>0</v>
      </c>
      <c r="I101" s="629">
        <v>2</v>
      </c>
      <c r="J101" s="629">
        <v>4558.96</v>
      </c>
      <c r="K101" s="642">
        <v>1</v>
      </c>
      <c r="L101" s="629">
        <v>2</v>
      </c>
      <c r="M101" s="630">
        <v>4558.96</v>
      </c>
    </row>
    <row r="102" spans="1:13" ht="14.4" customHeight="1" x14ac:dyDescent="0.3">
      <c r="A102" s="625" t="s">
        <v>2818</v>
      </c>
      <c r="B102" s="626" t="s">
        <v>2179</v>
      </c>
      <c r="C102" s="626" t="s">
        <v>2180</v>
      </c>
      <c r="D102" s="626" t="s">
        <v>880</v>
      </c>
      <c r="E102" s="626" t="s">
        <v>881</v>
      </c>
      <c r="F102" s="629"/>
      <c r="G102" s="629"/>
      <c r="H102" s="642">
        <v>0</v>
      </c>
      <c r="I102" s="629">
        <v>6</v>
      </c>
      <c r="J102" s="629">
        <v>1142.8799999999999</v>
      </c>
      <c r="K102" s="642">
        <v>1</v>
      </c>
      <c r="L102" s="629">
        <v>6</v>
      </c>
      <c r="M102" s="630">
        <v>1142.8799999999999</v>
      </c>
    </row>
    <row r="103" spans="1:13" ht="14.4" customHeight="1" x14ac:dyDescent="0.3">
      <c r="A103" s="625" t="s">
        <v>2818</v>
      </c>
      <c r="B103" s="626" t="s">
        <v>2179</v>
      </c>
      <c r="C103" s="626" t="s">
        <v>2181</v>
      </c>
      <c r="D103" s="626" t="s">
        <v>880</v>
      </c>
      <c r="E103" s="626" t="s">
        <v>882</v>
      </c>
      <c r="F103" s="629"/>
      <c r="G103" s="629"/>
      <c r="H103" s="642">
        <v>0</v>
      </c>
      <c r="I103" s="629">
        <v>2</v>
      </c>
      <c r="J103" s="629">
        <v>1224.52</v>
      </c>
      <c r="K103" s="642">
        <v>1</v>
      </c>
      <c r="L103" s="629">
        <v>2</v>
      </c>
      <c r="M103" s="630">
        <v>1224.52</v>
      </c>
    </row>
    <row r="104" spans="1:13" ht="14.4" customHeight="1" x14ac:dyDescent="0.3">
      <c r="A104" s="625" t="s">
        <v>2818</v>
      </c>
      <c r="B104" s="626" t="s">
        <v>2194</v>
      </c>
      <c r="C104" s="626" t="s">
        <v>2195</v>
      </c>
      <c r="D104" s="626" t="s">
        <v>1271</v>
      </c>
      <c r="E104" s="626" t="s">
        <v>1272</v>
      </c>
      <c r="F104" s="629"/>
      <c r="G104" s="629"/>
      <c r="H104" s="642">
        <v>0</v>
      </c>
      <c r="I104" s="629">
        <v>15</v>
      </c>
      <c r="J104" s="629">
        <v>7461.0000000000009</v>
      </c>
      <c r="K104" s="642">
        <v>1</v>
      </c>
      <c r="L104" s="629">
        <v>15</v>
      </c>
      <c r="M104" s="630">
        <v>7461.0000000000009</v>
      </c>
    </row>
    <row r="105" spans="1:13" ht="14.4" customHeight="1" x14ac:dyDescent="0.3">
      <c r="A105" s="625" t="s">
        <v>2818</v>
      </c>
      <c r="B105" s="626" t="s">
        <v>2194</v>
      </c>
      <c r="C105" s="626" t="s">
        <v>2196</v>
      </c>
      <c r="D105" s="626" t="s">
        <v>1418</v>
      </c>
      <c r="E105" s="626" t="s">
        <v>2197</v>
      </c>
      <c r="F105" s="629"/>
      <c r="G105" s="629"/>
      <c r="H105" s="642">
        <v>0</v>
      </c>
      <c r="I105" s="629">
        <v>10</v>
      </c>
      <c r="J105" s="629">
        <v>13485.130000000001</v>
      </c>
      <c r="K105" s="642">
        <v>1</v>
      </c>
      <c r="L105" s="629">
        <v>10</v>
      </c>
      <c r="M105" s="630">
        <v>13485.130000000001</v>
      </c>
    </row>
    <row r="106" spans="1:13" ht="14.4" customHeight="1" x14ac:dyDescent="0.3">
      <c r="A106" s="625" t="s">
        <v>2818</v>
      </c>
      <c r="B106" s="626" t="s">
        <v>2194</v>
      </c>
      <c r="C106" s="626" t="s">
        <v>2873</v>
      </c>
      <c r="D106" s="626" t="s">
        <v>2874</v>
      </c>
      <c r="E106" s="626" t="s">
        <v>2875</v>
      </c>
      <c r="F106" s="629"/>
      <c r="G106" s="629"/>
      <c r="H106" s="642">
        <v>0</v>
      </c>
      <c r="I106" s="629">
        <v>2</v>
      </c>
      <c r="J106" s="629">
        <v>2694.56</v>
      </c>
      <c r="K106" s="642">
        <v>1</v>
      </c>
      <c r="L106" s="629">
        <v>2</v>
      </c>
      <c r="M106" s="630">
        <v>2694.56</v>
      </c>
    </row>
    <row r="107" spans="1:13" ht="14.4" customHeight="1" x14ac:dyDescent="0.3">
      <c r="A107" s="625" t="s">
        <v>2818</v>
      </c>
      <c r="B107" s="626" t="s">
        <v>2207</v>
      </c>
      <c r="C107" s="626" t="s">
        <v>2208</v>
      </c>
      <c r="D107" s="626" t="s">
        <v>1310</v>
      </c>
      <c r="E107" s="626" t="s">
        <v>1268</v>
      </c>
      <c r="F107" s="629"/>
      <c r="G107" s="629"/>
      <c r="H107" s="642"/>
      <c r="I107" s="629">
        <v>2</v>
      </c>
      <c r="J107" s="629">
        <v>0</v>
      </c>
      <c r="K107" s="642"/>
      <c r="L107" s="629">
        <v>2</v>
      </c>
      <c r="M107" s="630">
        <v>0</v>
      </c>
    </row>
    <row r="108" spans="1:13" ht="14.4" customHeight="1" x14ac:dyDescent="0.3">
      <c r="A108" s="625" t="s">
        <v>2818</v>
      </c>
      <c r="B108" s="626" t="s">
        <v>2227</v>
      </c>
      <c r="C108" s="626" t="s">
        <v>2617</v>
      </c>
      <c r="D108" s="626" t="s">
        <v>1314</v>
      </c>
      <c r="E108" s="626" t="s">
        <v>1839</v>
      </c>
      <c r="F108" s="629"/>
      <c r="G108" s="629"/>
      <c r="H108" s="642">
        <v>0</v>
      </c>
      <c r="I108" s="629">
        <v>10</v>
      </c>
      <c r="J108" s="629">
        <v>9379.2999999999993</v>
      </c>
      <c r="K108" s="642">
        <v>1</v>
      </c>
      <c r="L108" s="629">
        <v>10</v>
      </c>
      <c r="M108" s="630">
        <v>9379.2999999999993</v>
      </c>
    </row>
    <row r="109" spans="1:13" ht="14.4" customHeight="1" x14ac:dyDescent="0.3">
      <c r="A109" s="625" t="s">
        <v>2818</v>
      </c>
      <c r="B109" s="626" t="s">
        <v>2227</v>
      </c>
      <c r="C109" s="626" t="s">
        <v>2618</v>
      </c>
      <c r="D109" s="626" t="s">
        <v>1314</v>
      </c>
      <c r="E109" s="626" t="s">
        <v>1840</v>
      </c>
      <c r="F109" s="629"/>
      <c r="G109" s="629"/>
      <c r="H109" s="642">
        <v>0</v>
      </c>
      <c r="I109" s="629">
        <v>14</v>
      </c>
      <c r="J109" s="629">
        <v>16330.580000000002</v>
      </c>
      <c r="K109" s="642">
        <v>1</v>
      </c>
      <c r="L109" s="629">
        <v>14</v>
      </c>
      <c r="M109" s="630">
        <v>16330.580000000002</v>
      </c>
    </row>
    <row r="110" spans="1:13" ht="14.4" customHeight="1" x14ac:dyDescent="0.3">
      <c r="A110" s="625" t="s">
        <v>2818</v>
      </c>
      <c r="B110" s="626" t="s">
        <v>2227</v>
      </c>
      <c r="C110" s="626" t="s">
        <v>2232</v>
      </c>
      <c r="D110" s="626" t="s">
        <v>1355</v>
      </c>
      <c r="E110" s="626" t="s">
        <v>1839</v>
      </c>
      <c r="F110" s="629"/>
      <c r="G110" s="629"/>
      <c r="H110" s="642">
        <v>0</v>
      </c>
      <c r="I110" s="629">
        <v>4</v>
      </c>
      <c r="J110" s="629">
        <v>6998.76</v>
      </c>
      <c r="K110" s="642">
        <v>1</v>
      </c>
      <c r="L110" s="629">
        <v>4</v>
      </c>
      <c r="M110" s="630">
        <v>6998.76</v>
      </c>
    </row>
    <row r="111" spans="1:13" ht="14.4" customHeight="1" x14ac:dyDescent="0.3">
      <c r="A111" s="625" t="s">
        <v>2818</v>
      </c>
      <c r="B111" s="626" t="s">
        <v>2258</v>
      </c>
      <c r="C111" s="626" t="s">
        <v>3704</v>
      </c>
      <c r="D111" s="626" t="s">
        <v>684</v>
      </c>
      <c r="E111" s="626" t="s">
        <v>685</v>
      </c>
      <c r="F111" s="629">
        <v>1</v>
      </c>
      <c r="G111" s="629">
        <v>49.92</v>
      </c>
      <c r="H111" s="642">
        <v>1</v>
      </c>
      <c r="I111" s="629"/>
      <c r="J111" s="629"/>
      <c r="K111" s="642">
        <v>0</v>
      </c>
      <c r="L111" s="629">
        <v>1</v>
      </c>
      <c r="M111" s="630">
        <v>49.92</v>
      </c>
    </row>
    <row r="112" spans="1:13" ht="14.4" customHeight="1" x14ac:dyDescent="0.3">
      <c r="A112" s="625" t="s">
        <v>2818</v>
      </c>
      <c r="B112" s="626" t="s">
        <v>4862</v>
      </c>
      <c r="C112" s="626" t="s">
        <v>3660</v>
      </c>
      <c r="D112" s="626" t="s">
        <v>3661</v>
      </c>
      <c r="E112" s="626" t="s">
        <v>3662</v>
      </c>
      <c r="F112" s="629"/>
      <c r="G112" s="629"/>
      <c r="H112" s="642">
        <v>0</v>
      </c>
      <c r="I112" s="629">
        <v>1</v>
      </c>
      <c r="J112" s="629">
        <v>149.75</v>
      </c>
      <c r="K112" s="642">
        <v>1</v>
      </c>
      <c r="L112" s="629">
        <v>1</v>
      </c>
      <c r="M112" s="630">
        <v>149.75</v>
      </c>
    </row>
    <row r="113" spans="1:13" ht="14.4" customHeight="1" x14ac:dyDescent="0.3">
      <c r="A113" s="625" t="s">
        <v>2818</v>
      </c>
      <c r="B113" s="626" t="s">
        <v>2260</v>
      </c>
      <c r="C113" s="626" t="s">
        <v>2261</v>
      </c>
      <c r="D113" s="626" t="s">
        <v>1339</v>
      </c>
      <c r="E113" s="626" t="s">
        <v>1340</v>
      </c>
      <c r="F113" s="629"/>
      <c r="G113" s="629"/>
      <c r="H113" s="642">
        <v>0</v>
      </c>
      <c r="I113" s="629">
        <v>1</v>
      </c>
      <c r="J113" s="629">
        <v>41.89</v>
      </c>
      <c r="K113" s="642">
        <v>1</v>
      </c>
      <c r="L113" s="629">
        <v>1</v>
      </c>
      <c r="M113" s="630">
        <v>41.89</v>
      </c>
    </row>
    <row r="114" spans="1:13" ht="14.4" customHeight="1" x14ac:dyDescent="0.3">
      <c r="A114" s="625" t="s">
        <v>2818</v>
      </c>
      <c r="B114" s="626" t="s">
        <v>2278</v>
      </c>
      <c r="C114" s="626" t="s">
        <v>2281</v>
      </c>
      <c r="D114" s="626" t="s">
        <v>1452</v>
      </c>
      <c r="E114" s="626" t="s">
        <v>1199</v>
      </c>
      <c r="F114" s="629"/>
      <c r="G114" s="629"/>
      <c r="H114" s="642">
        <v>0</v>
      </c>
      <c r="I114" s="629">
        <v>3</v>
      </c>
      <c r="J114" s="629">
        <v>182.76</v>
      </c>
      <c r="K114" s="642">
        <v>1</v>
      </c>
      <c r="L114" s="629">
        <v>3</v>
      </c>
      <c r="M114" s="630">
        <v>182.76</v>
      </c>
    </row>
    <row r="115" spans="1:13" ht="14.4" customHeight="1" x14ac:dyDescent="0.3">
      <c r="A115" s="625" t="s">
        <v>2818</v>
      </c>
      <c r="B115" s="626" t="s">
        <v>2316</v>
      </c>
      <c r="C115" s="626" t="s">
        <v>3700</v>
      </c>
      <c r="D115" s="626" t="s">
        <v>1281</v>
      </c>
      <c r="E115" s="626" t="s">
        <v>1553</v>
      </c>
      <c r="F115" s="629"/>
      <c r="G115" s="629"/>
      <c r="H115" s="642">
        <v>0</v>
      </c>
      <c r="I115" s="629">
        <v>1</v>
      </c>
      <c r="J115" s="629">
        <v>250.62</v>
      </c>
      <c r="K115" s="642">
        <v>1</v>
      </c>
      <c r="L115" s="629">
        <v>1</v>
      </c>
      <c r="M115" s="630">
        <v>250.62</v>
      </c>
    </row>
    <row r="116" spans="1:13" ht="14.4" customHeight="1" x14ac:dyDescent="0.3">
      <c r="A116" s="625" t="s">
        <v>2818</v>
      </c>
      <c r="B116" s="626" t="s">
        <v>4863</v>
      </c>
      <c r="C116" s="626" t="s">
        <v>3723</v>
      </c>
      <c r="D116" s="626" t="s">
        <v>3724</v>
      </c>
      <c r="E116" s="626" t="s">
        <v>628</v>
      </c>
      <c r="F116" s="629"/>
      <c r="G116" s="629"/>
      <c r="H116" s="642">
        <v>0</v>
      </c>
      <c r="I116" s="629">
        <v>2</v>
      </c>
      <c r="J116" s="629">
        <v>268.45999999999998</v>
      </c>
      <c r="K116" s="642">
        <v>1</v>
      </c>
      <c r="L116" s="629">
        <v>2</v>
      </c>
      <c r="M116" s="630">
        <v>268.45999999999998</v>
      </c>
    </row>
    <row r="117" spans="1:13" ht="14.4" customHeight="1" x14ac:dyDescent="0.3">
      <c r="A117" s="625" t="s">
        <v>2818</v>
      </c>
      <c r="B117" s="626" t="s">
        <v>4863</v>
      </c>
      <c r="C117" s="626" t="s">
        <v>3725</v>
      </c>
      <c r="D117" s="626" t="s">
        <v>3726</v>
      </c>
      <c r="E117" s="626" t="s">
        <v>678</v>
      </c>
      <c r="F117" s="629"/>
      <c r="G117" s="629"/>
      <c r="H117" s="642">
        <v>0</v>
      </c>
      <c r="I117" s="629">
        <v>1</v>
      </c>
      <c r="J117" s="629">
        <v>178.87</v>
      </c>
      <c r="K117" s="642">
        <v>1</v>
      </c>
      <c r="L117" s="629">
        <v>1</v>
      </c>
      <c r="M117" s="630">
        <v>178.87</v>
      </c>
    </row>
    <row r="118" spans="1:13" ht="14.4" customHeight="1" x14ac:dyDescent="0.3">
      <c r="A118" s="625" t="s">
        <v>2818</v>
      </c>
      <c r="B118" s="626" t="s">
        <v>2318</v>
      </c>
      <c r="C118" s="626" t="s">
        <v>3663</v>
      </c>
      <c r="D118" s="626" t="s">
        <v>2321</v>
      </c>
      <c r="E118" s="626" t="s">
        <v>1694</v>
      </c>
      <c r="F118" s="629"/>
      <c r="G118" s="629"/>
      <c r="H118" s="642">
        <v>0</v>
      </c>
      <c r="I118" s="629">
        <v>1</v>
      </c>
      <c r="J118" s="629">
        <v>655.86</v>
      </c>
      <c r="K118" s="642">
        <v>1</v>
      </c>
      <c r="L118" s="629">
        <v>1</v>
      </c>
      <c r="M118" s="630">
        <v>655.86</v>
      </c>
    </row>
    <row r="119" spans="1:13" ht="14.4" customHeight="1" x14ac:dyDescent="0.3">
      <c r="A119" s="625" t="s">
        <v>2818</v>
      </c>
      <c r="B119" s="626" t="s">
        <v>2318</v>
      </c>
      <c r="C119" s="626" t="s">
        <v>3664</v>
      </c>
      <c r="D119" s="626" t="s">
        <v>2323</v>
      </c>
      <c r="E119" s="626" t="s">
        <v>3436</v>
      </c>
      <c r="F119" s="629"/>
      <c r="G119" s="629"/>
      <c r="H119" s="642">
        <v>0</v>
      </c>
      <c r="I119" s="629">
        <v>1</v>
      </c>
      <c r="J119" s="629">
        <v>796.04</v>
      </c>
      <c r="K119" s="642">
        <v>1</v>
      </c>
      <c r="L119" s="629">
        <v>1</v>
      </c>
      <c r="M119" s="630">
        <v>796.04</v>
      </c>
    </row>
    <row r="120" spans="1:13" ht="14.4" customHeight="1" x14ac:dyDescent="0.3">
      <c r="A120" s="625" t="s">
        <v>2818</v>
      </c>
      <c r="B120" s="626" t="s">
        <v>2665</v>
      </c>
      <c r="C120" s="626" t="s">
        <v>4274</v>
      </c>
      <c r="D120" s="626" t="s">
        <v>1879</v>
      </c>
      <c r="E120" s="626" t="s">
        <v>4275</v>
      </c>
      <c r="F120" s="629"/>
      <c r="G120" s="629"/>
      <c r="H120" s="642">
        <v>0</v>
      </c>
      <c r="I120" s="629">
        <v>1</v>
      </c>
      <c r="J120" s="629">
        <v>1049.31</v>
      </c>
      <c r="K120" s="642">
        <v>1</v>
      </c>
      <c r="L120" s="629">
        <v>1</v>
      </c>
      <c r="M120" s="630">
        <v>1049.31</v>
      </c>
    </row>
    <row r="121" spans="1:13" ht="14.4" customHeight="1" x14ac:dyDescent="0.3">
      <c r="A121" s="625" t="s">
        <v>2818</v>
      </c>
      <c r="B121" s="626" t="s">
        <v>2332</v>
      </c>
      <c r="C121" s="626" t="s">
        <v>3732</v>
      </c>
      <c r="D121" s="626" t="s">
        <v>3733</v>
      </c>
      <c r="E121" s="626" t="s">
        <v>3734</v>
      </c>
      <c r="F121" s="629">
        <v>2</v>
      </c>
      <c r="G121" s="629">
        <v>1696.22</v>
      </c>
      <c r="H121" s="642">
        <v>1</v>
      </c>
      <c r="I121" s="629"/>
      <c r="J121" s="629"/>
      <c r="K121" s="642">
        <v>0</v>
      </c>
      <c r="L121" s="629">
        <v>2</v>
      </c>
      <c r="M121" s="630">
        <v>1696.22</v>
      </c>
    </row>
    <row r="122" spans="1:13" ht="14.4" customHeight="1" x14ac:dyDescent="0.3">
      <c r="A122" s="625" t="s">
        <v>2818</v>
      </c>
      <c r="B122" s="626" t="s">
        <v>2341</v>
      </c>
      <c r="C122" s="626" t="s">
        <v>2342</v>
      </c>
      <c r="D122" s="626" t="s">
        <v>1305</v>
      </c>
      <c r="E122" s="626" t="s">
        <v>2343</v>
      </c>
      <c r="F122" s="629"/>
      <c r="G122" s="629"/>
      <c r="H122" s="642">
        <v>0</v>
      </c>
      <c r="I122" s="629">
        <v>2</v>
      </c>
      <c r="J122" s="629">
        <v>130.13999999999999</v>
      </c>
      <c r="K122" s="642">
        <v>1</v>
      </c>
      <c r="L122" s="629">
        <v>2</v>
      </c>
      <c r="M122" s="630">
        <v>130.13999999999999</v>
      </c>
    </row>
    <row r="123" spans="1:13" ht="14.4" customHeight="1" x14ac:dyDescent="0.3">
      <c r="A123" s="625" t="s">
        <v>2818</v>
      </c>
      <c r="B123" s="626" t="s">
        <v>2341</v>
      </c>
      <c r="C123" s="626" t="s">
        <v>2669</v>
      </c>
      <c r="D123" s="626" t="s">
        <v>2670</v>
      </c>
      <c r="E123" s="626" t="s">
        <v>2671</v>
      </c>
      <c r="F123" s="629">
        <v>1</v>
      </c>
      <c r="G123" s="629">
        <v>65.069999999999993</v>
      </c>
      <c r="H123" s="642">
        <v>1</v>
      </c>
      <c r="I123" s="629"/>
      <c r="J123" s="629"/>
      <c r="K123" s="642">
        <v>0</v>
      </c>
      <c r="L123" s="629">
        <v>1</v>
      </c>
      <c r="M123" s="630">
        <v>65.069999999999993</v>
      </c>
    </row>
    <row r="124" spans="1:13" ht="14.4" customHeight="1" x14ac:dyDescent="0.3">
      <c r="A124" s="625" t="s">
        <v>2818</v>
      </c>
      <c r="B124" s="626" t="s">
        <v>2341</v>
      </c>
      <c r="C124" s="626" t="s">
        <v>2345</v>
      </c>
      <c r="D124" s="626" t="s">
        <v>1332</v>
      </c>
      <c r="E124" s="626" t="s">
        <v>2346</v>
      </c>
      <c r="F124" s="629"/>
      <c r="G124" s="629"/>
      <c r="H124" s="642">
        <v>0</v>
      </c>
      <c r="I124" s="629">
        <v>1</v>
      </c>
      <c r="J124" s="629">
        <v>130.15</v>
      </c>
      <c r="K124" s="642">
        <v>1</v>
      </c>
      <c r="L124" s="629">
        <v>1</v>
      </c>
      <c r="M124" s="630">
        <v>130.15</v>
      </c>
    </row>
    <row r="125" spans="1:13" ht="14.4" customHeight="1" x14ac:dyDescent="0.3">
      <c r="A125" s="625" t="s">
        <v>2818</v>
      </c>
      <c r="B125" s="626" t="s">
        <v>2341</v>
      </c>
      <c r="C125" s="626" t="s">
        <v>2347</v>
      </c>
      <c r="D125" s="626" t="s">
        <v>1333</v>
      </c>
      <c r="E125" s="626" t="s">
        <v>2348</v>
      </c>
      <c r="F125" s="629"/>
      <c r="G125" s="629"/>
      <c r="H125" s="642">
        <v>0</v>
      </c>
      <c r="I125" s="629">
        <v>2</v>
      </c>
      <c r="J125" s="629">
        <v>101.14</v>
      </c>
      <c r="K125" s="642">
        <v>1</v>
      </c>
      <c r="L125" s="629">
        <v>2</v>
      </c>
      <c r="M125" s="630">
        <v>101.14</v>
      </c>
    </row>
    <row r="126" spans="1:13" ht="14.4" customHeight="1" x14ac:dyDescent="0.3">
      <c r="A126" s="625" t="s">
        <v>2818</v>
      </c>
      <c r="B126" s="626" t="s">
        <v>2341</v>
      </c>
      <c r="C126" s="626" t="s">
        <v>2349</v>
      </c>
      <c r="D126" s="626" t="s">
        <v>1334</v>
      </c>
      <c r="E126" s="626" t="s">
        <v>2350</v>
      </c>
      <c r="F126" s="629"/>
      <c r="G126" s="629"/>
      <c r="H126" s="642">
        <v>0</v>
      </c>
      <c r="I126" s="629">
        <v>1</v>
      </c>
      <c r="J126" s="629">
        <v>86.76</v>
      </c>
      <c r="K126" s="642">
        <v>1</v>
      </c>
      <c r="L126" s="629">
        <v>1</v>
      </c>
      <c r="M126" s="630">
        <v>86.76</v>
      </c>
    </row>
    <row r="127" spans="1:13" ht="14.4" customHeight="1" x14ac:dyDescent="0.3">
      <c r="A127" s="625" t="s">
        <v>2818</v>
      </c>
      <c r="B127" s="626" t="s">
        <v>2341</v>
      </c>
      <c r="C127" s="626" t="s">
        <v>2351</v>
      </c>
      <c r="D127" s="626" t="s">
        <v>2352</v>
      </c>
      <c r="E127" s="626" t="s">
        <v>2353</v>
      </c>
      <c r="F127" s="629">
        <v>1</v>
      </c>
      <c r="G127" s="629">
        <v>50.57</v>
      </c>
      <c r="H127" s="642">
        <v>1</v>
      </c>
      <c r="I127" s="629"/>
      <c r="J127" s="629"/>
      <c r="K127" s="642">
        <v>0</v>
      </c>
      <c r="L127" s="629">
        <v>1</v>
      </c>
      <c r="M127" s="630">
        <v>50.57</v>
      </c>
    </row>
    <row r="128" spans="1:13" ht="14.4" customHeight="1" x14ac:dyDescent="0.3">
      <c r="A128" s="625" t="s">
        <v>2818</v>
      </c>
      <c r="B128" s="626" t="s">
        <v>2361</v>
      </c>
      <c r="C128" s="626" t="s">
        <v>2362</v>
      </c>
      <c r="D128" s="626" t="s">
        <v>2363</v>
      </c>
      <c r="E128" s="626" t="s">
        <v>2364</v>
      </c>
      <c r="F128" s="629"/>
      <c r="G128" s="629"/>
      <c r="H128" s="642">
        <v>0</v>
      </c>
      <c r="I128" s="629">
        <v>3</v>
      </c>
      <c r="J128" s="629">
        <v>999.93000000000006</v>
      </c>
      <c r="K128" s="642">
        <v>1</v>
      </c>
      <c r="L128" s="629">
        <v>3</v>
      </c>
      <c r="M128" s="630">
        <v>999.93000000000006</v>
      </c>
    </row>
    <row r="129" spans="1:13" ht="14.4" customHeight="1" x14ac:dyDescent="0.3">
      <c r="A129" s="625" t="s">
        <v>2818</v>
      </c>
      <c r="B129" s="626" t="s">
        <v>2372</v>
      </c>
      <c r="C129" s="626" t="s">
        <v>3665</v>
      </c>
      <c r="D129" s="626" t="s">
        <v>3666</v>
      </c>
      <c r="E129" s="626" t="s">
        <v>3667</v>
      </c>
      <c r="F129" s="629"/>
      <c r="G129" s="629"/>
      <c r="H129" s="642">
        <v>0</v>
      </c>
      <c r="I129" s="629">
        <v>2</v>
      </c>
      <c r="J129" s="629">
        <v>276.32</v>
      </c>
      <c r="K129" s="642">
        <v>1</v>
      </c>
      <c r="L129" s="629">
        <v>2</v>
      </c>
      <c r="M129" s="630">
        <v>276.32</v>
      </c>
    </row>
    <row r="130" spans="1:13" ht="14.4" customHeight="1" x14ac:dyDescent="0.3">
      <c r="A130" s="625" t="s">
        <v>2818</v>
      </c>
      <c r="B130" s="626" t="s">
        <v>2688</v>
      </c>
      <c r="C130" s="626" t="s">
        <v>3306</v>
      </c>
      <c r="D130" s="626" t="s">
        <v>3307</v>
      </c>
      <c r="E130" s="626" t="s">
        <v>1925</v>
      </c>
      <c r="F130" s="629">
        <v>1</v>
      </c>
      <c r="G130" s="629">
        <v>222.25</v>
      </c>
      <c r="H130" s="642">
        <v>1</v>
      </c>
      <c r="I130" s="629"/>
      <c r="J130" s="629"/>
      <c r="K130" s="642">
        <v>0</v>
      </c>
      <c r="L130" s="629">
        <v>1</v>
      </c>
      <c r="M130" s="630">
        <v>222.25</v>
      </c>
    </row>
    <row r="131" spans="1:13" ht="14.4" customHeight="1" x14ac:dyDescent="0.3">
      <c r="A131" s="625" t="s">
        <v>2818</v>
      </c>
      <c r="B131" s="626" t="s">
        <v>2385</v>
      </c>
      <c r="C131" s="626" t="s">
        <v>3691</v>
      </c>
      <c r="D131" s="626" t="s">
        <v>3692</v>
      </c>
      <c r="E131" s="626" t="s">
        <v>3693</v>
      </c>
      <c r="F131" s="629"/>
      <c r="G131" s="629"/>
      <c r="H131" s="642">
        <v>0</v>
      </c>
      <c r="I131" s="629">
        <v>4</v>
      </c>
      <c r="J131" s="629">
        <v>616.04</v>
      </c>
      <c r="K131" s="642">
        <v>1</v>
      </c>
      <c r="L131" s="629">
        <v>4</v>
      </c>
      <c r="M131" s="630">
        <v>616.04</v>
      </c>
    </row>
    <row r="132" spans="1:13" ht="14.4" customHeight="1" x14ac:dyDescent="0.3">
      <c r="A132" s="625" t="s">
        <v>2818</v>
      </c>
      <c r="B132" s="626" t="s">
        <v>2389</v>
      </c>
      <c r="C132" s="626" t="s">
        <v>2692</v>
      </c>
      <c r="D132" s="626" t="s">
        <v>1926</v>
      </c>
      <c r="E132" s="626" t="s">
        <v>2693</v>
      </c>
      <c r="F132" s="629"/>
      <c r="G132" s="629"/>
      <c r="H132" s="642">
        <v>0</v>
      </c>
      <c r="I132" s="629">
        <v>3</v>
      </c>
      <c r="J132" s="629">
        <v>209.57999999999998</v>
      </c>
      <c r="K132" s="642">
        <v>1</v>
      </c>
      <c r="L132" s="629">
        <v>3</v>
      </c>
      <c r="M132" s="630">
        <v>209.57999999999998</v>
      </c>
    </row>
    <row r="133" spans="1:13" ht="14.4" customHeight="1" x14ac:dyDescent="0.3">
      <c r="A133" s="625" t="s">
        <v>2818</v>
      </c>
      <c r="B133" s="626" t="s">
        <v>4856</v>
      </c>
      <c r="C133" s="626" t="s">
        <v>3735</v>
      </c>
      <c r="D133" s="626" t="s">
        <v>3736</v>
      </c>
      <c r="E133" s="626" t="s">
        <v>3737</v>
      </c>
      <c r="F133" s="629"/>
      <c r="G133" s="629"/>
      <c r="H133" s="642">
        <v>0</v>
      </c>
      <c r="I133" s="629">
        <v>6</v>
      </c>
      <c r="J133" s="629">
        <v>45403.8</v>
      </c>
      <c r="K133" s="642">
        <v>1</v>
      </c>
      <c r="L133" s="629">
        <v>6</v>
      </c>
      <c r="M133" s="630">
        <v>45403.8</v>
      </c>
    </row>
    <row r="134" spans="1:13" ht="14.4" customHeight="1" x14ac:dyDescent="0.3">
      <c r="A134" s="625" t="s">
        <v>2818</v>
      </c>
      <c r="B134" s="626" t="s">
        <v>4857</v>
      </c>
      <c r="C134" s="626" t="s">
        <v>3122</v>
      </c>
      <c r="D134" s="626" t="s">
        <v>3123</v>
      </c>
      <c r="E134" s="626" t="s">
        <v>618</v>
      </c>
      <c r="F134" s="629"/>
      <c r="G134" s="629"/>
      <c r="H134" s="642">
        <v>0</v>
      </c>
      <c r="I134" s="629">
        <v>1</v>
      </c>
      <c r="J134" s="629">
        <v>90.72</v>
      </c>
      <c r="K134" s="642">
        <v>1</v>
      </c>
      <c r="L134" s="629">
        <v>1</v>
      </c>
      <c r="M134" s="630">
        <v>90.72</v>
      </c>
    </row>
    <row r="135" spans="1:13" ht="14.4" customHeight="1" x14ac:dyDescent="0.3">
      <c r="A135" s="625" t="s">
        <v>2818</v>
      </c>
      <c r="B135" s="626" t="s">
        <v>4857</v>
      </c>
      <c r="C135" s="626" t="s">
        <v>3615</v>
      </c>
      <c r="D135" s="626" t="s">
        <v>3123</v>
      </c>
      <c r="E135" s="626" t="s">
        <v>3616</v>
      </c>
      <c r="F135" s="629"/>
      <c r="G135" s="629"/>
      <c r="H135" s="642">
        <v>0</v>
      </c>
      <c r="I135" s="629">
        <v>12</v>
      </c>
      <c r="J135" s="629">
        <v>3628.6799999999989</v>
      </c>
      <c r="K135" s="642">
        <v>1</v>
      </c>
      <c r="L135" s="629">
        <v>12</v>
      </c>
      <c r="M135" s="630">
        <v>3628.6799999999989</v>
      </c>
    </row>
    <row r="136" spans="1:13" ht="14.4" customHeight="1" x14ac:dyDescent="0.3">
      <c r="A136" s="625" t="s">
        <v>2818</v>
      </c>
      <c r="B136" s="626" t="s">
        <v>2716</v>
      </c>
      <c r="C136" s="626" t="s">
        <v>2717</v>
      </c>
      <c r="D136" s="626" t="s">
        <v>1891</v>
      </c>
      <c r="E136" s="626" t="s">
        <v>1892</v>
      </c>
      <c r="F136" s="629"/>
      <c r="G136" s="629"/>
      <c r="H136" s="642">
        <v>0</v>
      </c>
      <c r="I136" s="629">
        <v>1</v>
      </c>
      <c r="J136" s="629">
        <v>1140.7</v>
      </c>
      <c r="K136" s="642">
        <v>1</v>
      </c>
      <c r="L136" s="629">
        <v>1</v>
      </c>
      <c r="M136" s="630">
        <v>1140.7</v>
      </c>
    </row>
    <row r="137" spans="1:13" ht="14.4" customHeight="1" x14ac:dyDescent="0.3">
      <c r="A137" s="625" t="s">
        <v>2818</v>
      </c>
      <c r="B137" s="626" t="s">
        <v>2469</v>
      </c>
      <c r="C137" s="626" t="s">
        <v>3426</v>
      </c>
      <c r="D137" s="626" t="s">
        <v>619</v>
      </c>
      <c r="E137" s="626" t="s">
        <v>620</v>
      </c>
      <c r="F137" s="629">
        <v>25</v>
      </c>
      <c r="G137" s="629">
        <v>53188</v>
      </c>
      <c r="H137" s="642">
        <v>1</v>
      </c>
      <c r="I137" s="629"/>
      <c r="J137" s="629"/>
      <c r="K137" s="642">
        <v>0</v>
      </c>
      <c r="L137" s="629">
        <v>25</v>
      </c>
      <c r="M137" s="630">
        <v>53188</v>
      </c>
    </row>
    <row r="138" spans="1:13" ht="14.4" customHeight="1" x14ac:dyDescent="0.3">
      <c r="A138" s="625" t="s">
        <v>2818</v>
      </c>
      <c r="B138" s="626" t="s">
        <v>2469</v>
      </c>
      <c r="C138" s="626" t="s">
        <v>3658</v>
      </c>
      <c r="D138" s="626" t="s">
        <v>619</v>
      </c>
      <c r="E138" s="626" t="s">
        <v>3424</v>
      </c>
      <c r="F138" s="629">
        <v>3</v>
      </c>
      <c r="G138" s="629">
        <v>0</v>
      </c>
      <c r="H138" s="642"/>
      <c r="I138" s="629"/>
      <c r="J138" s="629"/>
      <c r="K138" s="642"/>
      <c r="L138" s="629">
        <v>3</v>
      </c>
      <c r="M138" s="630">
        <v>0</v>
      </c>
    </row>
    <row r="139" spans="1:13" ht="14.4" customHeight="1" x14ac:dyDescent="0.3">
      <c r="A139" s="625" t="s">
        <v>2818</v>
      </c>
      <c r="B139" s="626" t="s">
        <v>4858</v>
      </c>
      <c r="C139" s="626" t="s">
        <v>3273</v>
      </c>
      <c r="D139" s="626" t="s">
        <v>3274</v>
      </c>
      <c r="E139" s="626" t="s">
        <v>3275</v>
      </c>
      <c r="F139" s="629"/>
      <c r="G139" s="629"/>
      <c r="H139" s="642">
        <v>0</v>
      </c>
      <c r="I139" s="629">
        <v>66</v>
      </c>
      <c r="J139" s="629">
        <v>150445.68000000002</v>
      </c>
      <c r="K139" s="642">
        <v>1</v>
      </c>
      <c r="L139" s="629">
        <v>66</v>
      </c>
      <c r="M139" s="630">
        <v>150445.68000000002</v>
      </c>
    </row>
    <row r="140" spans="1:13" ht="14.4" customHeight="1" x14ac:dyDescent="0.3">
      <c r="A140" s="625" t="s">
        <v>2818</v>
      </c>
      <c r="B140" s="626" t="s">
        <v>2478</v>
      </c>
      <c r="C140" s="626" t="s">
        <v>2481</v>
      </c>
      <c r="D140" s="626" t="s">
        <v>1274</v>
      </c>
      <c r="E140" s="626" t="s">
        <v>2482</v>
      </c>
      <c r="F140" s="629"/>
      <c r="G140" s="629"/>
      <c r="H140" s="642">
        <v>0</v>
      </c>
      <c r="I140" s="629">
        <v>2</v>
      </c>
      <c r="J140" s="629">
        <v>193.26</v>
      </c>
      <c r="K140" s="642">
        <v>1</v>
      </c>
      <c r="L140" s="629">
        <v>2</v>
      </c>
      <c r="M140" s="630">
        <v>193.26</v>
      </c>
    </row>
    <row r="141" spans="1:13" ht="14.4" customHeight="1" x14ac:dyDescent="0.3">
      <c r="A141" s="625" t="s">
        <v>2818</v>
      </c>
      <c r="B141" s="626" t="s">
        <v>2478</v>
      </c>
      <c r="C141" s="626" t="s">
        <v>3212</v>
      </c>
      <c r="D141" s="626" t="s">
        <v>1274</v>
      </c>
      <c r="E141" s="626" t="s">
        <v>3213</v>
      </c>
      <c r="F141" s="629"/>
      <c r="G141" s="629"/>
      <c r="H141" s="642">
        <v>0</v>
      </c>
      <c r="I141" s="629">
        <v>1</v>
      </c>
      <c r="J141" s="629">
        <v>193.26</v>
      </c>
      <c r="K141" s="642">
        <v>1</v>
      </c>
      <c r="L141" s="629">
        <v>1</v>
      </c>
      <c r="M141" s="630">
        <v>193.26</v>
      </c>
    </row>
    <row r="142" spans="1:13" ht="14.4" customHeight="1" x14ac:dyDescent="0.3">
      <c r="A142" s="625" t="s">
        <v>2818</v>
      </c>
      <c r="B142" s="626" t="s">
        <v>2478</v>
      </c>
      <c r="C142" s="626" t="s">
        <v>3706</v>
      </c>
      <c r="D142" s="626" t="s">
        <v>1274</v>
      </c>
      <c r="E142" s="626" t="s">
        <v>3707</v>
      </c>
      <c r="F142" s="629">
        <v>1</v>
      </c>
      <c r="G142" s="629">
        <v>0</v>
      </c>
      <c r="H142" s="642"/>
      <c r="I142" s="629"/>
      <c r="J142" s="629"/>
      <c r="K142" s="642"/>
      <c r="L142" s="629">
        <v>1</v>
      </c>
      <c r="M142" s="630">
        <v>0</v>
      </c>
    </row>
    <row r="143" spans="1:13" ht="14.4" customHeight="1" x14ac:dyDescent="0.3">
      <c r="A143" s="625" t="s">
        <v>2818</v>
      </c>
      <c r="B143" s="626" t="s">
        <v>2485</v>
      </c>
      <c r="C143" s="626" t="s">
        <v>2486</v>
      </c>
      <c r="D143" s="626" t="s">
        <v>1429</v>
      </c>
      <c r="E143" s="626" t="s">
        <v>1430</v>
      </c>
      <c r="F143" s="629"/>
      <c r="G143" s="629"/>
      <c r="H143" s="642">
        <v>0</v>
      </c>
      <c r="I143" s="629">
        <v>1</v>
      </c>
      <c r="J143" s="629">
        <v>95.25</v>
      </c>
      <c r="K143" s="642">
        <v>1</v>
      </c>
      <c r="L143" s="629">
        <v>1</v>
      </c>
      <c r="M143" s="630">
        <v>95.25</v>
      </c>
    </row>
    <row r="144" spans="1:13" ht="14.4" customHeight="1" x14ac:dyDescent="0.3">
      <c r="A144" s="625" t="s">
        <v>2818</v>
      </c>
      <c r="B144" s="626" t="s">
        <v>2493</v>
      </c>
      <c r="C144" s="626" t="s">
        <v>3678</v>
      </c>
      <c r="D144" s="626" t="s">
        <v>3679</v>
      </c>
      <c r="E144" s="626" t="s">
        <v>3680</v>
      </c>
      <c r="F144" s="629"/>
      <c r="G144" s="629"/>
      <c r="H144" s="642">
        <v>0</v>
      </c>
      <c r="I144" s="629">
        <v>1</v>
      </c>
      <c r="J144" s="629">
        <v>629.07000000000005</v>
      </c>
      <c r="K144" s="642">
        <v>1</v>
      </c>
      <c r="L144" s="629">
        <v>1</v>
      </c>
      <c r="M144" s="630">
        <v>629.07000000000005</v>
      </c>
    </row>
    <row r="145" spans="1:13" ht="14.4" customHeight="1" x14ac:dyDescent="0.3">
      <c r="A145" s="625" t="s">
        <v>2818</v>
      </c>
      <c r="B145" s="626" t="s">
        <v>4864</v>
      </c>
      <c r="C145" s="626" t="s">
        <v>3171</v>
      </c>
      <c r="D145" s="626" t="s">
        <v>3172</v>
      </c>
      <c r="E145" s="626" t="s">
        <v>3173</v>
      </c>
      <c r="F145" s="629"/>
      <c r="G145" s="629"/>
      <c r="H145" s="642">
        <v>0</v>
      </c>
      <c r="I145" s="629">
        <v>2</v>
      </c>
      <c r="J145" s="629">
        <v>2055.1999999999998</v>
      </c>
      <c r="K145" s="642">
        <v>1</v>
      </c>
      <c r="L145" s="629">
        <v>2</v>
      </c>
      <c r="M145" s="630">
        <v>2055.1999999999998</v>
      </c>
    </row>
    <row r="146" spans="1:13" ht="14.4" customHeight="1" x14ac:dyDescent="0.3">
      <c r="A146" s="625" t="s">
        <v>2818</v>
      </c>
      <c r="B146" s="626" t="s">
        <v>2506</v>
      </c>
      <c r="C146" s="626" t="s">
        <v>2507</v>
      </c>
      <c r="D146" s="626" t="s">
        <v>1317</v>
      </c>
      <c r="E146" s="626" t="s">
        <v>2508</v>
      </c>
      <c r="F146" s="629"/>
      <c r="G146" s="629"/>
      <c r="H146" s="642">
        <v>0</v>
      </c>
      <c r="I146" s="629">
        <v>1</v>
      </c>
      <c r="J146" s="629">
        <v>32.74</v>
      </c>
      <c r="K146" s="642">
        <v>1</v>
      </c>
      <c r="L146" s="629">
        <v>1</v>
      </c>
      <c r="M146" s="630">
        <v>32.74</v>
      </c>
    </row>
    <row r="147" spans="1:13" ht="14.4" customHeight="1" x14ac:dyDescent="0.3">
      <c r="A147" s="625" t="s">
        <v>2818</v>
      </c>
      <c r="B147" s="626" t="s">
        <v>2506</v>
      </c>
      <c r="C147" s="626" t="s">
        <v>2509</v>
      </c>
      <c r="D147" s="626" t="s">
        <v>1318</v>
      </c>
      <c r="E147" s="626" t="s">
        <v>1319</v>
      </c>
      <c r="F147" s="629"/>
      <c r="G147" s="629"/>
      <c r="H147" s="642">
        <v>0</v>
      </c>
      <c r="I147" s="629">
        <v>1</v>
      </c>
      <c r="J147" s="629">
        <v>49.12</v>
      </c>
      <c r="K147" s="642">
        <v>1</v>
      </c>
      <c r="L147" s="629">
        <v>1</v>
      </c>
      <c r="M147" s="630">
        <v>49.12</v>
      </c>
    </row>
    <row r="148" spans="1:13" ht="14.4" customHeight="1" x14ac:dyDescent="0.3">
      <c r="A148" s="625" t="s">
        <v>2818</v>
      </c>
      <c r="B148" s="626" t="s">
        <v>2506</v>
      </c>
      <c r="C148" s="626" t="s">
        <v>2522</v>
      </c>
      <c r="D148" s="626" t="s">
        <v>1317</v>
      </c>
      <c r="E148" s="626" t="s">
        <v>1397</v>
      </c>
      <c r="F148" s="629"/>
      <c r="G148" s="629"/>
      <c r="H148" s="642">
        <v>0</v>
      </c>
      <c r="I148" s="629">
        <v>8</v>
      </c>
      <c r="J148" s="629">
        <v>2514.8000000000002</v>
      </c>
      <c r="K148" s="642">
        <v>1</v>
      </c>
      <c r="L148" s="629">
        <v>8</v>
      </c>
      <c r="M148" s="630">
        <v>2514.8000000000002</v>
      </c>
    </row>
    <row r="149" spans="1:13" ht="14.4" customHeight="1" x14ac:dyDescent="0.3">
      <c r="A149" s="625" t="s">
        <v>2818</v>
      </c>
      <c r="B149" s="626" t="s">
        <v>2540</v>
      </c>
      <c r="C149" s="626" t="s">
        <v>3407</v>
      </c>
      <c r="D149" s="626" t="s">
        <v>3408</v>
      </c>
      <c r="E149" s="626" t="s">
        <v>2546</v>
      </c>
      <c r="F149" s="629">
        <v>1</v>
      </c>
      <c r="G149" s="629">
        <v>10.73</v>
      </c>
      <c r="H149" s="642">
        <v>1</v>
      </c>
      <c r="I149" s="629"/>
      <c r="J149" s="629"/>
      <c r="K149" s="642">
        <v>0</v>
      </c>
      <c r="L149" s="629">
        <v>1</v>
      </c>
      <c r="M149" s="630">
        <v>10.73</v>
      </c>
    </row>
    <row r="150" spans="1:13" ht="14.4" customHeight="1" x14ac:dyDescent="0.3">
      <c r="A150" s="625" t="s">
        <v>2818</v>
      </c>
      <c r="B150" s="626" t="s">
        <v>4865</v>
      </c>
      <c r="C150" s="626" t="s">
        <v>3711</v>
      </c>
      <c r="D150" s="626" t="s">
        <v>3712</v>
      </c>
      <c r="E150" s="626" t="s">
        <v>678</v>
      </c>
      <c r="F150" s="629">
        <v>1</v>
      </c>
      <c r="G150" s="629">
        <v>216.16</v>
      </c>
      <c r="H150" s="642">
        <v>1</v>
      </c>
      <c r="I150" s="629"/>
      <c r="J150" s="629"/>
      <c r="K150" s="642">
        <v>0</v>
      </c>
      <c r="L150" s="629">
        <v>1</v>
      </c>
      <c r="M150" s="630">
        <v>216.16</v>
      </c>
    </row>
    <row r="151" spans="1:13" ht="14.4" customHeight="1" x14ac:dyDescent="0.3">
      <c r="A151" s="625" t="s">
        <v>2819</v>
      </c>
      <c r="B151" s="626" t="s">
        <v>2179</v>
      </c>
      <c r="C151" s="626" t="s">
        <v>2870</v>
      </c>
      <c r="D151" s="626" t="s">
        <v>880</v>
      </c>
      <c r="E151" s="626" t="s">
        <v>2871</v>
      </c>
      <c r="F151" s="629"/>
      <c r="G151" s="629"/>
      <c r="H151" s="642">
        <v>0</v>
      </c>
      <c r="I151" s="629">
        <v>1</v>
      </c>
      <c r="J151" s="629">
        <v>95.24</v>
      </c>
      <c r="K151" s="642">
        <v>1</v>
      </c>
      <c r="L151" s="629">
        <v>1</v>
      </c>
      <c r="M151" s="630">
        <v>95.24</v>
      </c>
    </row>
    <row r="152" spans="1:13" ht="14.4" customHeight="1" x14ac:dyDescent="0.3">
      <c r="A152" s="625" t="s">
        <v>2819</v>
      </c>
      <c r="B152" s="626" t="s">
        <v>2194</v>
      </c>
      <c r="C152" s="626" t="s">
        <v>2196</v>
      </c>
      <c r="D152" s="626" t="s">
        <v>1418</v>
      </c>
      <c r="E152" s="626" t="s">
        <v>2197</v>
      </c>
      <c r="F152" s="629"/>
      <c r="G152" s="629"/>
      <c r="H152" s="642">
        <v>0</v>
      </c>
      <c r="I152" s="629">
        <v>1</v>
      </c>
      <c r="J152" s="629">
        <v>1347.28</v>
      </c>
      <c r="K152" s="642">
        <v>1</v>
      </c>
      <c r="L152" s="629">
        <v>1</v>
      </c>
      <c r="M152" s="630">
        <v>1347.28</v>
      </c>
    </row>
    <row r="153" spans="1:13" ht="14.4" customHeight="1" x14ac:dyDescent="0.3">
      <c r="A153" s="625" t="s">
        <v>2819</v>
      </c>
      <c r="B153" s="626" t="s">
        <v>2194</v>
      </c>
      <c r="C153" s="626" t="s">
        <v>2198</v>
      </c>
      <c r="D153" s="626" t="s">
        <v>1420</v>
      </c>
      <c r="E153" s="626" t="s">
        <v>2199</v>
      </c>
      <c r="F153" s="629"/>
      <c r="G153" s="629"/>
      <c r="H153" s="642">
        <v>0</v>
      </c>
      <c r="I153" s="629">
        <v>1</v>
      </c>
      <c r="J153" s="629">
        <v>1019.11</v>
      </c>
      <c r="K153" s="642">
        <v>1</v>
      </c>
      <c r="L153" s="629">
        <v>1</v>
      </c>
      <c r="M153" s="630">
        <v>1019.11</v>
      </c>
    </row>
    <row r="154" spans="1:13" ht="14.4" customHeight="1" x14ac:dyDescent="0.3">
      <c r="A154" s="625" t="s">
        <v>2819</v>
      </c>
      <c r="B154" s="626" t="s">
        <v>2194</v>
      </c>
      <c r="C154" s="626" t="s">
        <v>2873</v>
      </c>
      <c r="D154" s="626" t="s">
        <v>2874</v>
      </c>
      <c r="E154" s="626" t="s">
        <v>2875</v>
      </c>
      <c r="F154" s="629"/>
      <c r="G154" s="629"/>
      <c r="H154" s="642">
        <v>0</v>
      </c>
      <c r="I154" s="629">
        <v>2</v>
      </c>
      <c r="J154" s="629">
        <v>2706.89</v>
      </c>
      <c r="K154" s="642">
        <v>1</v>
      </c>
      <c r="L154" s="629">
        <v>2</v>
      </c>
      <c r="M154" s="630">
        <v>2706.89</v>
      </c>
    </row>
    <row r="155" spans="1:13" ht="14.4" customHeight="1" x14ac:dyDescent="0.3">
      <c r="A155" s="625" t="s">
        <v>2819</v>
      </c>
      <c r="B155" s="626" t="s">
        <v>2253</v>
      </c>
      <c r="C155" s="626" t="s">
        <v>2254</v>
      </c>
      <c r="D155" s="626" t="s">
        <v>1431</v>
      </c>
      <c r="E155" s="626" t="s">
        <v>1432</v>
      </c>
      <c r="F155" s="629"/>
      <c r="G155" s="629"/>
      <c r="H155" s="642">
        <v>0</v>
      </c>
      <c r="I155" s="629">
        <v>1</v>
      </c>
      <c r="J155" s="629">
        <v>112.45</v>
      </c>
      <c r="K155" s="642">
        <v>1</v>
      </c>
      <c r="L155" s="629">
        <v>1</v>
      </c>
      <c r="M155" s="630">
        <v>112.45</v>
      </c>
    </row>
    <row r="156" spans="1:13" ht="14.4" customHeight="1" x14ac:dyDescent="0.3">
      <c r="A156" s="625" t="s">
        <v>2819</v>
      </c>
      <c r="B156" s="626" t="s">
        <v>2485</v>
      </c>
      <c r="C156" s="626" t="s">
        <v>2486</v>
      </c>
      <c r="D156" s="626" t="s">
        <v>1429</v>
      </c>
      <c r="E156" s="626" t="s">
        <v>1430</v>
      </c>
      <c r="F156" s="629"/>
      <c r="G156" s="629"/>
      <c r="H156" s="642">
        <v>0</v>
      </c>
      <c r="I156" s="629">
        <v>1</v>
      </c>
      <c r="J156" s="629">
        <v>95.25</v>
      </c>
      <c r="K156" s="642">
        <v>1</v>
      </c>
      <c r="L156" s="629">
        <v>1</v>
      </c>
      <c r="M156" s="630">
        <v>95.25</v>
      </c>
    </row>
    <row r="157" spans="1:13" ht="14.4" customHeight="1" x14ac:dyDescent="0.3">
      <c r="A157" s="625" t="s">
        <v>2819</v>
      </c>
      <c r="B157" s="626" t="s">
        <v>2540</v>
      </c>
      <c r="C157" s="626" t="s">
        <v>2916</v>
      </c>
      <c r="D157" s="626" t="s">
        <v>2917</v>
      </c>
      <c r="E157" s="626" t="s">
        <v>2918</v>
      </c>
      <c r="F157" s="629"/>
      <c r="G157" s="629"/>
      <c r="H157" s="642">
        <v>0</v>
      </c>
      <c r="I157" s="629">
        <v>1</v>
      </c>
      <c r="J157" s="629">
        <v>16.27</v>
      </c>
      <c r="K157" s="642">
        <v>1</v>
      </c>
      <c r="L157" s="629">
        <v>1</v>
      </c>
      <c r="M157" s="630">
        <v>16.27</v>
      </c>
    </row>
    <row r="158" spans="1:13" ht="14.4" customHeight="1" x14ac:dyDescent="0.3">
      <c r="A158" s="625" t="s">
        <v>2819</v>
      </c>
      <c r="B158" s="626" t="s">
        <v>2540</v>
      </c>
      <c r="C158" s="626" t="s">
        <v>2544</v>
      </c>
      <c r="D158" s="626" t="s">
        <v>2545</v>
      </c>
      <c r="E158" s="626" t="s">
        <v>2546</v>
      </c>
      <c r="F158" s="629"/>
      <c r="G158" s="629"/>
      <c r="H158" s="642">
        <v>0</v>
      </c>
      <c r="I158" s="629">
        <v>1</v>
      </c>
      <c r="J158" s="629">
        <v>10.73</v>
      </c>
      <c r="K158" s="642">
        <v>1</v>
      </c>
      <c r="L158" s="629">
        <v>1</v>
      </c>
      <c r="M158" s="630">
        <v>10.73</v>
      </c>
    </row>
    <row r="159" spans="1:13" ht="14.4" customHeight="1" x14ac:dyDescent="0.3">
      <c r="A159" s="625" t="s">
        <v>2819</v>
      </c>
      <c r="B159" s="626" t="s">
        <v>2540</v>
      </c>
      <c r="C159" s="626" t="s">
        <v>2731</v>
      </c>
      <c r="D159" s="626" t="s">
        <v>2732</v>
      </c>
      <c r="E159" s="626" t="s">
        <v>1593</v>
      </c>
      <c r="F159" s="629"/>
      <c r="G159" s="629"/>
      <c r="H159" s="642">
        <v>0</v>
      </c>
      <c r="I159" s="629">
        <v>1</v>
      </c>
      <c r="J159" s="629">
        <v>17.690000000000001</v>
      </c>
      <c r="K159" s="642">
        <v>1</v>
      </c>
      <c r="L159" s="629">
        <v>1</v>
      </c>
      <c r="M159" s="630">
        <v>17.690000000000001</v>
      </c>
    </row>
    <row r="160" spans="1:13" ht="14.4" customHeight="1" x14ac:dyDescent="0.3">
      <c r="A160" s="625" t="s">
        <v>2819</v>
      </c>
      <c r="B160" s="626" t="s">
        <v>2550</v>
      </c>
      <c r="C160" s="626" t="s">
        <v>2554</v>
      </c>
      <c r="D160" s="626" t="s">
        <v>1293</v>
      </c>
      <c r="E160" s="626" t="s">
        <v>2555</v>
      </c>
      <c r="F160" s="629"/>
      <c r="G160" s="629"/>
      <c r="H160" s="642">
        <v>0</v>
      </c>
      <c r="I160" s="629">
        <v>1</v>
      </c>
      <c r="J160" s="629">
        <v>216.16</v>
      </c>
      <c r="K160" s="642">
        <v>1</v>
      </c>
      <c r="L160" s="629">
        <v>1</v>
      </c>
      <c r="M160" s="630">
        <v>216.16</v>
      </c>
    </row>
    <row r="161" spans="1:13" ht="14.4" customHeight="1" x14ac:dyDescent="0.3">
      <c r="A161" s="625" t="s">
        <v>2819</v>
      </c>
      <c r="B161" s="626" t="s">
        <v>2550</v>
      </c>
      <c r="C161" s="626" t="s">
        <v>3175</v>
      </c>
      <c r="D161" s="626" t="s">
        <v>1293</v>
      </c>
      <c r="E161" s="626" t="s">
        <v>3176</v>
      </c>
      <c r="F161" s="629"/>
      <c r="G161" s="629"/>
      <c r="H161" s="642">
        <v>0</v>
      </c>
      <c r="I161" s="629">
        <v>2</v>
      </c>
      <c r="J161" s="629">
        <v>864.64</v>
      </c>
      <c r="K161" s="642">
        <v>1</v>
      </c>
      <c r="L161" s="629">
        <v>2</v>
      </c>
      <c r="M161" s="630">
        <v>864.64</v>
      </c>
    </row>
    <row r="162" spans="1:13" ht="14.4" customHeight="1" x14ac:dyDescent="0.3">
      <c r="A162" s="625" t="s">
        <v>2819</v>
      </c>
      <c r="B162" s="626" t="s">
        <v>2556</v>
      </c>
      <c r="C162" s="626" t="s">
        <v>2558</v>
      </c>
      <c r="D162" s="626" t="s">
        <v>2559</v>
      </c>
      <c r="E162" s="626" t="s">
        <v>1532</v>
      </c>
      <c r="F162" s="629"/>
      <c r="G162" s="629"/>
      <c r="H162" s="642">
        <v>0</v>
      </c>
      <c r="I162" s="629">
        <v>1</v>
      </c>
      <c r="J162" s="629">
        <v>201.75</v>
      </c>
      <c r="K162" s="642">
        <v>1</v>
      </c>
      <c r="L162" s="629">
        <v>1</v>
      </c>
      <c r="M162" s="630">
        <v>201.75</v>
      </c>
    </row>
    <row r="163" spans="1:13" ht="14.4" customHeight="1" x14ac:dyDescent="0.3">
      <c r="A163" s="625" t="s">
        <v>2819</v>
      </c>
      <c r="B163" s="626" t="s">
        <v>2570</v>
      </c>
      <c r="C163" s="626" t="s">
        <v>2571</v>
      </c>
      <c r="D163" s="626" t="s">
        <v>1312</v>
      </c>
      <c r="E163" s="626" t="s">
        <v>2572</v>
      </c>
      <c r="F163" s="629"/>
      <c r="G163" s="629"/>
      <c r="H163" s="642">
        <v>0</v>
      </c>
      <c r="I163" s="629">
        <v>1</v>
      </c>
      <c r="J163" s="629">
        <v>94.8</v>
      </c>
      <c r="K163" s="642">
        <v>1</v>
      </c>
      <c r="L163" s="629">
        <v>1</v>
      </c>
      <c r="M163" s="630">
        <v>94.8</v>
      </c>
    </row>
    <row r="164" spans="1:13" ht="14.4" customHeight="1" x14ac:dyDescent="0.3">
      <c r="A164" s="625" t="s">
        <v>2819</v>
      </c>
      <c r="B164" s="626" t="s">
        <v>2745</v>
      </c>
      <c r="C164" s="626" t="s">
        <v>2746</v>
      </c>
      <c r="D164" s="626" t="s">
        <v>1851</v>
      </c>
      <c r="E164" s="626" t="s">
        <v>2747</v>
      </c>
      <c r="F164" s="629"/>
      <c r="G164" s="629"/>
      <c r="H164" s="642">
        <v>0</v>
      </c>
      <c r="I164" s="629">
        <v>2</v>
      </c>
      <c r="J164" s="629">
        <v>2618.96</v>
      </c>
      <c r="K164" s="642">
        <v>1</v>
      </c>
      <c r="L164" s="629">
        <v>2</v>
      </c>
      <c r="M164" s="630">
        <v>2618.96</v>
      </c>
    </row>
    <row r="165" spans="1:13" ht="14.4" customHeight="1" x14ac:dyDescent="0.3">
      <c r="A165" s="625" t="s">
        <v>2819</v>
      </c>
      <c r="B165" s="626" t="s">
        <v>2576</v>
      </c>
      <c r="C165" s="626" t="s">
        <v>2752</v>
      </c>
      <c r="D165" s="626" t="s">
        <v>1426</v>
      </c>
      <c r="E165" s="626" t="s">
        <v>1640</v>
      </c>
      <c r="F165" s="629"/>
      <c r="G165" s="629"/>
      <c r="H165" s="642">
        <v>0</v>
      </c>
      <c r="I165" s="629">
        <v>1</v>
      </c>
      <c r="J165" s="629">
        <v>413.22</v>
      </c>
      <c r="K165" s="642">
        <v>1</v>
      </c>
      <c r="L165" s="629">
        <v>1</v>
      </c>
      <c r="M165" s="630">
        <v>413.22</v>
      </c>
    </row>
    <row r="166" spans="1:13" ht="14.4" customHeight="1" x14ac:dyDescent="0.3">
      <c r="A166" s="625" t="s">
        <v>2820</v>
      </c>
      <c r="B166" s="626" t="s">
        <v>2179</v>
      </c>
      <c r="C166" s="626" t="s">
        <v>2180</v>
      </c>
      <c r="D166" s="626" t="s">
        <v>880</v>
      </c>
      <c r="E166" s="626" t="s">
        <v>881</v>
      </c>
      <c r="F166" s="629"/>
      <c r="G166" s="629"/>
      <c r="H166" s="642">
        <v>0</v>
      </c>
      <c r="I166" s="629">
        <v>1</v>
      </c>
      <c r="J166" s="629">
        <v>190.48</v>
      </c>
      <c r="K166" s="642">
        <v>1</v>
      </c>
      <c r="L166" s="629">
        <v>1</v>
      </c>
      <c r="M166" s="630">
        <v>190.48</v>
      </c>
    </row>
    <row r="167" spans="1:13" ht="14.4" customHeight="1" x14ac:dyDescent="0.3">
      <c r="A167" s="625" t="s">
        <v>2820</v>
      </c>
      <c r="B167" s="626" t="s">
        <v>2361</v>
      </c>
      <c r="C167" s="626" t="s">
        <v>2362</v>
      </c>
      <c r="D167" s="626" t="s">
        <v>2363</v>
      </c>
      <c r="E167" s="626" t="s">
        <v>2364</v>
      </c>
      <c r="F167" s="629"/>
      <c r="G167" s="629"/>
      <c r="H167" s="642">
        <v>0</v>
      </c>
      <c r="I167" s="629">
        <v>1</v>
      </c>
      <c r="J167" s="629">
        <v>333.31</v>
      </c>
      <c r="K167" s="642">
        <v>1</v>
      </c>
      <c r="L167" s="629">
        <v>1</v>
      </c>
      <c r="M167" s="630">
        <v>333.31</v>
      </c>
    </row>
    <row r="168" spans="1:13" ht="14.4" customHeight="1" x14ac:dyDescent="0.3">
      <c r="A168" s="625" t="s">
        <v>2820</v>
      </c>
      <c r="B168" s="626" t="s">
        <v>2478</v>
      </c>
      <c r="C168" s="626" t="s">
        <v>2481</v>
      </c>
      <c r="D168" s="626" t="s">
        <v>1274</v>
      </c>
      <c r="E168" s="626" t="s">
        <v>2482</v>
      </c>
      <c r="F168" s="629"/>
      <c r="G168" s="629"/>
      <c r="H168" s="642">
        <v>0</v>
      </c>
      <c r="I168" s="629">
        <v>1</v>
      </c>
      <c r="J168" s="629">
        <v>96.63</v>
      </c>
      <c r="K168" s="642">
        <v>1</v>
      </c>
      <c r="L168" s="629">
        <v>1</v>
      </c>
      <c r="M168" s="630">
        <v>96.63</v>
      </c>
    </row>
    <row r="169" spans="1:13" ht="14.4" customHeight="1" x14ac:dyDescent="0.3">
      <c r="A169" s="625" t="s">
        <v>2820</v>
      </c>
      <c r="B169" s="626" t="s">
        <v>2493</v>
      </c>
      <c r="C169" s="626" t="s">
        <v>2500</v>
      </c>
      <c r="D169" s="626" t="s">
        <v>2501</v>
      </c>
      <c r="E169" s="626" t="s">
        <v>2502</v>
      </c>
      <c r="F169" s="629"/>
      <c r="G169" s="629"/>
      <c r="H169" s="642">
        <v>0</v>
      </c>
      <c r="I169" s="629">
        <v>1</v>
      </c>
      <c r="J169" s="629">
        <v>880.88</v>
      </c>
      <c r="K169" s="642">
        <v>1</v>
      </c>
      <c r="L169" s="629">
        <v>1</v>
      </c>
      <c r="M169" s="630">
        <v>880.88</v>
      </c>
    </row>
    <row r="170" spans="1:13" ht="14.4" customHeight="1" x14ac:dyDescent="0.3">
      <c r="A170" s="625" t="s">
        <v>2844</v>
      </c>
      <c r="B170" s="626" t="s">
        <v>2188</v>
      </c>
      <c r="C170" s="626" t="s">
        <v>2189</v>
      </c>
      <c r="D170" s="626" t="s">
        <v>2190</v>
      </c>
      <c r="E170" s="626" t="s">
        <v>2191</v>
      </c>
      <c r="F170" s="629"/>
      <c r="G170" s="629"/>
      <c r="H170" s="642">
        <v>0</v>
      </c>
      <c r="I170" s="629">
        <v>1</v>
      </c>
      <c r="J170" s="629">
        <v>190.48</v>
      </c>
      <c r="K170" s="642">
        <v>1</v>
      </c>
      <c r="L170" s="629">
        <v>1</v>
      </c>
      <c r="M170" s="630">
        <v>190.48</v>
      </c>
    </row>
    <row r="171" spans="1:13" ht="14.4" customHeight="1" x14ac:dyDescent="0.3">
      <c r="A171" s="625" t="s">
        <v>2844</v>
      </c>
      <c r="B171" s="626" t="s">
        <v>4866</v>
      </c>
      <c r="C171" s="626" t="s">
        <v>3374</v>
      </c>
      <c r="D171" s="626" t="s">
        <v>3375</v>
      </c>
      <c r="E171" s="626" t="s">
        <v>2871</v>
      </c>
      <c r="F171" s="629"/>
      <c r="G171" s="629"/>
      <c r="H171" s="642">
        <v>0</v>
      </c>
      <c r="I171" s="629">
        <v>1</v>
      </c>
      <c r="J171" s="629">
        <v>61.86</v>
      </c>
      <c r="K171" s="642">
        <v>1</v>
      </c>
      <c r="L171" s="629">
        <v>1</v>
      </c>
      <c r="M171" s="630">
        <v>61.86</v>
      </c>
    </row>
    <row r="172" spans="1:13" ht="14.4" customHeight="1" x14ac:dyDescent="0.3">
      <c r="A172" s="625" t="s">
        <v>2844</v>
      </c>
      <c r="B172" s="626" t="s">
        <v>2194</v>
      </c>
      <c r="C172" s="626" t="s">
        <v>3396</v>
      </c>
      <c r="D172" s="626" t="s">
        <v>1271</v>
      </c>
      <c r="E172" s="626" t="s">
        <v>3397</v>
      </c>
      <c r="F172" s="629"/>
      <c r="G172" s="629"/>
      <c r="H172" s="642">
        <v>0</v>
      </c>
      <c r="I172" s="629">
        <v>1</v>
      </c>
      <c r="J172" s="629">
        <v>198.95</v>
      </c>
      <c r="K172" s="642">
        <v>1</v>
      </c>
      <c r="L172" s="629">
        <v>1</v>
      </c>
      <c r="M172" s="630">
        <v>198.95</v>
      </c>
    </row>
    <row r="173" spans="1:13" ht="14.4" customHeight="1" x14ac:dyDescent="0.3">
      <c r="A173" s="625" t="s">
        <v>2844</v>
      </c>
      <c r="B173" s="626" t="s">
        <v>2271</v>
      </c>
      <c r="C173" s="626" t="s">
        <v>2634</v>
      </c>
      <c r="D173" s="626" t="s">
        <v>1886</v>
      </c>
      <c r="E173" s="626" t="s">
        <v>1887</v>
      </c>
      <c r="F173" s="629"/>
      <c r="G173" s="629"/>
      <c r="H173" s="642">
        <v>0</v>
      </c>
      <c r="I173" s="629">
        <v>1</v>
      </c>
      <c r="J173" s="629">
        <v>25.07</v>
      </c>
      <c r="K173" s="642">
        <v>1</v>
      </c>
      <c r="L173" s="629">
        <v>1</v>
      </c>
      <c r="M173" s="630">
        <v>25.07</v>
      </c>
    </row>
    <row r="174" spans="1:13" ht="14.4" customHeight="1" x14ac:dyDescent="0.3">
      <c r="A174" s="625" t="s">
        <v>2844</v>
      </c>
      <c r="B174" s="626" t="s">
        <v>2293</v>
      </c>
      <c r="C174" s="626" t="s">
        <v>2295</v>
      </c>
      <c r="D174" s="626" t="s">
        <v>1458</v>
      </c>
      <c r="E174" s="626" t="s">
        <v>1459</v>
      </c>
      <c r="F174" s="629"/>
      <c r="G174" s="629"/>
      <c r="H174" s="642">
        <v>0</v>
      </c>
      <c r="I174" s="629">
        <v>1</v>
      </c>
      <c r="J174" s="629">
        <v>101.16</v>
      </c>
      <c r="K174" s="642">
        <v>1</v>
      </c>
      <c r="L174" s="629">
        <v>1</v>
      </c>
      <c r="M174" s="630">
        <v>101.16</v>
      </c>
    </row>
    <row r="175" spans="1:13" ht="14.4" customHeight="1" x14ac:dyDescent="0.3">
      <c r="A175" s="625" t="s">
        <v>2844</v>
      </c>
      <c r="B175" s="626" t="s">
        <v>2297</v>
      </c>
      <c r="C175" s="626" t="s">
        <v>3400</v>
      </c>
      <c r="D175" s="626" t="s">
        <v>2300</v>
      </c>
      <c r="E175" s="626" t="s">
        <v>2743</v>
      </c>
      <c r="F175" s="629"/>
      <c r="G175" s="629"/>
      <c r="H175" s="642">
        <v>0</v>
      </c>
      <c r="I175" s="629">
        <v>1</v>
      </c>
      <c r="J175" s="629">
        <v>168.59</v>
      </c>
      <c r="K175" s="642">
        <v>1</v>
      </c>
      <c r="L175" s="629">
        <v>1</v>
      </c>
      <c r="M175" s="630">
        <v>168.59</v>
      </c>
    </row>
    <row r="176" spans="1:13" ht="14.4" customHeight="1" x14ac:dyDescent="0.3">
      <c r="A176" s="625" t="s">
        <v>2844</v>
      </c>
      <c r="B176" s="626" t="s">
        <v>2318</v>
      </c>
      <c r="C176" s="626" t="s">
        <v>2322</v>
      </c>
      <c r="D176" s="626" t="s">
        <v>2323</v>
      </c>
      <c r="E176" s="626" t="s">
        <v>678</v>
      </c>
      <c r="F176" s="629"/>
      <c r="G176" s="629"/>
      <c r="H176" s="642">
        <v>0</v>
      </c>
      <c r="I176" s="629">
        <v>1</v>
      </c>
      <c r="J176" s="629">
        <v>238.81</v>
      </c>
      <c r="K176" s="642">
        <v>1</v>
      </c>
      <c r="L176" s="629">
        <v>1</v>
      </c>
      <c r="M176" s="630">
        <v>238.81</v>
      </c>
    </row>
    <row r="177" spans="1:13" ht="14.4" customHeight="1" x14ac:dyDescent="0.3">
      <c r="A177" s="625" t="s">
        <v>2844</v>
      </c>
      <c r="B177" s="626" t="s">
        <v>2382</v>
      </c>
      <c r="C177" s="626" t="s">
        <v>2383</v>
      </c>
      <c r="D177" s="626" t="s">
        <v>1512</v>
      </c>
      <c r="E177" s="626" t="s">
        <v>2384</v>
      </c>
      <c r="F177" s="629"/>
      <c r="G177" s="629"/>
      <c r="H177" s="642">
        <v>0</v>
      </c>
      <c r="I177" s="629">
        <v>1</v>
      </c>
      <c r="J177" s="629">
        <v>399.92</v>
      </c>
      <c r="K177" s="642">
        <v>1</v>
      </c>
      <c r="L177" s="629">
        <v>1</v>
      </c>
      <c r="M177" s="630">
        <v>399.92</v>
      </c>
    </row>
    <row r="178" spans="1:13" ht="14.4" customHeight="1" x14ac:dyDescent="0.3">
      <c r="A178" s="625" t="s">
        <v>2844</v>
      </c>
      <c r="B178" s="626" t="s">
        <v>2389</v>
      </c>
      <c r="C178" s="626" t="s">
        <v>2692</v>
      </c>
      <c r="D178" s="626" t="s">
        <v>1926</v>
      </c>
      <c r="E178" s="626" t="s">
        <v>2693</v>
      </c>
      <c r="F178" s="629"/>
      <c r="G178" s="629"/>
      <c r="H178" s="642">
        <v>0</v>
      </c>
      <c r="I178" s="629">
        <v>1</v>
      </c>
      <c r="J178" s="629">
        <v>69.86</v>
      </c>
      <c r="K178" s="642">
        <v>1</v>
      </c>
      <c r="L178" s="629">
        <v>1</v>
      </c>
      <c r="M178" s="630">
        <v>69.86</v>
      </c>
    </row>
    <row r="179" spans="1:13" ht="14.4" customHeight="1" x14ac:dyDescent="0.3">
      <c r="A179" s="625" t="s">
        <v>2844</v>
      </c>
      <c r="B179" s="626" t="s">
        <v>2392</v>
      </c>
      <c r="C179" s="626" t="s">
        <v>2393</v>
      </c>
      <c r="D179" s="626" t="s">
        <v>1511</v>
      </c>
      <c r="E179" s="626" t="s">
        <v>2374</v>
      </c>
      <c r="F179" s="629"/>
      <c r="G179" s="629"/>
      <c r="H179" s="642">
        <v>0</v>
      </c>
      <c r="I179" s="629">
        <v>1</v>
      </c>
      <c r="J179" s="629">
        <v>69.86</v>
      </c>
      <c r="K179" s="642">
        <v>1</v>
      </c>
      <c r="L179" s="629">
        <v>1</v>
      </c>
      <c r="M179" s="630">
        <v>69.86</v>
      </c>
    </row>
    <row r="180" spans="1:13" ht="14.4" customHeight="1" x14ac:dyDescent="0.3">
      <c r="A180" s="625" t="s">
        <v>2844</v>
      </c>
      <c r="B180" s="626" t="s">
        <v>2485</v>
      </c>
      <c r="C180" s="626" t="s">
        <v>2486</v>
      </c>
      <c r="D180" s="626" t="s">
        <v>1429</v>
      </c>
      <c r="E180" s="626" t="s">
        <v>1430</v>
      </c>
      <c r="F180" s="629"/>
      <c r="G180" s="629"/>
      <c r="H180" s="642">
        <v>0</v>
      </c>
      <c r="I180" s="629">
        <v>2</v>
      </c>
      <c r="J180" s="629">
        <v>190.5</v>
      </c>
      <c r="K180" s="642">
        <v>1</v>
      </c>
      <c r="L180" s="629">
        <v>2</v>
      </c>
      <c r="M180" s="630">
        <v>190.5</v>
      </c>
    </row>
    <row r="181" spans="1:13" ht="14.4" customHeight="1" x14ac:dyDescent="0.3">
      <c r="A181" s="625" t="s">
        <v>2844</v>
      </c>
      <c r="B181" s="626" t="s">
        <v>2506</v>
      </c>
      <c r="C181" s="626" t="s">
        <v>2518</v>
      </c>
      <c r="D181" s="626" t="s">
        <v>1351</v>
      </c>
      <c r="E181" s="626" t="s">
        <v>2519</v>
      </c>
      <c r="F181" s="629"/>
      <c r="G181" s="629"/>
      <c r="H181" s="642">
        <v>0</v>
      </c>
      <c r="I181" s="629">
        <v>1</v>
      </c>
      <c r="J181" s="629">
        <v>124.51</v>
      </c>
      <c r="K181" s="642">
        <v>1</v>
      </c>
      <c r="L181" s="629">
        <v>1</v>
      </c>
      <c r="M181" s="630">
        <v>124.51</v>
      </c>
    </row>
    <row r="182" spans="1:13" ht="14.4" customHeight="1" x14ac:dyDescent="0.3">
      <c r="A182" s="625" t="s">
        <v>2844</v>
      </c>
      <c r="B182" s="626" t="s">
        <v>2523</v>
      </c>
      <c r="C182" s="626" t="s">
        <v>3197</v>
      </c>
      <c r="D182" s="626" t="s">
        <v>3198</v>
      </c>
      <c r="E182" s="626" t="s">
        <v>3199</v>
      </c>
      <c r="F182" s="629"/>
      <c r="G182" s="629"/>
      <c r="H182" s="642">
        <v>0</v>
      </c>
      <c r="I182" s="629">
        <v>1</v>
      </c>
      <c r="J182" s="629">
        <v>376.75</v>
      </c>
      <c r="K182" s="642">
        <v>1</v>
      </c>
      <c r="L182" s="629">
        <v>1</v>
      </c>
      <c r="M182" s="630">
        <v>376.75</v>
      </c>
    </row>
    <row r="183" spans="1:13" ht="14.4" customHeight="1" x14ac:dyDescent="0.3">
      <c r="A183" s="625" t="s">
        <v>2844</v>
      </c>
      <c r="B183" s="626" t="s">
        <v>2540</v>
      </c>
      <c r="C183" s="626" t="s">
        <v>2541</v>
      </c>
      <c r="D183" s="626" t="s">
        <v>2542</v>
      </c>
      <c r="E183" s="626" t="s">
        <v>2543</v>
      </c>
      <c r="F183" s="629"/>
      <c r="G183" s="629"/>
      <c r="H183" s="642">
        <v>0</v>
      </c>
      <c r="I183" s="629">
        <v>1</v>
      </c>
      <c r="J183" s="629">
        <v>6.98</v>
      </c>
      <c r="K183" s="642">
        <v>1</v>
      </c>
      <c r="L183" s="629">
        <v>1</v>
      </c>
      <c r="M183" s="630">
        <v>6.98</v>
      </c>
    </row>
    <row r="184" spans="1:13" ht="14.4" customHeight="1" x14ac:dyDescent="0.3">
      <c r="A184" s="625" t="s">
        <v>2844</v>
      </c>
      <c r="B184" s="626" t="s">
        <v>2550</v>
      </c>
      <c r="C184" s="626" t="s">
        <v>2552</v>
      </c>
      <c r="D184" s="626" t="s">
        <v>1291</v>
      </c>
      <c r="E184" s="626" t="s">
        <v>2553</v>
      </c>
      <c r="F184" s="629"/>
      <c r="G184" s="629"/>
      <c r="H184" s="642">
        <v>0</v>
      </c>
      <c r="I184" s="629">
        <v>2</v>
      </c>
      <c r="J184" s="629">
        <v>324.26</v>
      </c>
      <c r="K184" s="642">
        <v>1</v>
      </c>
      <c r="L184" s="629">
        <v>2</v>
      </c>
      <c r="M184" s="630">
        <v>324.26</v>
      </c>
    </row>
    <row r="185" spans="1:13" ht="14.4" customHeight="1" x14ac:dyDescent="0.3">
      <c r="A185" s="625" t="s">
        <v>2844</v>
      </c>
      <c r="B185" s="626" t="s">
        <v>2560</v>
      </c>
      <c r="C185" s="626" t="s">
        <v>3370</v>
      </c>
      <c r="D185" s="626" t="s">
        <v>3371</v>
      </c>
      <c r="E185" s="626" t="s">
        <v>3372</v>
      </c>
      <c r="F185" s="629">
        <v>1</v>
      </c>
      <c r="G185" s="629">
        <v>309.83999999999997</v>
      </c>
      <c r="H185" s="642">
        <v>1</v>
      </c>
      <c r="I185" s="629"/>
      <c r="J185" s="629"/>
      <c r="K185" s="642">
        <v>0</v>
      </c>
      <c r="L185" s="629">
        <v>1</v>
      </c>
      <c r="M185" s="630">
        <v>309.83999999999997</v>
      </c>
    </row>
    <row r="186" spans="1:13" ht="14.4" customHeight="1" x14ac:dyDescent="0.3">
      <c r="A186" s="625" t="s">
        <v>2844</v>
      </c>
      <c r="B186" s="626" t="s">
        <v>2802</v>
      </c>
      <c r="C186" s="626" t="s">
        <v>2803</v>
      </c>
      <c r="D186" s="626" t="s">
        <v>2043</v>
      </c>
      <c r="E186" s="626" t="s">
        <v>2044</v>
      </c>
      <c r="F186" s="629"/>
      <c r="G186" s="629"/>
      <c r="H186" s="642">
        <v>0</v>
      </c>
      <c r="I186" s="629">
        <v>2</v>
      </c>
      <c r="J186" s="629">
        <v>51907.76</v>
      </c>
      <c r="K186" s="642">
        <v>1</v>
      </c>
      <c r="L186" s="629">
        <v>2</v>
      </c>
      <c r="M186" s="630">
        <v>51907.76</v>
      </c>
    </row>
    <row r="187" spans="1:13" ht="14.4" customHeight="1" x14ac:dyDescent="0.3">
      <c r="A187" s="625" t="s">
        <v>2821</v>
      </c>
      <c r="B187" s="626" t="s">
        <v>2179</v>
      </c>
      <c r="C187" s="626" t="s">
        <v>2870</v>
      </c>
      <c r="D187" s="626" t="s">
        <v>880</v>
      </c>
      <c r="E187" s="626" t="s">
        <v>2871</v>
      </c>
      <c r="F187" s="629"/>
      <c r="G187" s="629"/>
      <c r="H187" s="642">
        <v>0</v>
      </c>
      <c r="I187" s="629">
        <v>1</v>
      </c>
      <c r="J187" s="629">
        <v>95.24</v>
      </c>
      <c r="K187" s="642">
        <v>1</v>
      </c>
      <c r="L187" s="629">
        <v>1</v>
      </c>
      <c r="M187" s="630">
        <v>95.24</v>
      </c>
    </row>
    <row r="188" spans="1:13" ht="14.4" customHeight="1" x14ac:dyDescent="0.3">
      <c r="A188" s="625" t="s">
        <v>2821</v>
      </c>
      <c r="B188" s="626" t="s">
        <v>2179</v>
      </c>
      <c r="C188" s="626" t="s">
        <v>2180</v>
      </c>
      <c r="D188" s="626" t="s">
        <v>880</v>
      </c>
      <c r="E188" s="626" t="s">
        <v>881</v>
      </c>
      <c r="F188" s="629"/>
      <c r="G188" s="629"/>
      <c r="H188" s="642">
        <v>0</v>
      </c>
      <c r="I188" s="629">
        <v>2</v>
      </c>
      <c r="J188" s="629">
        <v>380.96</v>
      </c>
      <c r="K188" s="642">
        <v>1</v>
      </c>
      <c r="L188" s="629">
        <v>2</v>
      </c>
      <c r="M188" s="630">
        <v>380.96</v>
      </c>
    </row>
    <row r="189" spans="1:13" ht="14.4" customHeight="1" x14ac:dyDescent="0.3">
      <c r="A189" s="625" t="s">
        <v>2821</v>
      </c>
      <c r="B189" s="626" t="s">
        <v>2194</v>
      </c>
      <c r="C189" s="626" t="s">
        <v>2196</v>
      </c>
      <c r="D189" s="626" t="s">
        <v>1418</v>
      </c>
      <c r="E189" s="626" t="s">
        <v>2197</v>
      </c>
      <c r="F189" s="629"/>
      <c r="G189" s="629"/>
      <c r="H189" s="642">
        <v>0</v>
      </c>
      <c r="I189" s="629">
        <v>1</v>
      </c>
      <c r="J189" s="629">
        <v>1359.61</v>
      </c>
      <c r="K189" s="642">
        <v>1</v>
      </c>
      <c r="L189" s="629">
        <v>1</v>
      </c>
      <c r="M189" s="630">
        <v>1359.61</v>
      </c>
    </row>
    <row r="190" spans="1:13" ht="14.4" customHeight="1" x14ac:dyDescent="0.3">
      <c r="A190" s="625" t="s">
        <v>2821</v>
      </c>
      <c r="B190" s="626" t="s">
        <v>2207</v>
      </c>
      <c r="C190" s="626" t="s">
        <v>2208</v>
      </c>
      <c r="D190" s="626" t="s">
        <v>1310</v>
      </c>
      <c r="E190" s="626" t="s">
        <v>1268</v>
      </c>
      <c r="F190" s="629"/>
      <c r="G190" s="629"/>
      <c r="H190" s="642"/>
      <c r="I190" s="629">
        <v>2</v>
      </c>
      <c r="J190" s="629">
        <v>0</v>
      </c>
      <c r="K190" s="642"/>
      <c r="L190" s="629">
        <v>2</v>
      </c>
      <c r="M190" s="630">
        <v>0</v>
      </c>
    </row>
    <row r="191" spans="1:13" ht="14.4" customHeight="1" x14ac:dyDescent="0.3">
      <c r="A191" s="625" t="s">
        <v>2821</v>
      </c>
      <c r="B191" s="626" t="s">
        <v>2293</v>
      </c>
      <c r="C191" s="626" t="s">
        <v>2294</v>
      </c>
      <c r="D191" s="626" t="s">
        <v>672</v>
      </c>
      <c r="E191" s="626" t="s">
        <v>593</v>
      </c>
      <c r="F191" s="629">
        <v>1</v>
      </c>
      <c r="G191" s="629">
        <v>101.15</v>
      </c>
      <c r="H191" s="642">
        <v>1</v>
      </c>
      <c r="I191" s="629"/>
      <c r="J191" s="629"/>
      <c r="K191" s="642">
        <v>0</v>
      </c>
      <c r="L191" s="629">
        <v>1</v>
      </c>
      <c r="M191" s="630">
        <v>101.15</v>
      </c>
    </row>
    <row r="192" spans="1:13" ht="14.4" customHeight="1" x14ac:dyDescent="0.3">
      <c r="A192" s="625" t="s">
        <v>2821</v>
      </c>
      <c r="B192" s="626" t="s">
        <v>2341</v>
      </c>
      <c r="C192" s="626" t="s">
        <v>2344</v>
      </c>
      <c r="D192" s="626" t="s">
        <v>1307</v>
      </c>
      <c r="E192" s="626" t="s">
        <v>1308</v>
      </c>
      <c r="F192" s="629"/>
      <c r="G192" s="629"/>
      <c r="H192" s="642">
        <v>0</v>
      </c>
      <c r="I192" s="629">
        <v>1</v>
      </c>
      <c r="J192" s="629">
        <v>108.46</v>
      </c>
      <c r="K192" s="642">
        <v>1</v>
      </c>
      <c r="L192" s="629">
        <v>1</v>
      </c>
      <c r="M192" s="630">
        <v>108.46</v>
      </c>
    </row>
    <row r="193" spans="1:13" ht="14.4" customHeight="1" x14ac:dyDescent="0.3">
      <c r="A193" s="625" t="s">
        <v>2821</v>
      </c>
      <c r="B193" s="626" t="s">
        <v>2361</v>
      </c>
      <c r="C193" s="626" t="s">
        <v>2679</v>
      </c>
      <c r="D193" s="626" t="s">
        <v>2680</v>
      </c>
      <c r="E193" s="626" t="s">
        <v>2681</v>
      </c>
      <c r="F193" s="629"/>
      <c r="G193" s="629"/>
      <c r="H193" s="642">
        <v>0</v>
      </c>
      <c r="I193" s="629">
        <v>1</v>
      </c>
      <c r="J193" s="629">
        <v>333.31</v>
      </c>
      <c r="K193" s="642">
        <v>1</v>
      </c>
      <c r="L193" s="629">
        <v>1</v>
      </c>
      <c r="M193" s="630">
        <v>333.31</v>
      </c>
    </row>
    <row r="194" spans="1:13" ht="14.4" customHeight="1" x14ac:dyDescent="0.3">
      <c r="A194" s="625" t="s">
        <v>2821</v>
      </c>
      <c r="B194" s="626" t="s">
        <v>2688</v>
      </c>
      <c r="C194" s="626" t="s">
        <v>4757</v>
      </c>
      <c r="D194" s="626" t="s">
        <v>3307</v>
      </c>
      <c r="E194" s="626" t="s">
        <v>1925</v>
      </c>
      <c r="F194" s="629">
        <v>1</v>
      </c>
      <c r="G194" s="629">
        <v>222.25</v>
      </c>
      <c r="H194" s="642">
        <v>1</v>
      </c>
      <c r="I194" s="629"/>
      <c r="J194" s="629"/>
      <c r="K194" s="642">
        <v>0</v>
      </c>
      <c r="L194" s="629">
        <v>1</v>
      </c>
      <c r="M194" s="630">
        <v>222.25</v>
      </c>
    </row>
    <row r="195" spans="1:13" ht="14.4" customHeight="1" x14ac:dyDescent="0.3">
      <c r="A195" s="625" t="s">
        <v>2821</v>
      </c>
      <c r="B195" s="626" t="s">
        <v>4857</v>
      </c>
      <c r="C195" s="626" t="s">
        <v>3122</v>
      </c>
      <c r="D195" s="626" t="s">
        <v>3123</v>
      </c>
      <c r="E195" s="626" t="s">
        <v>618</v>
      </c>
      <c r="F195" s="629"/>
      <c r="G195" s="629"/>
      <c r="H195" s="642">
        <v>0</v>
      </c>
      <c r="I195" s="629">
        <v>6</v>
      </c>
      <c r="J195" s="629">
        <v>544.32000000000005</v>
      </c>
      <c r="K195" s="642">
        <v>1</v>
      </c>
      <c r="L195" s="629">
        <v>6</v>
      </c>
      <c r="M195" s="630">
        <v>544.32000000000005</v>
      </c>
    </row>
    <row r="196" spans="1:13" ht="14.4" customHeight="1" x14ac:dyDescent="0.3">
      <c r="A196" s="625" t="s">
        <v>2821</v>
      </c>
      <c r="B196" s="626" t="s">
        <v>4857</v>
      </c>
      <c r="C196" s="626" t="s">
        <v>3615</v>
      </c>
      <c r="D196" s="626" t="s">
        <v>3123</v>
      </c>
      <c r="E196" s="626" t="s">
        <v>3616</v>
      </c>
      <c r="F196" s="629"/>
      <c r="G196" s="629"/>
      <c r="H196" s="642">
        <v>0</v>
      </c>
      <c r="I196" s="629">
        <v>1</v>
      </c>
      <c r="J196" s="629">
        <v>302.39</v>
      </c>
      <c r="K196" s="642">
        <v>1</v>
      </c>
      <c r="L196" s="629">
        <v>1</v>
      </c>
      <c r="M196" s="630">
        <v>302.39</v>
      </c>
    </row>
    <row r="197" spans="1:13" ht="14.4" customHeight="1" x14ac:dyDescent="0.3">
      <c r="A197" s="625" t="s">
        <v>2821</v>
      </c>
      <c r="B197" s="626" t="s">
        <v>4858</v>
      </c>
      <c r="C197" s="626" t="s">
        <v>3273</v>
      </c>
      <c r="D197" s="626" t="s">
        <v>3274</v>
      </c>
      <c r="E197" s="626" t="s">
        <v>3275</v>
      </c>
      <c r="F197" s="629"/>
      <c r="G197" s="629"/>
      <c r="H197" s="642">
        <v>0</v>
      </c>
      <c r="I197" s="629">
        <v>16</v>
      </c>
      <c r="J197" s="629">
        <v>36471.68</v>
      </c>
      <c r="K197" s="642">
        <v>1</v>
      </c>
      <c r="L197" s="629">
        <v>16</v>
      </c>
      <c r="M197" s="630">
        <v>36471.68</v>
      </c>
    </row>
    <row r="198" spans="1:13" ht="14.4" customHeight="1" x14ac:dyDescent="0.3">
      <c r="A198" s="625" t="s">
        <v>2821</v>
      </c>
      <c r="B198" s="626" t="s">
        <v>2485</v>
      </c>
      <c r="C198" s="626" t="s">
        <v>2486</v>
      </c>
      <c r="D198" s="626" t="s">
        <v>1429</v>
      </c>
      <c r="E198" s="626" t="s">
        <v>1430</v>
      </c>
      <c r="F198" s="629"/>
      <c r="G198" s="629"/>
      <c r="H198" s="642">
        <v>0</v>
      </c>
      <c r="I198" s="629">
        <v>1</v>
      </c>
      <c r="J198" s="629">
        <v>95.25</v>
      </c>
      <c r="K198" s="642">
        <v>1</v>
      </c>
      <c r="L198" s="629">
        <v>1</v>
      </c>
      <c r="M198" s="630">
        <v>95.25</v>
      </c>
    </row>
    <row r="199" spans="1:13" ht="14.4" customHeight="1" x14ac:dyDescent="0.3">
      <c r="A199" s="625" t="s">
        <v>2821</v>
      </c>
      <c r="B199" s="626" t="s">
        <v>2540</v>
      </c>
      <c r="C199" s="626" t="s">
        <v>2541</v>
      </c>
      <c r="D199" s="626" t="s">
        <v>2542</v>
      </c>
      <c r="E199" s="626" t="s">
        <v>2543</v>
      </c>
      <c r="F199" s="629"/>
      <c r="G199" s="629"/>
      <c r="H199" s="642">
        <v>0</v>
      </c>
      <c r="I199" s="629">
        <v>1</v>
      </c>
      <c r="J199" s="629">
        <v>6.98</v>
      </c>
      <c r="K199" s="642">
        <v>1</v>
      </c>
      <c r="L199" s="629">
        <v>1</v>
      </c>
      <c r="M199" s="630">
        <v>6.98</v>
      </c>
    </row>
    <row r="200" spans="1:13" ht="14.4" customHeight="1" x14ac:dyDescent="0.3">
      <c r="A200" s="625" t="s">
        <v>2821</v>
      </c>
      <c r="B200" s="626" t="s">
        <v>2550</v>
      </c>
      <c r="C200" s="626" t="s">
        <v>3175</v>
      </c>
      <c r="D200" s="626" t="s">
        <v>1293</v>
      </c>
      <c r="E200" s="626" t="s">
        <v>3176</v>
      </c>
      <c r="F200" s="629"/>
      <c r="G200" s="629"/>
      <c r="H200" s="642">
        <v>0</v>
      </c>
      <c r="I200" s="629">
        <v>1</v>
      </c>
      <c r="J200" s="629">
        <v>432.32</v>
      </c>
      <c r="K200" s="642">
        <v>1</v>
      </c>
      <c r="L200" s="629">
        <v>1</v>
      </c>
      <c r="M200" s="630">
        <v>432.32</v>
      </c>
    </row>
    <row r="201" spans="1:13" ht="14.4" customHeight="1" x14ac:dyDescent="0.3">
      <c r="A201" s="625" t="s">
        <v>2821</v>
      </c>
      <c r="B201" s="626" t="s">
        <v>4865</v>
      </c>
      <c r="C201" s="626" t="s">
        <v>3711</v>
      </c>
      <c r="D201" s="626" t="s">
        <v>3712</v>
      </c>
      <c r="E201" s="626" t="s">
        <v>678</v>
      </c>
      <c r="F201" s="629">
        <v>2</v>
      </c>
      <c r="G201" s="629">
        <v>432.32</v>
      </c>
      <c r="H201" s="642">
        <v>1</v>
      </c>
      <c r="I201" s="629"/>
      <c r="J201" s="629"/>
      <c r="K201" s="642">
        <v>0</v>
      </c>
      <c r="L201" s="629">
        <v>2</v>
      </c>
      <c r="M201" s="630">
        <v>432.32</v>
      </c>
    </row>
    <row r="202" spans="1:13" ht="14.4" customHeight="1" x14ac:dyDescent="0.3">
      <c r="A202" s="625" t="s">
        <v>2821</v>
      </c>
      <c r="B202" s="626" t="s">
        <v>2573</v>
      </c>
      <c r="C202" s="626" t="s">
        <v>2575</v>
      </c>
      <c r="D202" s="626" t="s">
        <v>1379</v>
      </c>
      <c r="E202" s="626" t="s">
        <v>628</v>
      </c>
      <c r="F202" s="629"/>
      <c r="G202" s="629"/>
      <c r="H202" s="642">
        <v>0</v>
      </c>
      <c r="I202" s="629">
        <v>1</v>
      </c>
      <c r="J202" s="629">
        <v>137.74</v>
      </c>
      <c r="K202" s="642">
        <v>1</v>
      </c>
      <c r="L202" s="629">
        <v>1</v>
      </c>
      <c r="M202" s="630">
        <v>137.74</v>
      </c>
    </row>
    <row r="203" spans="1:13" ht="14.4" customHeight="1" x14ac:dyDescent="0.3">
      <c r="A203" s="625" t="s">
        <v>2822</v>
      </c>
      <c r="B203" s="626" t="s">
        <v>2179</v>
      </c>
      <c r="C203" s="626" t="s">
        <v>2870</v>
      </c>
      <c r="D203" s="626" t="s">
        <v>880</v>
      </c>
      <c r="E203" s="626" t="s">
        <v>2871</v>
      </c>
      <c r="F203" s="629"/>
      <c r="G203" s="629"/>
      <c r="H203" s="642">
        <v>0</v>
      </c>
      <c r="I203" s="629">
        <v>1</v>
      </c>
      <c r="J203" s="629">
        <v>95.24</v>
      </c>
      <c r="K203" s="642">
        <v>1</v>
      </c>
      <c r="L203" s="629">
        <v>1</v>
      </c>
      <c r="M203" s="630">
        <v>95.24</v>
      </c>
    </row>
    <row r="204" spans="1:13" ht="14.4" customHeight="1" x14ac:dyDescent="0.3">
      <c r="A204" s="625" t="s">
        <v>2822</v>
      </c>
      <c r="B204" s="626" t="s">
        <v>2179</v>
      </c>
      <c r="C204" s="626" t="s">
        <v>2180</v>
      </c>
      <c r="D204" s="626" t="s">
        <v>880</v>
      </c>
      <c r="E204" s="626" t="s">
        <v>881</v>
      </c>
      <c r="F204" s="629"/>
      <c r="G204" s="629"/>
      <c r="H204" s="642">
        <v>0</v>
      </c>
      <c r="I204" s="629">
        <v>1</v>
      </c>
      <c r="J204" s="629">
        <v>190.48</v>
      </c>
      <c r="K204" s="642">
        <v>1</v>
      </c>
      <c r="L204" s="629">
        <v>1</v>
      </c>
      <c r="M204" s="630">
        <v>190.48</v>
      </c>
    </row>
    <row r="205" spans="1:13" ht="14.4" customHeight="1" x14ac:dyDescent="0.3">
      <c r="A205" s="625" t="s">
        <v>2822</v>
      </c>
      <c r="B205" s="626" t="s">
        <v>2194</v>
      </c>
      <c r="C205" s="626" t="s">
        <v>2198</v>
      </c>
      <c r="D205" s="626" t="s">
        <v>1420</v>
      </c>
      <c r="E205" s="626" t="s">
        <v>2199</v>
      </c>
      <c r="F205" s="629"/>
      <c r="G205" s="629"/>
      <c r="H205" s="642">
        <v>0</v>
      </c>
      <c r="I205" s="629">
        <v>1</v>
      </c>
      <c r="J205" s="629">
        <v>1009.86</v>
      </c>
      <c r="K205" s="642">
        <v>1</v>
      </c>
      <c r="L205" s="629">
        <v>1</v>
      </c>
      <c r="M205" s="630">
        <v>1009.86</v>
      </c>
    </row>
    <row r="206" spans="1:13" ht="14.4" customHeight="1" x14ac:dyDescent="0.3">
      <c r="A206" s="625" t="s">
        <v>2822</v>
      </c>
      <c r="B206" s="626" t="s">
        <v>2258</v>
      </c>
      <c r="C206" s="626" t="s">
        <v>2629</v>
      </c>
      <c r="D206" s="626" t="s">
        <v>2630</v>
      </c>
      <c r="E206" s="626" t="s">
        <v>2631</v>
      </c>
      <c r="F206" s="629">
        <v>2</v>
      </c>
      <c r="G206" s="629">
        <v>400.14</v>
      </c>
      <c r="H206" s="642">
        <v>1</v>
      </c>
      <c r="I206" s="629"/>
      <c r="J206" s="629"/>
      <c r="K206" s="642">
        <v>0</v>
      </c>
      <c r="L206" s="629">
        <v>2</v>
      </c>
      <c r="M206" s="630">
        <v>400.14</v>
      </c>
    </row>
    <row r="207" spans="1:13" ht="14.4" customHeight="1" x14ac:dyDescent="0.3">
      <c r="A207" s="625" t="s">
        <v>2822</v>
      </c>
      <c r="B207" s="626" t="s">
        <v>2258</v>
      </c>
      <c r="C207" s="626" t="s">
        <v>2632</v>
      </c>
      <c r="D207" s="626" t="s">
        <v>2630</v>
      </c>
      <c r="E207" s="626" t="s">
        <v>991</v>
      </c>
      <c r="F207" s="629">
        <v>2</v>
      </c>
      <c r="G207" s="629">
        <v>120.04</v>
      </c>
      <c r="H207" s="642">
        <v>1</v>
      </c>
      <c r="I207" s="629"/>
      <c r="J207" s="629"/>
      <c r="K207" s="642">
        <v>0</v>
      </c>
      <c r="L207" s="629">
        <v>2</v>
      </c>
      <c r="M207" s="630">
        <v>120.04</v>
      </c>
    </row>
    <row r="208" spans="1:13" ht="14.4" customHeight="1" x14ac:dyDescent="0.3">
      <c r="A208" s="625" t="s">
        <v>2822</v>
      </c>
      <c r="B208" s="626" t="s">
        <v>2310</v>
      </c>
      <c r="C208" s="626" t="s">
        <v>3917</v>
      </c>
      <c r="D208" s="626" t="s">
        <v>1423</v>
      </c>
      <c r="E208" s="626" t="s">
        <v>1424</v>
      </c>
      <c r="F208" s="629"/>
      <c r="G208" s="629"/>
      <c r="H208" s="642">
        <v>0</v>
      </c>
      <c r="I208" s="629">
        <v>2</v>
      </c>
      <c r="J208" s="629">
        <v>215.62</v>
      </c>
      <c r="K208" s="642">
        <v>1</v>
      </c>
      <c r="L208" s="629">
        <v>2</v>
      </c>
      <c r="M208" s="630">
        <v>215.62</v>
      </c>
    </row>
    <row r="209" spans="1:13" ht="14.4" customHeight="1" x14ac:dyDescent="0.3">
      <c r="A209" s="625" t="s">
        <v>2822</v>
      </c>
      <c r="B209" s="626" t="s">
        <v>2316</v>
      </c>
      <c r="C209" s="626" t="s">
        <v>2317</v>
      </c>
      <c r="D209" s="626" t="s">
        <v>1281</v>
      </c>
      <c r="E209" s="626" t="s">
        <v>680</v>
      </c>
      <c r="F209" s="629"/>
      <c r="G209" s="629"/>
      <c r="H209" s="642">
        <v>0</v>
      </c>
      <c r="I209" s="629">
        <v>2</v>
      </c>
      <c r="J209" s="629">
        <v>167.08</v>
      </c>
      <c r="K209" s="642">
        <v>1</v>
      </c>
      <c r="L209" s="629">
        <v>2</v>
      </c>
      <c r="M209" s="630">
        <v>167.08</v>
      </c>
    </row>
    <row r="210" spans="1:13" ht="14.4" customHeight="1" x14ac:dyDescent="0.3">
      <c r="A210" s="625" t="s">
        <v>2822</v>
      </c>
      <c r="B210" s="626" t="s">
        <v>2316</v>
      </c>
      <c r="C210" s="626" t="s">
        <v>3700</v>
      </c>
      <c r="D210" s="626" t="s">
        <v>1281</v>
      </c>
      <c r="E210" s="626" t="s">
        <v>1553</v>
      </c>
      <c r="F210" s="629"/>
      <c r="G210" s="629"/>
      <c r="H210" s="642">
        <v>0</v>
      </c>
      <c r="I210" s="629">
        <v>2</v>
      </c>
      <c r="J210" s="629">
        <v>501.24</v>
      </c>
      <c r="K210" s="642">
        <v>1</v>
      </c>
      <c r="L210" s="629">
        <v>2</v>
      </c>
      <c r="M210" s="630">
        <v>501.24</v>
      </c>
    </row>
    <row r="211" spans="1:13" ht="14.4" customHeight="1" x14ac:dyDescent="0.3">
      <c r="A211" s="625" t="s">
        <v>2822</v>
      </c>
      <c r="B211" s="626" t="s">
        <v>4857</v>
      </c>
      <c r="C211" s="626" t="s">
        <v>3615</v>
      </c>
      <c r="D211" s="626" t="s">
        <v>3123</v>
      </c>
      <c r="E211" s="626" t="s">
        <v>3616</v>
      </c>
      <c r="F211" s="629"/>
      <c r="G211" s="629"/>
      <c r="H211" s="642">
        <v>0</v>
      </c>
      <c r="I211" s="629">
        <v>2</v>
      </c>
      <c r="J211" s="629">
        <v>604.78</v>
      </c>
      <c r="K211" s="642">
        <v>1</v>
      </c>
      <c r="L211" s="629">
        <v>2</v>
      </c>
      <c r="M211" s="630">
        <v>604.78</v>
      </c>
    </row>
    <row r="212" spans="1:13" ht="14.4" customHeight="1" x14ac:dyDescent="0.3">
      <c r="A212" s="625" t="s">
        <v>2822</v>
      </c>
      <c r="B212" s="626" t="s">
        <v>4858</v>
      </c>
      <c r="C212" s="626" t="s">
        <v>3273</v>
      </c>
      <c r="D212" s="626" t="s">
        <v>3274</v>
      </c>
      <c r="E212" s="626" t="s">
        <v>3275</v>
      </c>
      <c r="F212" s="629"/>
      <c r="G212" s="629"/>
      <c r="H212" s="642">
        <v>0</v>
      </c>
      <c r="I212" s="629">
        <v>3</v>
      </c>
      <c r="J212" s="629">
        <v>6838.4400000000005</v>
      </c>
      <c r="K212" s="642">
        <v>1</v>
      </c>
      <c r="L212" s="629">
        <v>3</v>
      </c>
      <c r="M212" s="630">
        <v>6838.4400000000005</v>
      </c>
    </row>
    <row r="213" spans="1:13" ht="14.4" customHeight="1" x14ac:dyDescent="0.3">
      <c r="A213" s="625" t="s">
        <v>2822</v>
      </c>
      <c r="B213" s="626" t="s">
        <v>2478</v>
      </c>
      <c r="C213" s="626" t="s">
        <v>3212</v>
      </c>
      <c r="D213" s="626" t="s">
        <v>1274</v>
      </c>
      <c r="E213" s="626" t="s">
        <v>3213</v>
      </c>
      <c r="F213" s="629"/>
      <c r="G213" s="629"/>
      <c r="H213" s="642">
        <v>0</v>
      </c>
      <c r="I213" s="629">
        <v>1</v>
      </c>
      <c r="J213" s="629">
        <v>193.26</v>
      </c>
      <c r="K213" s="642">
        <v>1</v>
      </c>
      <c r="L213" s="629">
        <v>1</v>
      </c>
      <c r="M213" s="630">
        <v>193.26</v>
      </c>
    </row>
    <row r="214" spans="1:13" ht="14.4" customHeight="1" x14ac:dyDescent="0.3">
      <c r="A214" s="625" t="s">
        <v>2822</v>
      </c>
      <c r="B214" s="626" t="s">
        <v>2478</v>
      </c>
      <c r="C214" s="626" t="s">
        <v>2483</v>
      </c>
      <c r="D214" s="626" t="s">
        <v>600</v>
      </c>
      <c r="E214" s="626" t="s">
        <v>2484</v>
      </c>
      <c r="F214" s="629">
        <v>1</v>
      </c>
      <c r="G214" s="629">
        <v>96.63</v>
      </c>
      <c r="H214" s="642">
        <v>1</v>
      </c>
      <c r="I214" s="629"/>
      <c r="J214" s="629"/>
      <c r="K214" s="642">
        <v>0</v>
      </c>
      <c r="L214" s="629">
        <v>1</v>
      </c>
      <c r="M214" s="630">
        <v>96.63</v>
      </c>
    </row>
    <row r="215" spans="1:13" ht="14.4" customHeight="1" x14ac:dyDescent="0.3">
      <c r="A215" s="625" t="s">
        <v>2822</v>
      </c>
      <c r="B215" s="626" t="s">
        <v>2506</v>
      </c>
      <c r="C215" s="626" t="s">
        <v>2518</v>
      </c>
      <c r="D215" s="626" t="s">
        <v>1351</v>
      </c>
      <c r="E215" s="626" t="s">
        <v>2519</v>
      </c>
      <c r="F215" s="629"/>
      <c r="G215" s="629"/>
      <c r="H215" s="642">
        <v>0</v>
      </c>
      <c r="I215" s="629">
        <v>1</v>
      </c>
      <c r="J215" s="629">
        <v>124.51</v>
      </c>
      <c r="K215" s="642">
        <v>1</v>
      </c>
      <c r="L215" s="629">
        <v>1</v>
      </c>
      <c r="M215" s="630">
        <v>124.51</v>
      </c>
    </row>
    <row r="216" spans="1:13" ht="14.4" customHeight="1" x14ac:dyDescent="0.3">
      <c r="A216" s="625" t="s">
        <v>2823</v>
      </c>
      <c r="B216" s="626" t="s">
        <v>2194</v>
      </c>
      <c r="C216" s="626" t="s">
        <v>2196</v>
      </c>
      <c r="D216" s="626" t="s">
        <v>1418</v>
      </c>
      <c r="E216" s="626" t="s">
        <v>2197</v>
      </c>
      <c r="F216" s="629"/>
      <c r="G216" s="629"/>
      <c r="H216" s="642">
        <v>0</v>
      </c>
      <c r="I216" s="629">
        <v>2</v>
      </c>
      <c r="J216" s="629">
        <v>2694.56</v>
      </c>
      <c r="K216" s="642">
        <v>1</v>
      </c>
      <c r="L216" s="629">
        <v>2</v>
      </c>
      <c r="M216" s="630">
        <v>2694.56</v>
      </c>
    </row>
    <row r="217" spans="1:13" ht="14.4" customHeight="1" x14ac:dyDescent="0.3">
      <c r="A217" s="625" t="s">
        <v>2824</v>
      </c>
      <c r="B217" s="626" t="s">
        <v>2168</v>
      </c>
      <c r="C217" s="626" t="s">
        <v>3980</v>
      </c>
      <c r="D217" s="626" t="s">
        <v>2173</v>
      </c>
      <c r="E217" s="626" t="s">
        <v>3885</v>
      </c>
      <c r="F217" s="629">
        <v>2</v>
      </c>
      <c r="G217" s="629">
        <v>130.5</v>
      </c>
      <c r="H217" s="642">
        <v>1</v>
      </c>
      <c r="I217" s="629"/>
      <c r="J217" s="629"/>
      <c r="K217" s="642">
        <v>0</v>
      </c>
      <c r="L217" s="629">
        <v>2</v>
      </c>
      <c r="M217" s="630">
        <v>130.5</v>
      </c>
    </row>
    <row r="218" spans="1:13" ht="14.4" customHeight="1" x14ac:dyDescent="0.3">
      <c r="A218" s="625" t="s">
        <v>2824</v>
      </c>
      <c r="B218" s="626" t="s">
        <v>2168</v>
      </c>
      <c r="C218" s="626" t="s">
        <v>2603</v>
      </c>
      <c r="D218" s="626" t="s">
        <v>2604</v>
      </c>
      <c r="E218" s="626" t="s">
        <v>2174</v>
      </c>
      <c r="F218" s="629"/>
      <c r="G218" s="629"/>
      <c r="H218" s="642">
        <v>0</v>
      </c>
      <c r="I218" s="629">
        <v>2</v>
      </c>
      <c r="J218" s="629">
        <v>65.260000000000005</v>
      </c>
      <c r="K218" s="642">
        <v>1</v>
      </c>
      <c r="L218" s="629">
        <v>2</v>
      </c>
      <c r="M218" s="630">
        <v>65.260000000000005</v>
      </c>
    </row>
    <row r="219" spans="1:13" ht="14.4" customHeight="1" x14ac:dyDescent="0.3">
      <c r="A219" s="625" t="s">
        <v>2824</v>
      </c>
      <c r="B219" s="626" t="s">
        <v>2179</v>
      </c>
      <c r="C219" s="626" t="s">
        <v>3283</v>
      </c>
      <c r="D219" s="626" t="s">
        <v>880</v>
      </c>
      <c r="E219" s="626" t="s">
        <v>882</v>
      </c>
      <c r="F219" s="629">
        <v>1</v>
      </c>
      <c r="G219" s="629">
        <v>0</v>
      </c>
      <c r="H219" s="642"/>
      <c r="I219" s="629"/>
      <c r="J219" s="629"/>
      <c r="K219" s="642"/>
      <c r="L219" s="629">
        <v>1</v>
      </c>
      <c r="M219" s="630">
        <v>0</v>
      </c>
    </row>
    <row r="220" spans="1:13" ht="14.4" customHeight="1" x14ac:dyDescent="0.3">
      <c r="A220" s="625" t="s">
        <v>2824</v>
      </c>
      <c r="B220" s="626" t="s">
        <v>2179</v>
      </c>
      <c r="C220" s="626" t="s">
        <v>3024</v>
      </c>
      <c r="D220" s="626" t="s">
        <v>3025</v>
      </c>
      <c r="E220" s="626" t="s">
        <v>881</v>
      </c>
      <c r="F220" s="629"/>
      <c r="G220" s="629"/>
      <c r="H220" s="642">
        <v>0</v>
      </c>
      <c r="I220" s="629">
        <v>12</v>
      </c>
      <c r="J220" s="629">
        <v>2285.7599999999998</v>
      </c>
      <c r="K220" s="642">
        <v>1</v>
      </c>
      <c r="L220" s="629">
        <v>12</v>
      </c>
      <c r="M220" s="630">
        <v>2285.7599999999998</v>
      </c>
    </row>
    <row r="221" spans="1:13" ht="14.4" customHeight="1" x14ac:dyDescent="0.3">
      <c r="A221" s="625" t="s">
        <v>2824</v>
      </c>
      <c r="B221" s="626" t="s">
        <v>2179</v>
      </c>
      <c r="C221" s="626" t="s">
        <v>3165</v>
      </c>
      <c r="D221" s="626" t="s">
        <v>3025</v>
      </c>
      <c r="E221" s="626" t="s">
        <v>882</v>
      </c>
      <c r="F221" s="629"/>
      <c r="G221" s="629"/>
      <c r="H221" s="642">
        <v>0</v>
      </c>
      <c r="I221" s="629">
        <v>12</v>
      </c>
      <c r="J221" s="629">
        <v>7347.12</v>
      </c>
      <c r="K221" s="642">
        <v>1</v>
      </c>
      <c r="L221" s="629">
        <v>12</v>
      </c>
      <c r="M221" s="630">
        <v>7347.12</v>
      </c>
    </row>
    <row r="222" spans="1:13" ht="14.4" customHeight="1" x14ac:dyDescent="0.3">
      <c r="A222" s="625" t="s">
        <v>2824</v>
      </c>
      <c r="B222" s="626" t="s">
        <v>2179</v>
      </c>
      <c r="C222" s="626" t="s">
        <v>2180</v>
      </c>
      <c r="D222" s="626" t="s">
        <v>880</v>
      </c>
      <c r="E222" s="626" t="s">
        <v>881</v>
      </c>
      <c r="F222" s="629"/>
      <c r="G222" s="629"/>
      <c r="H222" s="642">
        <v>0</v>
      </c>
      <c r="I222" s="629">
        <v>2</v>
      </c>
      <c r="J222" s="629">
        <v>380.96</v>
      </c>
      <c r="K222" s="642">
        <v>1</v>
      </c>
      <c r="L222" s="629">
        <v>2</v>
      </c>
      <c r="M222" s="630">
        <v>380.96</v>
      </c>
    </row>
    <row r="223" spans="1:13" ht="14.4" customHeight="1" x14ac:dyDescent="0.3">
      <c r="A223" s="625" t="s">
        <v>2824</v>
      </c>
      <c r="B223" s="626" t="s">
        <v>2179</v>
      </c>
      <c r="C223" s="626" t="s">
        <v>2181</v>
      </c>
      <c r="D223" s="626" t="s">
        <v>880</v>
      </c>
      <c r="E223" s="626" t="s">
        <v>882</v>
      </c>
      <c r="F223" s="629"/>
      <c r="G223" s="629"/>
      <c r="H223" s="642">
        <v>0</v>
      </c>
      <c r="I223" s="629">
        <v>1</v>
      </c>
      <c r="J223" s="629">
        <v>612.26</v>
      </c>
      <c r="K223" s="642">
        <v>1</v>
      </c>
      <c r="L223" s="629">
        <v>1</v>
      </c>
      <c r="M223" s="630">
        <v>612.26</v>
      </c>
    </row>
    <row r="224" spans="1:13" ht="14.4" customHeight="1" x14ac:dyDescent="0.3">
      <c r="A224" s="625" t="s">
        <v>2824</v>
      </c>
      <c r="B224" s="626" t="s">
        <v>2179</v>
      </c>
      <c r="C224" s="626" t="s">
        <v>3943</v>
      </c>
      <c r="D224" s="626" t="s">
        <v>3944</v>
      </c>
      <c r="E224" s="626" t="s">
        <v>881</v>
      </c>
      <c r="F224" s="629">
        <v>2</v>
      </c>
      <c r="G224" s="629">
        <v>380.96</v>
      </c>
      <c r="H224" s="642">
        <v>1</v>
      </c>
      <c r="I224" s="629"/>
      <c r="J224" s="629"/>
      <c r="K224" s="642">
        <v>0</v>
      </c>
      <c r="L224" s="629">
        <v>2</v>
      </c>
      <c r="M224" s="630">
        <v>380.96</v>
      </c>
    </row>
    <row r="225" spans="1:13" ht="14.4" customHeight="1" x14ac:dyDescent="0.3">
      <c r="A225" s="625" t="s">
        <v>2824</v>
      </c>
      <c r="B225" s="626" t="s">
        <v>2179</v>
      </c>
      <c r="C225" s="626" t="s">
        <v>3708</v>
      </c>
      <c r="D225" s="626" t="s">
        <v>3709</v>
      </c>
      <c r="E225" s="626" t="s">
        <v>881</v>
      </c>
      <c r="F225" s="629">
        <v>1</v>
      </c>
      <c r="G225" s="629">
        <v>190.48</v>
      </c>
      <c r="H225" s="642">
        <v>1</v>
      </c>
      <c r="I225" s="629"/>
      <c r="J225" s="629"/>
      <c r="K225" s="642">
        <v>0</v>
      </c>
      <c r="L225" s="629">
        <v>1</v>
      </c>
      <c r="M225" s="630">
        <v>190.48</v>
      </c>
    </row>
    <row r="226" spans="1:13" ht="14.4" customHeight="1" x14ac:dyDescent="0.3">
      <c r="A226" s="625" t="s">
        <v>2824</v>
      </c>
      <c r="B226" s="626" t="s">
        <v>2185</v>
      </c>
      <c r="C226" s="626" t="s">
        <v>3962</v>
      </c>
      <c r="D226" s="626" t="s">
        <v>3963</v>
      </c>
      <c r="E226" s="626" t="s">
        <v>3964</v>
      </c>
      <c r="F226" s="629">
        <v>1</v>
      </c>
      <c r="G226" s="629">
        <v>0</v>
      </c>
      <c r="H226" s="642"/>
      <c r="I226" s="629"/>
      <c r="J226" s="629"/>
      <c r="K226" s="642"/>
      <c r="L226" s="629">
        <v>1</v>
      </c>
      <c r="M226" s="630">
        <v>0</v>
      </c>
    </row>
    <row r="227" spans="1:13" ht="14.4" customHeight="1" x14ac:dyDescent="0.3">
      <c r="A227" s="625" t="s">
        <v>2824</v>
      </c>
      <c r="B227" s="626" t="s">
        <v>2185</v>
      </c>
      <c r="C227" s="626" t="s">
        <v>3965</v>
      </c>
      <c r="D227" s="626" t="s">
        <v>673</v>
      </c>
      <c r="E227" s="626" t="s">
        <v>3966</v>
      </c>
      <c r="F227" s="629">
        <v>1</v>
      </c>
      <c r="G227" s="629">
        <v>494.84</v>
      </c>
      <c r="H227" s="642">
        <v>1</v>
      </c>
      <c r="I227" s="629"/>
      <c r="J227" s="629"/>
      <c r="K227" s="642">
        <v>0</v>
      </c>
      <c r="L227" s="629">
        <v>1</v>
      </c>
      <c r="M227" s="630">
        <v>494.84</v>
      </c>
    </row>
    <row r="228" spans="1:13" ht="14.4" customHeight="1" x14ac:dyDescent="0.3">
      <c r="A228" s="625" t="s">
        <v>2824</v>
      </c>
      <c r="B228" s="626" t="s">
        <v>2185</v>
      </c>
      <c r="C228" s="626" t="s">
        <v>3967</v>
      </c>
      <c r="D228" s="626" t="s">
        <v>3550</v>
      </c>
      <c r="E228" s="626" t="s">
        <v>3968</v>
      </c>
      <c r="F228" s="629"/>
      <c r="G228" s="629"/>
      <c r="H228" s="642">
        <v>0</v>
      </c>
      <c r="I228" s="629">
        <v>2</v>
      </c>
      <c r="J228" s="629">
        <v>247.42</v>
      </c>
      <c r="K228" s="642">
        <v>1</v>
      </c>
      <c r="L228" s="629">
        <v>2</v>
      </c>
      <c r="M228" s="630">
        <v>247.42</v>
      </c>
    </row>
    <row r="229" spans="1:13" ht="14.4" customHeight="1" x14ac:dyDescent="0.3">
      <c r="A229" s="625" t="s">
        <v>2824</v>
      </c>
      <c r="B229" s="626" t="s">
        <v>2188</v>
      </c>
      <c r="C229" s="626" t="s">
        <v>2189</v>
      </c>
      <c r="D229" s="626" t="s">
        <v>2190</v>
      </c>
      <c r="E229" s="626" t="s">
        <v>2191</v>
      </c>
      <c r="F229" s="629"/>
      <c r="G229" s="629"/>
      <c r="H229" s="642">
        <v>0</v>
      </c>
      <c r="I229" s="629">
        <v>6</v>
      </c>
      <c r="J229" s="629">
        <v>1142.8799999999999</v>
      </c>
      <c r="K229" s="642">
        <v>1</v>
      </c>
      <c r="L229" s="629">
        <v>6</v>
      </c>
      <c r="M229" s="630">
        <v>1142.8799999999999</v>
      </c>
    </row>
    <row r="230" spans="1:13" ht="14.4" customHeight="1" x14ac:dyDescent="0.3">
      <c r="A230" s="625" t="s">
        <v>2824</v>
      </c>
      <c r="B230" s="626" t="s">
        <v>4867</v>
      </c>
      <c r="C230" s="626" t="s">
        <v>3969</v>
      </c>
      <c r="D230" s="626" t="s">
        <v>3037</v>
      </c>
      <c r="E230" s="626" t="s">
        <v>3971</v>
      </c>
      <c r="F230" s="629"/>
      <c r="G230" s="629"/>
      <c r="H230" s="642">
        <v>0</v>
      </c>
      <c r="I230" s="629">
        <v>3</v>
      </c>
      <c r="J230" s="629">
        <v>420.09000000000003</v>
      </c>
      <c r="K230" s="642">
        <v>1</v>
      </c>
      <c r="L230" s="629">
        <v>3</v>
      </c>
      <c r="M230" s="630">
        <v>420.09000000000003</v>
      </c>
    </row>
    <row r="231" spans="1:13" ht="14.4" customHeight="1" x14ac:dyDescent="0.3">
      <c r="A231" s="625" t="s">
        <v>2824</v>
      </c>
      <c r="B231" s="626" t="s">
        <v>4867</v>
      </c>
      <c r="C231" s="626" t="s">
        <v>3972</v>
      </c>
      <c r="D231" s="626" t="s">
        <v>3973</v>
      </c>
      <c r="E231" s="626" t="s">
        <v>3974</v>
      </c>
      <c r="F231" s="629">
        <v>5</v>
      </c>
      <c r="G231" s="629">
        <v>700.15</v>
      </c>
      <c r="H231" s="642">
        <v>1</v>
      </c>
      <c r="I231" s="629"/>
      <c r="J231" s="629"/>
      <c r="K231" s="642">
        <v>0</v>
      </c>
      <c r="L231" s="629">
        <v>5</v>
      </c>
      <c r="M231" s="630">
        <v>700.15</v>
      </c>
    </row>
    <row r="232" spans="1:13" ht="14.4" customHeight="1" x14ac:dyDescent="0.3">
      <c r="A232" s="625" t="s">
        <v>2824</v>
      </c>
      <c r="B232" s="626" t="s">
        <v>2194</v>
      </c>
      <c r="C232" s="626" t="s">
        <v>2195</v>
      </c>
      <c r="D232" s="626" t="s">
        <v>1271</v>
      </c>
      <c r="E232" s="626" t="s">
        <v>1272</v>
      </c>
      <c r="F232" s="629"/>
      <c r="G232" s="629"/>
      <c r="H232" s="642">
        <v>0</v>
      </c>
      <c r="I232" s="629">
        <v>87</v>
      </c>
      <c r="J232" s="629">
        <v>43273.799999999996</v>
      </c>
      <c r="K232" s="642">
        <v>1</v>
      </c>
      <c r="L232" s="629">
        <v>87</v>
      </c>
      <c r="M232" s="630">
        <v>43273.799999999996</v>
      </c>
    </row>
    <row r="233" spans="1:13" ht="14.4" customHeight="1" x14ac:dyDescent="0.3">
      <c r="A233" s="625" t="s">
        <v>2824</v>
      </c>
      <c r="B233" s="626" t="s">
        <v>2194</v>
      </c>
      <c r="C233" s="626" t="s">
        <v>2196</v>
      </c>
      <c r="D233" s="626" t="s">
        <v>1418</v>
      </c>
      <c r="E233" s="626" t="s">
        <v>2197</v>
      </c>
      <c r="F233" s="629"/>
      <c r="G233" s="629"/>
      <c r="H233" s="642">
        <v>0</v>
      </c>
      <c r="I233" s="629">
        <v>99</v>
      </c>
      <c r="J233" s="629">
        <v>133849.26000000004</v>
      </c>
      <c r="K233" s="642">
        <v>1</v>
      </c>
      <c r="L233" s="629">
        <v>99</v>
      </c>
      <c r="M233" s="630">
        <v>133849.26000000004</v>
      </c>
    </row>
    <row r="234" spans="1:13" ht="14.4" customHeight="1" x14ac:dyDescent="0.3">
      <c r="A234" s="625" t="s">
        <v>2824</v>
      </c>
      <c r="B234" s="626" t="s">
        <v>2194</v>
      </c>
      <c r="C234" s="626" t="s">
        <v>2873</v>
      </c>
      <c r="D234" s="626" t="s">
        <v>2874</v>
      </c>
      <c r="E234" s="626" t="s">
        <v>2875</v>
      </c>
      <c r="F234" s="629"/>
      <c r="G234" s="629"/>
      <c r="H234" s="642">
        <v>0</v>
      </c>
      <c r="I234" s="629">
        <v>1</v>
      </c>
      <c r="J234" s="629">
        <v>1347.28</v>
      </c>
      <c r="K234" s="642">
        <v>1</v>
      </c>
      <c r="L234" s="629">
        <v>1</v>
      </c>
      <c r="M234" s="630">
        <v>1347.28</v>
      </c>
    </row>
    <row r="235" spans="1:13" ht="14.4" customHeight="1" x14ac:dyDescent="0.3">
      <c r="A235" s="625" t="s">
        <v>2824</v>
      </c>
      <c r="B235" s="626" t="s">
        <v>2200</v>
      </c>
      <c r="C235" s="626" t="s">
        <v>3853</v>
      </c>
      <c r="D235" s="626" t="s">
        <v>3854</v>
      </c>
      <c r="E235" s="626" t="s">
        <v>3855</v>
      </c>
      <c r="F235" s="629"/>
      <c r="G235" s="629"/>
      <c r="H235" s="642">
        <v>0</v>
      </c>
      <c r="I235" s="629">
        <v>5</v>
      </c>
      <c r="J235" s="629">
        <v>6736.4</v>
      </c>
      <c r="K235" s="642">
        <v>1</v>
      </c>
      <c r="L235" s="629">
        <v>5</v>
      </c>
      <c r="M235" s="630">
        <v>6736.4</v>
      </c>
    </row>
    <row r="236" spans="1:13" ht="14.4" customHeight="1" x14ac:dyDescent="0.3">
      <c r="A236" s="625" t="s">
        <v>2824</v>
      </c>
      <c r="B236" s="626" t="s">
        <v>2200</v>
      </c>
      <c r="C236" s="626" t="s">
        <v>3856</v>
      </c>
      <c r="D236" s="626" t="s">
        <v>3857</v>
      </c>
      <c r="E236" s="626" t="s">
        <v>3855</v>
      </c>
      <c r="F236" s="629">
        <v>11</v>
      </c>
      <c r="G236" s="629">
        <v>14881.73</v>
      </c>
      <c r="H236" s="642">
        <v>1</v>
      </c>
      <c r="I236" s="629"/>
      <c r="J236" s="629"/>
      <c r="K236" s="642">
        <v>0</v>
      </c>
      <c r="L236" s="629">
        <v>11</v>
      </c>
      <c r="M236" s="630">
        <v>14881.73</v>
      </c>
    </row>
    <row r="237" spans="1:13" ht="14.4" customHeight="1" x14ac:dyDescent="0.3">
      <c r="A237" s="625" t="s">
        <v>2824</v>
      </c>
      <c r="B237" s="626" t="s">
        <v>2207</v>
      </c>
      <c r="C237" s="626" t="s">
        <v>2208</v>
      </c>
      <c r="D237" s="626" t="s">
        <v>1310</v>
      </c>
      <c r="E237" s="626" t="s">
        <v>1268</v>
      </c>
      <c r="F237" s="629"/>
      <c r="G237" s="629"/>
      <c r="H237" s="642"/>
      <c r="I237" s="629">
        <v>1</v>
      </c>
      <c r="J237" s="629">
        <v>0</v>
      </c>
      <c r="K237" s="642"/>
      <c r="L237" s="629">
        <v>1</v>
      </c>
      <c r="M237" s="630">
        <v>0</v>
      </c>
    </row>
    <row r="238" spans="1:13" ht="14.4" customHeight="1" x14ac:dyDescent="0.3">
      <c r="A238" s="625" t="s">
        <v>2824</v>
      </c>
      <c r="B238" s="626" t="s">
        <v>2220</v>
      </c>
      <c r="C238" s="626" t="s">
        <v>3850</v>
      </c>
      <c r="D238" s="626" t="s">
        <v>3851</v>
      </c>
      <c r="E238" s="626" t="s">
        <v>1883</v>
      </c>
      <c r="F238" s="629">
        <v>1</v>
      </c>
      <c r="G238" s="629">
        <v>58.29</v>
      </c>
      <c r="H238" s="642">
        <v>1</v>
      </c>
      <c r="I238" s="629"/>
      <c r="J238" s="629"/>
      <c r="K238" s="642">
        <v>0</v>
      </c>
      <c r="L238" s="629">
        <v>1</v>
      </c>
      <c r="M238" s="630">
        <v>58.29</v>
      </c>
    </row>
    <row r="239" spans="1:13" ht="14.4" customHeight="1" x14ac:dyDescent="0.3">
      <c r="A239" s="625" t="s">
        <v>2824</v>
      </c>
      <c r="B239" s="626" t="s">
        <v>2227</v>
      </c>
      <c r="C239" s="626" t="s">
        <v>2229</v>
      </c>
      <c r="D239" s="626" t="s">
        <v>1314</v>
      </c>
      <c r="E239" s="626" t="s">
        <v>1316</v>
      </c>
      <c r="F239" s="629"/>
      <c r="G239" s="629"/>
      <c r="H239" s="642">
        <v>0</v>
      </c>
      <c r="I239" s="629">
        <v>9</v>
      </c>
      <c r="J239" s="629">
        <v>5627.61</v>
      </c>
      <c r="K239" s="642">
        <v>1</v>
      </c>
      <c r="L239" s="629">
        <v>9</v>
      </c>
      <c r="M239" s="630">
        <v>5627.61</v>
      </c>
    </row>
    <row r="240" spans="1:13" ht="14.4" customHeight="1" x14ac:dyDescent="0.3">
      <c r="A240" s="625" t="s">
        <v>2824</v>
      </c>
      <c r="B240" s="626" t="s">
        <v>2227</v>
      </c>
      <c r="C240" s="626" t="s">
        <v>2232</v>
      </c>
      <c r="D240" s="626" t="s">
        <v>1355</v>
      </c>
      <c r="E240" s="626" t="s">
        <v>1839</v>
      </c>
      <c r="F240" s="629"/>
      <c r="G240" s="629"/>
      <c r="H240" s="642">
        <v>0</v>
      </c>
      <c r="I240" s="629">
        <v>51</v>
      </c>
      <c r="J240" s="629">
        <v>89234.19</v>
      </c>
      <c r="K240" s="642">
        <v>1</v>
      </c>
      <c r="L240" s="629">
        <v>51</v>
      </c>
      <c r="M240" s="630">
        <v>89234.19</v>
      </c>
    </row>
    <row r="241" spans="1:13" ht="14.4" customHeight="1" x14ac:dyDescent="0.3">
      <c r="A241" s="625" t="s">
        <v>2824</v>
      </c>
      <c r="B241" s="626" t="s">
        <v>2227</v>
      </c>
      <c r="C241" s="626" t="s">
        <v>2233</v>
      </c>
      <c r="D241" s="626" t="s">
        <v>1355</v>
      </c>
      <c r="E241" s="626" t="s">
        <v>1840</v>
      </c>
      <c r="F241" s="629"/>
      <c r="G241" s="629"/>
      <c r="H241" s="642">
        <v>0</v>
      </c>
      <c r="I241" s="629">
        <v>58</v>
      </c>
      <c r="J241" s="629">
        <v>135309.35999999999</v>
      </c>
      <c r="K241" s="642">
        <v>1</v>
      </c>
      <c r="L241" s="629">
        <v>58</v>
      </c>
      <c r="M241" s="630">
        <v>135309.35999999999</v>
      </c>
    </row>
    <row r="242" spans="1:13" ht="14.4" customHeight="1" x14ac:dyDescent="0.3">
      <c r="A242" s="625" t="s">
        <v>2824</v>
      </c>
      <c r="B242" s="626" t="s">
        <v>2227</v>
      </c>
      <c r="C242" s="626" t="s">
        <v>2234</v>
      </c>
      <c r="D242" s="626" t="s">
        <v>1355</v>
      </c>
      <c r="E242" s="626" t="s">
        <v>1841</v>
      </c>
      <c r="F242" s="629"/>
      <c r="G242" s="629"/>
      <c r="H242" s="642">
        <v>0</v>
      </c>
      <c r="I242" s="629">
        <v>3</v>
      </c>
      <c r="J242" s="629">
        <v>8748.48</v>
      </c>
      <c r="K242" s="642">
        <v>1</v>
      </c>
      <c r="L242" s="629">
        <v>3</v>
      </c>
      <c r="M242" s="630">
        <v>8748.48</v>
      </c>
    </row>
    <row r="243" spans="1:13" ht="14.4" customHeight="1" x14ac:dyDescent="0.3">
      <c r="A243" s="625" t="s">
        <v>2824</v>
      </c>
      <c r="B243" s="626" t="s">
        <v>2258</v>
      </c>
      <c r="C243" s="626" t="s">
        <v>3704</v>
      </c>
      <c r="D243" s="626" t="s">
        <v>684</v>
      </c>
      <c r="E243" s="626" t="s">
        <v>685</v>
      </c>
      <c r="F243" s="629">
        <v>1</v>
      </c>
      <c r="G243" s="629">
        <v>49.92</v>
      </c>
      <c r="H243" s="642">
        <v>1</v>
      </c>
      <c r="I243" s="629"/>
      <c r="J243" s="629"/>
      <c r="K243" s="642">
        <v>0</v>
      </c>
      <c r="L243" s="629">
        <v>1</v>
      </c>
      <c r="M243" s="630">
        <v>49.92</v>
      </c>
    </row>
    <row r="244" spans="1:13" ht="14.4" customHeight="1" x14ac:dyDescent="0.3">
      <c r="A244" s="625" t="s">
        <v>2824</v>
      </c>
      <c r="B244" s="626" t="s">
        <v>2260</v>
      </c>
      <c r="C244" s="626" t="s">
        <v>2261</v>
      </c>
      <c r="D244" s="626" t="s">
        <v>1339</v>
      </c>
      <c r="E244" s="626" t="s">
        <v>1340</v>
      </c>
      <c r="F244" s="629"/>
      <c r="G244" s="629"/>
      <c r="H244" s="642">
        <v>0</v>
      </c>
      <c r="I244" s="629">
        <v>2</v>
      </c>
      <c r="J244" s="629">
        <v>83.78</v>
      </c>
      <c r="K244" s="642">
        <v>1</v>
      </c>
      <c r="L244" s="629">
        <v>2</v>
      </c>
      <c r="M244" s="630">
        <v>83.78</v>
      </c>
    </row>
    <row r="245" spans="1:13" ht="14.4" customHeight="1" x14ac:dyDescent="0.3">
      <c r="A245" s="625" t="s">
        <v>2824</v>
      </c>
      <c r="B245" s="626" t="s">
        <v>2263</v>
      </c>
      <c r="C245" s="626" t="s">
        <v>2267</v>
      </c>
      <c r="D245" s="626" t="s">
        <v>1335</v>
      </c>
      <c r="E245" s="626" t="s">
        <v>593</v>
      </c>
      <c r="F245" s="629"/>
      <c r="G245" s="629"/>
      <c r="H245" s="642">
        <v>0</v>
      </c>
      <c r="I245" s="629">
        <v>1</v>
      </c>
      <c r="J245" s="629">
        <v>44.89</v>
      </c>
      <c r="K245" s="642">
        <v>1</v>
      </c>
      <c r="L245" s="629">
        <v>1</v>
      </c>
      <c r="M245" s="630">
        <v>44.89</v>
      </c>
    </row>
    <row r="246" spans="1:13" ht="14.4" customHeight="1" x14ac:dyDescent="0.3">
      <c r="A246" s="625" t="s">
        <v>2824</v>
      </c>
      <c r="B246" s="626" t="s">
        <v>2278</v>
      </c>
      <c r="C246" s="626" t="s">
        <v>3770</v>
      </c>
      <c r="D246" s="626" t="s">
        <v>1453</v>
      </c>
      <c r="E246" s="626" t="s">
        <v>1455</v>
      </c>
      <c r="F246" s="629"/>
      <c r="G246" s="629"/>
      <c r="H246" s="642">
        <v>0</v>
      </c>
      <c r="I246" s="629">
        <v>3</v>
      </c>
      <c r="J246" s="629">
        <v>243.63</v>
      </c>
      <c r="K246" s="642">
        <v>1</v>
      </c>
      <c r="L246" s="629">
        <v>3</v>
      </c>
      <c r="M246" s="630">
        <v>243.63</v>
      </c>
    </row>
    <row r="247" spans="1:13" ht="14.4" customHeight="1" x14ac:dyDescent="0.3">
      <c r="A247" s="625" t="s">
        <v>2824</v>
      </c>
      <c r="B247" s="626" t="s">
        <v>2278</v>
      </c>
      <c r="C247" s="626" t="s">
        <v>3771</v>
      </c>
      <c r="D247" s="626" t="s">
        <v>1452</v>
      </c>
      <c r="E247" s="626" t="s">
        <v>3772</v>
      </c>
      <c r="F247" s="629">
        <v>2</v>
      </c>
      <c r="G247" s="629">
        <v>0</v>
      </c>
      <c r="H247" s="642"/>
      <c r="I247" s="629"/>
      <c r="J247" s="629"/>
      <c r="K247" s="642"/>
      <c r="L247" s="629">
        <v>2</v>
      </c>
      <c r="M247" s="630">
        <v>0</v>
      </c>
    </row>
    <row r="248" spans="1:13" ht="14.4" customHeight="1" x14ac:dyDescent="0.3">
      <c r="A248" s="625" t="s">
        <v>2824</v>
      </c>
      <c r="B248" s="626" t="s">
        <v>2293</v>
      </c>
      <c r="C248" s="626" t="s">
        <v>2295</v>
      </c>
      <c r="D248" s="626" t="s">
        <v>1458</v>
      </c>
      <c r="E248" s="626" t="s">
        <v>1459</v>
      </c>
      <c r="F248" s="629"/>
      <c r="G248" s="629"/>
      <c r="H248" s="642">
        <v>0</v>
      </c>
      <c r="I248" s="629">
        <v>3</v>
      </c>
      <c r="J248" s="629">
        <v>303.48</v>
      </c>
      <c r="K248" s="642">
        <v>1</v>
      </c>
      <c r="L248" s="629">
        <v>3</v>
      </c>
      <c r="M248" s="630">
        <v>303.48</v>
      </c>
    </row>
    <row r="249" spans="1:13" ht="14.4" customHeight="1" x14ac:dyDescent="0.3">
      <c r="A249" s="625" t="s">
        <v>2824</v>
      </c>
      <c r="B249" s="626" t="s">
        <v>2297</v>
      </c>
      <c r="C249" s="626" t="s">
        <v>3978</v>
      </c>
      <c r="D249" s="626" t="s">
        <v>3979</v>
      </c>
      <c r="E249" s="626" t="s">
        <v>1199</v>
      </c>
      <c r="F249" s="629">
        <v>1</v>
      </c>
      <c r="G249" s="629">
        <v>0</v>
      </c>
      <c r="H249" s="642"/>
      <c r="I249" s="629"/>
      <c r="J249" s="629"/>
      <c r="K249" s="642"/>
      <c r="L249" s="629">
        <v>1</v>
      </c>
      <c r="M249" s="630">
        <v>0</v>
      </c>
    </row>
    <row r="250" spans="1:13" ht="14.4" customHeight="1" x14ac:dyDescent="0.3">
      <c r="A250" s="625" t="s">
        <v>2824</v>
      </c>
      <c r="B250" s="626" t="s">
        <v>2307</v>
      </c>
      <c r="C250" s="626" t="s">
        <v>2657</v>
      </c>
      <c r="D250" s="626" t="s">
        <v>1554</v>
      </c>
      <c r="E250" s="626" t="s">
        <v>658</v>
      </c>
      <c r="F250" s="629">
        <v>3</v>
      </c>
      <c r="G250" s="629">
        <v>481.79999999999995</v>
      </c>
      <c r="H250" s="642">
        <v>1</v>
      </c>
      <c r="I250" s="629"/>
      <c r="J250" s="629"/>
      <c r="K250" s="642">
        <v>0</v>
      </c>
      <c r="L250" s="629">
        <v>3</v>
      </c>
      <c r="M250" s="630">
        <v>481.79999999999995</v>
      </c>
    </row>
    <row r="251" spans="1:13" ht="14.4" customHeight="1" x14ac:dyDescent="0.3">
      <c r="A251" s="625" t="s">
        <v>2824</v>
      </c>
      <c r="B251" s="626" t="s">
        <v>2310</v>
      </c>
      <c r="C251" s="626" t="s">
        <v>2311</v>
      </c>
      <c r="D251" s="626" t="s">
        <v>2312</v>
      </c>
      <c r="E251" s="626" t="s">
        <v>1532</v>
      </c>
      <c r="F251" s="629">
        <v>1</v>
      </c>
      <c r="G251" s="629">
        <v>100.63</v>
      </c>
      <c r="H251" s="642">
        <v>1</v>
      </c>
      <c r="I251" s="629"/>
      <c r="J251" s="629"/>
      <c r="K251" s="642">
        <v>0</v>
      </c>
      <c r="L251" s="629">
        <v>1</v>
      </c>
      <c r="M251" s="630">
        <v>100.63</v>
      </c>
    </row>
    <row r="252" spans="1:13" ht="14.4" customHeight="1" x14ac:dyDescent="0.3">
      <c r="A252" s="625" t="s">
        <v>2824</v>
      </c>
      <c r="B252" s="626" t="s">
        <v>2310</v>
      </c>
      <c r="C252" s="626" t="s">
        <v>3916</v>
      </c>
      <c r="D252" s="626" t="s">
        <v>2823</v>
      </c>
      <c r="E252" s="626"/>
      <c r="F252" s="629">
        <v>1</v>
      </c>
      <c r="G252" s="629">
        <v>0</v>
      </c>
      <c r="H252" s="642"/>
      <c r="I252" s="629"/>
      <c r="J252" s="629"/>
      <c r="K252" s="642"/>
      <c r="L252" s="629">
        <v>1</v>
      </c>
      <c r="M252" s="630">
        <v>0</v>
      </c>
    </row>
    <row r="253" spans="1:13" ht="14.4" customHeight="1" x14ac:dyDescent="0.3">
      <c r="A253" s="625" t="s">
        <v>2824</v>
      </c>
      <c r="B253" s="626" t="s">
        <v>2310</v>
      </c>
      <c r="C253" s="626" t="s">
        <v>3917</v>
      </c>
      <c r="D253" s="626" t="s">
        <v>1423</v>
      </c>
      <c r="E253" s="626" t="s">
        <v>1424</v>
      </c>
      <c r="F253" s="629"/>
      <c r="G253" s="629"/>
      <c r="H253" s="642">
        <v>0</v>
      </c>
      <c r="I253" s="629">
        <v>5</v>
      </c>
      <c r="J253" s="629">
        <v>539.04999999999995</v>
      </c>
      <c r="K253" s="642">
        <v>1</v>
      </c>
      <c r="L253" s="629">
        <v>5</v>
      </c>
      <c r="M253" s="630">
        <v>539.04999999999995</v>
      </c>
    </row>
    <row r="254" spans="1:13" ht="14.4" customHeight="1" x14ac:dyDescent="0.3">
      <c r="A254" s="625" t="s">
        <v>2824</v>
      </c>
      <c r="B254" s="626" t="s">
        <v>2314</v>
      </c>
      <c r="C254" s="626" t="s">
        <v>3994</v>
      </c>
      <c r="D254" s="626" t="s">
        <v>3995</v>
      </c>
      <c r="E254" s="626" t="s">
        <v>3996</v>
      </c>
      <c r="F254" s="629">
        <v>1</v>
      </c>
      <c r="G254" s="629">
        <v>107.81</v>
      </c>
      <c r="H254" s="642">
        <v>1</v>
      </c>
      <c r="I254" s="629"/>
      <c r="J254" s="629"/>
      <c r="K254" s="642">
        <v>0</v>
      </c>
      <c r="L254" s="629">
        <v>1</v>
      </c>
      <c r="M254" s="630">
        <v>107.81</v>
      </c>
    </row>
    <row r="255" spans="1:13" ht="14.4" customHeight="1" x14ac:dyDescent="0.3">
      <c r="A255" s="625" t="s">
        <v>2824</v>
      </c>
      <c r="B255" s="626" t="s">
        <v>2314</v>
      </c>
      <c r="C255" s="626" t="s">
        <v>3997</v>
      </c>
      <c r="D255" s="626" t="s">
        <v>3998</v>
      </c>
      <c r="E255" s="626" t="s">
        <v>613</v>
      </c>
      <c r="F255" s="629">
        <v>1</v>
      </c>
      <c r="G255" s="629">
        <v>134.13</v>
      </c>
      <c r="H255" s="642">
        <v>1</v>
      </c>
      <c r="I255" s="629"/>
      <c r="J255" s="629"/>
      <c r="K255" s="642">
        <v>0</v>
      </c>
      <c r="L255" s="629">
        <v>1</v>
      </c>
      <c r="M255" s="630">
        <v>134.13</v>
      </c>
    </row>
    <row r="256" spans="1:13" ht="14.4" customHeight="1" x14ac:dyDescent="0.3">
      <c r="A256" s="625" t="s">
        <v>2824</v>
      </c>
      <c r="B256" s="626" t="s">
        <v>2316</v>
      </c>
      <c r="C256" s="626" t="s">
        <v>2664</v>
      </c>
      <c r="D256" s="626" t="s">
        <v>1549</v>
      </c>
      <c r="E256" s="626" t="s">
        <v>1550</v>
      </c>
      <c r="F256" s="629">
        <v>1</v>
      </c>
      <c r="G256" s="629">
        <v>140.16</v>
      </c>
      <c r="H256" s="642">
        <v>1</v>
      </c>
      <c r="I256" s="629"/>
      <c r="J256" s="629"/>
      <c r="K256" s="642">
        <v>0</v>
      </c>
      <c r="L256" s="629">
        <v>1</v>
      </c>
      <c r="M256" s="630">
        <v>140.16</v>
      </c>
    </row>
    <row r="257" spans="1:13" ht="14.4" customHeight="1" x14ac:dyDescent="0.3">
      <c r="A257" s="625" t="s">
        <v>2824</v>
      </c>
      <c r="B257" s="626" t="s">
        <v>2318</v>
      </c>
      <c r="C257" s="626" t="s">
        <v>2320</v>
      </c>
      <c r="D257" s="626" t="s">
        <v>2321</v>
      </c>
      <c r="E257" s="626" t="s">
        <v>628</v>
      </c>
      <c r="F257" s="629"/>
      <c r="G257" s="629"/>
      <c r="H257" s="642">
        <v>0</v>
      </c>
      <c r="I257" s="629">
        <v>2</v>
      </c>
      <c r="J257" s="629">
        <v>238.82</v>
      </c>
      <c r="K257" s="642">
        <v>1</v>
      </c>
      <c r="L257" s="629">
        <v>2</v>
      </c>
      <c r="M257" s="630">
        <v>238.82</v>
      </c>
    </row>
    <row r="258" spans="1:13" ht="14.4" customHeight="1" x14ac:dyDescent="0.3">
      <c r="A258" s="625" t="s">
        <v>2824</v>
      </c>
      <c r="B258" s="626" t="s">
        <v>2665</v>
      </c>
      <c r="C258" s="626" t="s">
        <v>2666</v>
      </c>
      <c r="D258" s="626" t="s">
        <v>1879</v>
      </c>
      <c r="E258" s="626" t="s">
        <v>678</v>
      </c>
      <c r="F258" s="629"/>
      <c r="G258" s="629"/>
      <c r="H258" s="642">
        <v>0</v>
      </c>
      <c r="I258" s="629">
        <v>3</v>
      </c>
      <c r="J258" s="629">
        <v>1102.23</v>
      </c>
      <c r="K258" s="642">
        <v>1</v>
      </c>
      <c r="L258" s="629">
        <v>3</v>
      </c>
      <c r="M258" s="630">
        <v>1102.23</v>
      </c>
    </row>
    <row r="259" spans="1:13" ht="14.4" customHeight="1" x14ac:dyDescent="0.3">
      <c r="A259" s="625" t="s">
        <v>2824</v>
      </c>
      <c r="B259" s="626" t="s">
        <v>2332</v>
      </c>
      <c r="C259" s="626" t="s">
        <v>3990</v>
      </c>
      <c r="D259" s="626" t="s">
        <v>3991</v>
      </c>
      <c r="E259" s="626" t="s">
        <v>3992</v>
      </c>
      <c r="F259" s="629">
        <v>1</v>
      </c>
      <c r="G259" s="629">
        <v>0</v>
      </c>
      <c r="H259" s="642"/>
      <c r="I259" s="629"/>
      <c r="J259" s="629"/>
      <c r="K259" s="642"/>
      <c r="L259" s="629">
        <v>1</v>
      </c>
      <c r="M259" s="630">
        <v>0</v>
      </c>
    </row>
    <row r="260" spans="1:13" ht="14.4" customHeight="1" x14ac:dyDescent="0.3">
      <c r="A260" s="625" t="s">
        <v>2824</v>
      </c>
      <c r="B260" s="626" t="s">
        <v>2341</v>
      </c>
      <c r="C260" s="626" t="s">
        <v>3913</v>
      </c>
      <c r="D260" s="626" t="s">
        <v>1333</v>
      </c>
      <c r="E260" s="626" t="s">
        <v>3914</v>
      </c>
      <c r="F260" s="629">
        <v>1</v>
      </c>
      <c r="G260" s="629">
        <v>0</v>
      </c>
      <c r="H260" s="642"/>
      <c r="I260" s="629"/>
      <c r="J260" s="629"/>
      <c r="K260" s="642"/>
      <c r="L260" s="629">
        <v>1</v>
      </c>
      <c r="M260" s="630">
        <v>0</v>
      </c>
    </row>
    <row r="261" spans="1:13" ht="14.4" customHeight="1" x14ac:dyDescent="0.3">
      <c r="A261" s="625" t="s">
        <v>2824</v>
      </c>
      <c r="B261" s="626" t="s">
        <v>2361</v>
      </c>
      <c r="C261" s="626" t="s">
        <v>3416</v>
      </c>
      <c r="D261" s="626" t="s">
        <v>3417</v>
      </c>
      <c r="E261" s="626" t="s">
        <v>2364</v>
      </c>
      <c r="F261" s="629">
        <v>5</v>
      </c>
      <c r="G261" s="629">
        <v>1666.55</v>
      </c>
      <c r="H261" s="642">
        <v>1</v>
      </c>
      <c r="I261" s="629"/>
      <c r="J261" s="629"/>
      <c r="K261" s="642">
        <v>0</v>
      </c>
      <c r="L261" s="629">
        <v>5</v>
      </c>
      <c r="M261" s="630">
        <v>1666.55</v>
      </c>
    </row>
    <row r="262" spans="1:13" ht="14.4" customHeight="1" x14ac:dyDescent="0.3">
      <c r="A262" s="625" t="s">
        <v>2824</v>
      </c>
      <c r="B262" s="626" t="s">
        <v>2361</v>
      </c>
      <c r="C262" s="626" t="s">
        <v>2362</v>
      </c>
      <c r="D262" s="626" t="s">
        <v>2363</v>
      </c>
      <c r="E262" s="626" t="s">
        <v>2364</v>
      </c>
      <c r="F262" s="629"/>
      <c r="G262" s="629"/>
      <c r="H262" s="642">
        <v>0</v>
      </c>
      <c r="I262" s="629">
        <v>3</v>
      </c>
      <c r="J262" s="629">
        <v>999.93000000000006</v>
      </c>
      <c r="K262" s="642">
        <v>1</v>
      </c>
      <c r="L262" s="629">
        <v>3</v>
      </c>
      <c r="M262" s="630">
        <v>999.93000000000006</v>
      </c>
    </row>
    <row r="263" spans="1:13" ht="14.4" customHeight="1" x14ac:dyDescent="0.3">
      <c r="A263" s="625" t="s">
        <v>2824</v>
      </c>
      <c r="B263" s="626" t="s">
        <v>2372</v>
      </c>
      <c r="C263" s="626" t="s">
        <v>3784</v>
      </c>
      <c r="D263" s="626" t="s">
        <v>1509</v>
      </c>
      <c r="E263" s="626" t="s">
        <v>2374</v>
      </c>
      <c r="F263" s="629">
        <v>1</v>
      </c>
      <c r="G263" s="629">
        <v>184.22</v>
      </c>
      <c r="H263" s="642">
        <v>1</v>
      </c>
      <c r="I263" s="629"/>
      <c r="J263" s="629"/>
      <c r="K263" s="642">
        <v>0</v>
      </c>
      <c r="L263" s="629">
        <v>1</v>
      </c>
      <c r="M263" s="630">
        <v>184.22</v>
      </c>
    </row>
    <row r="264" spans="1:13" ht="14.4" customHeight="1" x14ac:dyDescent="0.3">
      <c r="A264" s="625" t="s">
        <v>2824</v>
      </c>
      <c r="B264" s="626" t="s">
        <v>2382</v>
      </c>
      <c r="C264" s="626" t="s">
        <v>3886</v>
      </c>
      <c r="D264" s="626" t="s">
        <v>1512</v>
      </c>
      <c r="E264" s="626" t="s">
        <v>2853</v>
      </c>
      <c r="F264" s="629">
        <v>1</v>
      </c>
      <c r="G264" s="629">
        <v>0</v>
      </c>
      <c r="H264" s="642"/>
      <c r="I264" s="629"/>
      <c r="J264" s="629"/>
      <c r="K264" s="642"/>
      <c r="L264" s="629">
        <v>1</v>
      </c>
      <c r="M264" s="630">
        <v>0</v>
      </c>
    </row>
    <row r="265" spans="1:13" ht="14.4" customHeight="1" x14ac:dyDescent="0.3">
      <c r="A265" s="625" t="s">
        <v>2824</v>
      </c>
      <c r="B265" s="626" t="s">
        <v>2688</v>
      </c>
      <c r="C265" s="626" t="s">
        <v>3306</v>
      </c>
      <c r="D265" s="626" t="s">
        <v>3307</v>
      </c>
      <c r="E265" s="626" t="s">
        <v>1925</v>
      </c>
      <c r="F265" s="629">
        <v>1</v>
      </c>
      <c r="G265" s="629">
        <v>222.25</v>
      </c>
      <c r="H265" s="642">
        <v>1</v>
      </c>
      <c r="I265" s="629"/>
      <c r="J265" s="629"/>
      <c r="K265" s="642">
        <v>0</v>
      </c>
      <c r="L265" s="629">
        <v>1</v>
      </c>
      <c r="M265" s="630">
        <v>222.25</v>
      </c>
    </row>
    <row r="266" spans="1:13" ht="14.4" customHeight="1" x14ac:dyDescent="0.3">
      <c r="A266" s="625" t="s">
        <v>2824</v>
      </c>
      <c r="B266" s="626" t="s">
        <v>2392</v>
      </c>
      <c r="C266" s="626" t="s">
        <v>2393</v>
      </c>
      <c r="D266" s="626" t="s">
        <v>1511</v>
      </c>
      <c r="E266" s="626" t="s">
        <v>2374</v>
      </c>
      <c r="F266" s="629"/>
      <c r="G266" s="629"/>
      <c r="H266" s="642">
        <v>0</v>
      </c>
      <c r="I266" s="629">
        <v>36</v>
      </c>
      <c r="J266" s="629">
        <v>2514.9600000000005</v>
      </c>
      <c r="K266" s="642">
        <v>1</v>
      </c>
      <c r="L266" s="629">
        <v>36</v>
      </c>
      <c r="M266" s="630">
        <v>2514.9600000000005</v>
      </c>
    </row>
    <row r="267" spans="1:13" ht="14.4" customHeight="1" x14ac:dyDescent="0.3">
      <c r="A267" s="625" t="s">
        <v>2824</v>
      </c>
      <c r="B267" s="626" t="s">
        <v>4857</v>
      </c>
      <c r="C267" s="626" t="s">
        <v>3988</v>
      </c>
      <c r="D267" s="626" t="s">
        <v>3123</v>
      </c>
      <c r="E267" s="626" t="s">
        <v>3989</v>
      </c>
      <c r="F267" s="629">
        <v>3</v>
      </c>
      <c r="G267" s="629">
        <v>0</v>
      </c>
      <c r="H267" s="642"/>
      <c r="I267" s="629"/>
      <c r="J267" s="629"/>
      <c r="K267" s="642"/>
      <c r="L267" s="629">
        <v>3</v>
      </c>
      <c r="M267" s="630">
        <v>0</v>
      </c>
    </row>
    <row r="268" spans="1:13" ht="14.4" customHeight="1" x14ac:dyDescent="0.3">
      <c r="A268" s="625" t="s">
        <v>2824</v>
      </c>
      <c r="B268" s="626" t="s">
        <v>4857</v>
      </c>
      <c r="C268" s="626" t="s">
        <v>3122</v>
      </c>
      <c r="D268" s="626" t="s">
        <v>3123</v>
      </c>
      <c r="E268" s="626" t="s">
        <v>618</v>
      </c>
      <c r="F268" s="629"/>
      <c r="G268" s="629"/>
      <c r="H268" s="642">
        <v>0</v>
      </c>
      <c r="I268" s="629">
        <v>7</v>
      </c>
      <c r="J268" s="629">
        <v>635.04</v>
      </c>
      <c r="K268" s="642">
        <v>1</v>
      </c>
      <c r="L268" s="629">
        <v>7</v>
      </c>
      <c r="M268" s="630">
        <v>635.04</v>
      </c>
    </row>
    <row r="269" spans="1:13" ht="14.4" customHeight="1" x14ac:dyDescent="0.3">
      <c r="A269" s="625" t="s">
        <v>2824</v>
      </c>
      <c r="B269" s="626" t="s">
        <v>4857</v>
      </c>
      <c r="C269" s="626" t="s">
        <v>3615</v>
      </c>
      <c r="D269" s="626" t="s">
        <v>3123</v>
      </c>
      <c r="E269" s="626" t="s">
        <v>3616</v>
      </c>
      <c r="F269" s="629"/>
      <c r="G269" s="629"/>
      <c r="H269" s="642">
        <v>0</v>
      </c>
      <c r="I269" s="629">
        <v>1</v>
      </c>
      <c r="J269" s="629">
        <v>302.39</v>
      </c>
      <c r="K269" s="642">
        <v>1</v>
      </c>
      <c r="L269" s="629">
        <v>1</v>
      </c>
      <c r="M269" s="630">
        <v>302.39</v>
      </c>
    </row>
    <row r="270" spans="1:13" ht="14.4" customHeight="1" x14ac:dyDescent="0.3">
      <c r="A270" s="625" t="s">
        <v>2824</v>
      </c>
      <c r="B270" s="626" t="s">
        <v>4858</v>
      </c>
      <c r="C270" s="626" t="s">
        <v>3273</v>
      </c>
      <c r="D270" s="626" t="s">
        <v>3274</v>
      </c>
      <c r="E270" s="626" t="s">
        <v>3275</v>
      </c>
      <c r="F270" s="629"/>
      <c r="G270" s="629"/>
      <c r="H270" s="642">
        <v>0</v>
      </c>
      <c r="I270" s="629">
        <v>114</v>
      </c>
      <c r="J270" s="629">
        <v>259860.72000000006</v>
      </c>
      <c r="K270" s="642">
        <v>1</v>
      </c>
      <c r="L270" s="629">
        <v>114</v>
      </c>
      <c r="M270" s="630">
        <v>259860.72000000006</v>
      </c>
    </row>
    <row r="271" spans="1:13" ht="14.4" customHeight="1" x14ac:dyDescent="0.3">
      <c r="A271" s="625" t="s">
        <v>2824</v>
      </c>
      <c r="B271" s="626" t="s">
        <v>4868</v>
      </c>
      <c r="C271" s="626" t="s">
        <v>3179</v>
      </c>
      <c r="D271" s="626" t="s">
        <v>3180</v>
      </c>
      <c r="E271" s="626" t="s">
        <v>3181</v>
      </c>
      <c r="F271" s="629"/>
      <c r="G271" s="629"/>
      <c r="H271" s="642">
        <v>0</v>
      </c>
      <c r="I271" s="629">
        <v>4</v>
      </c>
      <c r="J271" s="629">
        <v>9117.92</v>
      </c>
      <c r="K271" s="642">
        <v>1</v>
      </c>
      <c r="L271" s="629">
        <v>4</v>
      </c>
      <c r="M271" s="630">
        <v>9117.92</v>
      </c>
    </row>
    <row r="272" spans="1:13" ht="14.4" customHeight="1" x14ac:dyDescent="0.3">
      <c r="A272" s="625" t="s">
        <v>2824</v>
      </c>
      <c r="B272" s="626" t="s">
        <v>4868</v>
      </c>
      <c r="C272" s="626" t="s">
        <v>3812</v>
      </c>
      <c r="D272" s="626" t="s">
        <v>3180</v>
      </c>
      <c r="E272" s="626" t="s">
        <v>3813</v>
      </c>
      <c r="F272" s="629"/>
      <c r="G272" s="629"/>
      <c r="H272" s="642">
        <v>0</v>
      </c>
      <c r="I272" s="629">
        <v>1</v>
      </c>
      <c r="J272" s="629">
        <v>6838.44</v>
      </c>
      <c r="K272" s="642">
        <v>1</v>
      </c>
      <c r="L272" s="629">
        <v>1</v>
      </c>
      <c r="M272" s="630">
        <v>6838.44</v>
      </c>
    </row>
    <row r="273" spans="1:13" ht="14.4" customHeight="1" x14ac:dyDescent="0.3">
      <c r="A273" s="625" t="s">
        <v>2824</v>
      </c>
      <c r="B273" s="626" t="s">
        <v>4859</v>
      </c>
      <c r="C273" s="626" t="s">
        <v>3476</v>
      </c>
      <c r="D273" s="626" t="s">
        <v>3477</v>
      </c>
      <c r="E273" s="626" t="s">
        <v>3478</v>
      </c>
      <c r="F273" s="629"/>
      <c r="G273" s="629"/>
      <c r="H273" s="642">
        <v>0</v>
      </c>
      <c r="I273" s="629">
        <v>5</v>
      </c>
      <c r="J273" s="629">
        <v>12249.449999999999</v>
      </c>
      <c r="K273" s="642">
        <v>1</v>
      </c>
      <c r="L273" s="629">
        <v>5</v>
      </c>
      <c r="M273" s="630">
        <v>12249.449999999999</v>
      </c>
    </row>
    <row r="274" spans="1:13" ht="14.4" customHeight="1" x14ac:dyDescent="0.3">
      <c r="A274" s="625" t="s">
        <v>2824</v>
      </c>
      <c r="B274" s="626" t="s">
        <v>2478</v>
      </c>
      <c r="C274" s="626" t="s">
        <v>2481</v>
      </c>
      <c r="D274" s="626" t="s">
        <v>1274</v>
      </c>
      <c r="E274" s="626" t="s">
        <v>2482</v>
      </c>
      <c r="F274" s="629"/>
      <c r="G274" s="629"/>
      <c r="H274" s="642">
        <v>0</v>
      </c>
      <c r="I274" s="629">
        <v>2</v>
      </c>
      <c r="J274" s="629">
        <v>193.26</v>
      </c>
      <c r="K274" s="642">
        <v>1</v>
      </c>
      <c r="L274" s="629">
        <v>2</v>
      </c>
      <c r="M274" s="630">
        <v>193.26</v>
      </c>
    </row>
    <row r="275" spans="1:13" ht="14.4" customHeight="1" x14ac:dyDescent="0.3">
      <c r="A275" s="625" t="s">
        <v>2824</v>
      </c>
      <c r="B275" s="626" t="s">
        <v>2478</v>
      </c>
      <c r="C275" s="626" t="s">
        <v>3212</v>
      </c>
      <c r="D275" s="626" t="s">
        <v>1274</v>
      </c>
      <c r="E275" s="626" t="s">
        <v>3213</v>
      </c>
      <c r="F275" s="629"/>
      <c r="G275" s="629"/>
      <c r="H275" s="642">
        <v>0</v>
      </c>
      <c r="I275" s="629">
        <v>2</v>
      </c>
      <c r="J275" s="629">
        <v>386.52</v>
      </c>
      <c r="K275" s="642">
        <v>1</v>
      </c>
      <c r="L275" s="629">
        <v>2</v>
      </c>
      <c r="M275" s="630">
        <v>386.52</v>
      </c>
    </row>
    <row r="276" spans="1:13" ht="14.4" customHeight="1" x14ac:dyDescent="0.3">
      <c r="A276" s="625" t="s">
        <v>2824</v>
      </c>
      <c r="B276" s="626" t="s">
        <v>2478</v>
      </c>
      <c r="C276" s="626" t="s">
        <v>3939</v>
      </c>
      <c r="D276" s="626" t="s">
        <v>600</v>
      </c>
      <c r="E276" s="626" t="s">
        <v>3940</v>
      </c>
      <c r="F276" s="629">
        <v>1</v>
      </c>
      <c r="G276" s="629">
        <v>0</v>
      </c>
      <c r="H276" s="642"/>
      <c r="I276" s="629"/>
      <c r="J276" s="629"/>
      <c r="K276" s="642"/>
      <c r="L276" s="629">
        <v>1</v>
      </c>
      <c r="M276" s="630">
        <v>0</v>
      </c>
    </row>
    <row r="277" spans="1:13" ht="14.4" customHeight="1" x14ac:dyDescent="0.3">
      <c r="A277" s="625" t="s">
        <v>2824</v>
      </c>
      <c r="B277" s="626" t="s">
        <v>2485</v>
      </c>
      <c r="C277" s="626" t="s">
        <v>3762</v>
      </c>
      <c r="D277" s="626" t="s">
        <v>1429</v>
      </c>
      <c r="E277" s="626" t="s">
        <v>2489</v>
      </c>
      <c r="F277" s="629">
        <v>1</v>
      </c>
      <c r="G277" s="629">
        <v>0</v>
      </c>
      <c r="H277" s="642"/>
      <c r="I277" s="629"/>
      <c r="J277" s="629"/>
      <c r="K277" s="642"/>
      <c r="L277" s="629">
        <v>1</v>
      </c>
      <c r="M277" s="630">
        <v>0</v>
      </c>
    </row>
    <row r="278" spans="1:13" ht="14.4" customHeight="1" x14ac:dyDescent="0.3">
      <c r="A278" s="625" t="s">
        <v>2824</v>
      </c>
      <c r="B278" s="626" t="s">
        <v>2485</v>
      </c>
      <c r="C278" s="626" t="s">
        <v>2486</v>
      </c>
      <c r="D278" s="626" t="s">
        <v>1429</v>
      </c>
      <c r="E278" s="626" t="s">
        <v>1430</v>
      </c>
      <c r="F278" s="629"/>
      <c r="G278" s="629"/>
      <c r="H278" s="642">
        <v>0</v>
      </c>
      <c r="I278" s="629">
        <v>3</v>
      </c>
      <c r="J278" s="629">
        <v>274.45</v>
      </c>
      <c r="K278" s="642">
        <v>1</v>
      </c>
      <c r="L278" s="629">
        <v>3</v>
      </c>
      <c r="M278" s="630">
        <v>274.45</v>
      </c>
    </row>
    <row r="279" spans="1:13" ht="14.4" customHeight="1" x14ac:dyDescent="0.3">
      <c r="A279" s="625" t="s">
        <v>2824</v>
      </c>
      <c r="B279" s="626" t="s">
        <v>2793</v>
      </c>
      <c r="C279" s="626" t="s">
        <v>3898</v>
      </c>
      <c r="D279" s="626" t="s">
        <v>3899</v>
      </c>
      <c r="E279" s="626" t="s">
        <v>1532</v>
      </c>
      <c r="F279" s="629">
        <v>18</v>
      </c>
      <c r="G279" s="629">
        <v>148766.22000000003</v>
      </c>
      <c r="H279" s="642">
        <v>1</v>
      </c>
      <c r="I279" s="629"/>
      <c r="J279" s="629"/>
      <c r="K279" s="642">
        <v>0</v>
      </c>
      <c r="L279" s="629">
        <v>18</v>
      </c>
      <c r="M279" s="630">
        <v>148766.22000000003</v>
      </c>
    </row>
    <row r="280" spans="1:13" ht="14.4" customHeight="1" x14ac:dyDescent="0.3">
      <c r="A280" s="625" t="s">
        <v>2824</v>
      </c>
      <c r="B280" s="626" t="s">
        <v>2793</v>
      </c>
      <c r="C280" s="626" t="s">
        <v>3900</v>
      </c>
      <c r="D280" s="626" t="s">
        <v>3899</v>
      </c>
      <c r="E280" s="626" t="s">
        <v>3901</v>
      </c>
      <c r="F280" s="629">
        <v>1</v>
      </c>
      <c r="G280" s="629">
        <v>0</v>
      </c>
      <c r="H280" s="642"/>
      <c r="I280" s="629"/>
      <c r="J280" s="629"/>
      <c r="K280" s="642"/>
      <c r="L280" s="629">
        <v>1</v>
      </c>
      <c r="M280" s="630">
        <v>0</v>
      </c>
    </row>
    <row r="281" spans="1:13" ht="14.4" customHeight="1" x14ac:dyDescent="0.3">
      <c r="A281" s="625" t="s">
        <v>2824</v>
      </c>
      <c r="B281" s="626" t="s">
        <v>2793</v>
      </c>
      <c r="C281" s="626" t="s">
        <v>3902</v>
      </c>
      <c r="D281" s="626" t="s">
        <v>3903</v>
      </c>
      <c r="E281" s="626" t="s">
        <v>1532</v>
      </c>
      <c r="F281" s="629">
        <v>3</v>
      </c>
      <c r="G281" s="629">
        <v>17045.61</v>
      </c>
      <c r="H281" s="642">
        <v>1</v>
      </c>
      <c r="I281" s="629"/>
      <c r="J281" s="629"/>
      <c r="K281" s="642">
        <v>0</v>
      </c>
      <c r="L281" s="629">
        <v>3</v>
      </c>
      <c r="M281" s="630">
        <v>17045.61</v>
      </c>
    </row>
    <row r="282" spans="1:13" ht="14.4" customHeight="1" x14ac:dyDescent="0.3">
      <c r="A282" s="625" t="s">
        <v>2824</v>
      </c>
      <c r="B282" s="626" t="s">
        <v>2493</v>
      </c>
      <c r="C282" s="626" t="s">
        <v>3821</v>
      </c>
      <c r="D282" s="626" t="s">
        <v>3822</v>
      </c>
      <c r="E282" s="626" t="s">
        <v>3823</v>
      </c>
      <c r="F282" s="629">
        <v>2</v>
      </c>
      <c r="G282" s="629">
        <v>2833.58</v>
      </c>
      <c r="H282" s="642">
        <v>1</v>
      </c>
      <c r="I282" s="629"/>
      <c r="J282" s="629"/>
      <c r="K282" s="642">
        <v>0</v>
      </c>
      <c r="L282" s="629">
        <v>2</v>
      </c>
      <c r="M282" s="630">
        <v>2833.58</v>
      </c>
    </row>
    <row r="283" spans="1:13" ht="14.4" customHeight="1" x14ac:dyDescent="0.3">
      <c r="A283" s="625" t="s">
        <v>2824</v>
      </c>
      <c r="B283" s="626" t="s">
        <v>2493</v>
      </c>
      <c r="C283" s="626" t="s">
        <v>3824</v>
      </c>
      <c r="D283" s="626" t="s">
        <v>3825</v>
      </c>
      <c r="E283" s="626" t="s">
        <v>3826</v>
      </c>
      <c r="F283" s="629">
        <v>4</v>
      </c>
      <c r="G283" s="629">
        <v>6665.48</v>
      </c>
      <c r="H283" s="642">
        <v>1</v>
      </c>
      <c r="I283" s="629"/>
      <c r="J283" s="629"/>
      <c r="K283" s="642">
        <v>0</v>
      </c>
      <c r="L283" s="629">
        <v>4</v>
      </c>
      <c r="M283" s="630">
        <v>6665.48</v>
      </c>
    </row>
    <row r="284" spans="1:13" ht="14.4" customHeight="1" x14ac:dyDescent="0.3">
      <c r="A284" s="625" t="s">
        <v>2824</v>
      </c>
      <c r="B284" s="626" t="s">
        <v>2493</v>
      </c>
      <c r="C284" s="626" t="s">
        <v>3827</v>
      </c>
      <c r="D284" s="626" t="s">
        <v>3828</v>
      </c>
      <c r="E284" s="626" t="s">
        <v>3829</v>
      </c>
      <c r="F284" s="629">
        <v>2</v>
      </c>
      <c r="G284" s="629">
        <v>11779.2</v>
      </c>
      <c r="H284" s="642">
        <v>1</v>
      </c>
      <c r="I284" s="629"/>
      <c r="J284" s="629"/>
      <c r="K284" s="642">
        <v>0</v>
      </c>
      <c r="L284" s="629">
        <v>2</v>
      </c>
      <c r="M284" s="630">
        <v>11779.2</v>
      </c>
    </row>
    <row r="285" spans="1:13" ht="14.4" customHeight="1" x14ac:dyDescent="0.3">
      <c r="A285" s="625" t="s">
        <v>2824</v>
      </c>
      <c r="B285" s="626" t="s">
        <v>2493</v>
      </c>
      <c r="C285" s="626" t="s">
        <v>3830</v>
      </c>
      <c r="D285" s="626" t="s">
        <v>3831</v>
      </c>
      <c r="E285" s="626" t="s">
        <v>3829</v>
      </c>
      <c r="F285" s="629">
        <v>2</v>
      </c>
      <c r="G285" s="629">
        <v>11782.64</v>
      </c>
      <c r="H285" s="642">
        <v>1</v>
      </c>
      <c r="I285" s="629"/>
      <c r="J285" s="629"/>
      <c r="K285" s="642">
        <v>0</v>
      </c>
      <c r="L285" s="629">
        <v>2</v>
      </c>
      <c r="M285" s="630">
        <v>11782.64</v>
      </c>
    </row>
    <row r="286" spans="1:13" ht="14.4" customHeight="1" x14ac:dyDescent="0.3">
      <c r="A286" s="625" t="s">
        <v>2824</v>
      </c>
      <c r="B286" s="626" t="s">
        <v>2493</v>
      </c>
      <c r="C286" s="626" t="s">
        <v>2718</v>
      </c>
      <c r="D286" s="626" t="s">
        <v>1230</v>
      </c>
      <c r="E286" s="626" t="s">
        <v>1231</v>
      </c>
      <c r="F286" s="629">
        <v>3</v>
      </c>
      <c r="G286" s="629">
        <v>13075.89</v>
      </c>
      <c r="H286" s="642">
        <v>1</v>
      </c>
      <c r="I286" s="629"/>
      <c r="J286" s="629"/>
      <c r="K286" s="642">
        <v>0</v>
      </c>
      <c r="L286" s="629">
        <v>3</v>
      </c>
      <c r="M286" s="630">
        <v>13075.89</v>
      </c>
    </row>
    <row r="287" spans="1:13" ht="14.4" customHeight="1" x14ac:dyDescent="0.3">
      <c r="A287" s="625" t="s">
        <v>2824</v>
      </c>
      <c r="B287" s="626" t="s">
        <v>2493</v>
      </c>
      <c r="C287" s="626" t="s">
        <v>2494</v>
      </c>
      <c r="D287" s="626" t="s">
        <v>2495</v>
      </c>
      <c r="E287" s="626" t="s">
        <v>2496</v>
      </c>
      <c r="F287" s="629"/>
      <c r="G287" s="629"/>
      <c r="H287" s="642">
        <v>0</v>
      </c>
      <c r="I287" s="629">
        <v>11</v>
      </c>
      <c r="J287" s="629">
        <v>30664.92</v>
      </c>
      <c r="K287" s="642">
        <v>1</v>
      </c>
      <c r="L287" s="629">
        <v>11</v>
      </c>
      <c r="M287" s="630">
        <v>30664.92</v>
      </c>
    </row>
    <row r="288" spans="1:13" ht="14.4" customHeight="1" x14ac:dyDescent="0.3">
      <c r="A288" s="625" t="s">
        <v>2824</v>
      </c>
      <c r="B288" s="626" t="s">
        <v>2493</v>
      </c>
      <c r="C288" s="626" t="s">
        <v>2497</v>
      </c>
      <c r="D288" s="626" t="s">
        <v>2498</v>
      </c>
      <c r="E288" s="626" t="s">
        <v>2499</v>
      </c>
      <c r="F288" s="629"/>
      <c r="G288" s="629"/>
      <c r="H288" s="642">
        <v>0</v>
      </c>
      <c r="I288" s="629">
        <v>2</v>
      </c>
      <c r="J288" s="629">
        <v>4664.76</v>
      </c>
      <c r="K288" s="642">
        <v>1</v>
      </c>
      <c r="L288" s="629">
        <v>2</v>
      </c>
      <c r="M288" s="630">
        <v>4664.76</v>
      </c>
    </row>
    <row r="289" spans="1:13" ht="14.4" customHeight="1" x14ac:dyDescent="0.3">
      <c r="A289" s="625" t="s">
        <v>2824</v>
      </c>
      <c r="B289" s="626" t="s">
        <v>2493</v>
      </c>
      <c r="C289" s="626" t="s">
        <v>2500</v>
      </c>
      <c r="D289" s="626" t="s">
        <v>2501</v>
      </c>
      <c r="E289" s="626" t="s">
        <v>2502</v>
      </c>
      <c r="F289" s="629"/>
      <c r="G289" s="629"/>
      <c r="H289" s="642">
        <v>0</v>
      </c>
      <c r="I289" s="629">
        <v>35</v>
      </c>
      <c r="J289" s="629">
        <v>30830.800000000003</v>
      </c>
      <c r="K289" s="642">
        <v>1</v>
      </c>
      <c r="L289" s="629">
        <v>35</v>
      </c>
      <c r="M289" s="630">
        <v>30830.800000000003</v>
      </c>
    </row>
    <row r="290" spans="1:13" ht="14.4" customHeight="1" x14ac:dyDescent="0.3">
      <c r="A290" s="625" t="s">
        <v>2824</v>
      </c>
      <c r="B290" s="626" t="s">
        <v>2493</v>
      </c>
      <c r="C290" s="626" t="s">
        <v>2503</v>
      </c>
      <c r="D290" s="626" t="s">
        <v>2504</v>
      </c>
      <c r="E290" s="626" t="s">
        <v>2505</v>
      </c>
      <c r="F290" s="629"/>
      <c r="G290" s="629"/>
      <c r="H290" s="642">
        <v>0</v>
      </c>
      <c r="I290" s="629">
        <v>21</v>
      </c>
      <c r="J290" s="629">
        <v>34209.629999999997</v>
      </c>
      <c r="K290" s="642">
        <v>1</v>
      </c>
      <c r="L290" s="629">
        <v>21</v>
      </c>
      <c r="M290" s="630">
        <v>34209.629999999997</v>
      </c>
    </row>
    <row r="291" spans="1:13" ht="14.4" customHeight="1" x14ac:dyDescent="0.3">
      <c r="A291" s="625" t="s">
        <v>2824</v>
      </c>
      <c r="B291" s="626" t="s">
        <v>4864</v>
      </c>
      <c r="C291" s="626" t="s">
        <v>3171</v>
      </c>
      <c r="D291" s="626" t="s">
        <v>3172</v>
      </c>
      <c r="E291" s="626" t="s">
        <v>3173</v>
      </c>
      <c r="F291" s="629"/>
      <c r="G291" s="629"/>
      <c r="H291" s="642">
        <v>0</v>
      </c>
      <c r="I291" s="629">
        <v>36</v>
      </c>
      <c r="J291" s="629">
        <v>36993.599999999999</v>
      </c>
      <c r="K291" s="642">
        <v>1</v>
      </c>
      <c r="L291" s="629">
        <v>36</v>
      </c>
      <c r="M291" s="630">
        <v>36993.599999999999</v>
      </c>
    </row>
    <row r="292" spans="1:13" ht="14.4" customHeight="1" x14ac:dyDescent="0.3">
      <c r="A292" s="625" t="s">
        <v>2824</v>
      </c>
      <c r="B292" s="626" t="s">
        <v>4864</v>
      </c>
      <c r="C292" s="626" t="s">
        <v>3776</v>
      </c>
      <c r="D292" s="626" t="s">
        <v>3172</v>
      </c>
      <c r="E292" s="626" t="s">
        <v>3777</v>
      </c>
      <c r="F292" s="629">
        <v>1</v>
      </c>
      <c r="G292" s="629">
        <v>2055.08</v>
      </c>
      <c r="H292" s="642">
        <v>1</v>
      </c>
      <c r="I292" s="629"/>
      <c r="J292" s="629"/>
      <c r="K292" s="642">
        <v>0</v>
      </c>
      <c r="L292" s="629">
        <v>1</v>
      </c>
      <c r="M292" s="630">
        <v>2055.08</v>
      </c>
    </row>
    <row r="293" spans="1:13" ht="14.4" customHeight="1" x14ac:dyDescent="0.3">
      <c r="A293" s="625" t="s">
        <v>2824</v>
      </c>
      <c r="B293" s="626" t="s">
        <v>4864</v>
      </c>
      <c r="C293" s="626" t="s">
        <v>3778</v>
      </c>
      <c r="D293" s="626" t="s">
        <v>3779</v>
      </c>
      <c r="E293" s="626" t="s">
        <v>3780</v>
      </c>
      <c r="F293" s="629"/>
      <c r="G293" s="629"/>
      <c r="H293" s="642">
        <v>0</v>
      </c>
      <c r="I293" s="629">
        <v>9</v>
      </c>
      <c r="J293" s="629">
        <v>13584.599999999999</v>
      </c>
      <c r="K293" s="642">
        <v>1</v>
      </c>
      <c r="L293" s="629">
        <v>9</v>
      </c>
      <c r="M293" s="630">
        <v>13584.599999999999</v>
      </c>
    </row>
    <row r="294" spans="1:13" ht="14.4" customHeight="1" x14ac:dyDescent="0.3">
      <c r="A294" s="625" t="s">
        <v>2824</v>
      </c>
      <c r="B294" s="626" t="s">
        <v>4864</v>
      </c>
      <c r="C294" s="626" t="s">
        <v>3781</v>
      </c>
      <c r="D294" s="626" t="s">
        <v>3782</v>
      </c>
      <c r="E294" s="626" t="s">
        <v>3783</v>
      </c>
      <c r="F294" s="629"/>
      <c r="G294" s="629"/>
      <c r="H294" s="642">
        <v>0</v>
      </c>
      <c r="I294" s="629">
        <v>1</v>
      </c>
      <c r="J294" s="629">
        <v>1896.14</v>
      </c>
      <c r="K294" s="642">
        <v>1</v>
      </c>
      <c r="L294" s="629">
        <v>1</v>
      </c>
      <c r="M294" s="630">
        <v>1896.14</v>
      </c>
    </row>
    <row r="295" spans="1:13" ht="14.4" customHeight="1" x14ac:dyDescent="0.3">
      <c r="A295" s="625" t="s">
        <v>2824</v>
      </c>
      <c r="B295" s="626" t="s">
        <v>2506</v>
      </c>
      <c r="C295" s="626" t="s">
        <v>2719</v>
      </c>
      <c r="D295" s="626" t="s">
        <v>1846</v>
      </c>
      <c r="E295" s="626" t="s">
        <v>2720</v>
      </c>
      <c r="F295" s="629"/>
      <c r="G295" s="629"/>
      <c r="H295" s="642">
        <v>0</v>
      </c>
      <c r="I295" s="629">
        <v>8</v>
      </c>
      <c r="J295" s="629">
        <v>1178.8800000000001</v>
      </c>
      <c r="K295" s="642">
        <v>1</v>
      </c>
      <c r="L295" s="629">
        <v>8</v>
      </c>
      <c r="M295" s="630">
        <v>1178.8800000000001</v>
      </c>
    </row>
    <row r="296" spans="1:13" ht="14.4" customHeight="1" x14ac:dyDescent="0.3">
      <c r="A296" s="625" t="s">
        <v>2824</v>
      </c>
      <c r="B296" s="626" t="s">
        <v>2506</v>
      </c>
      <c r="C296" s="626" t="s">
        <v>3999</v>
      </c>
      <c r="D296" s="626" t="s">
        <v>1846</v>
      </c>
      <c r="E296" s="626" t="s">
        <v>4000</v>
      </c>
      <c r="F296" s="629">
        <v>1</v>
      </c>
      <c r="G296" s="629">
        <v>0</v>
      </c>
      <c r="H296" s="642"/>
      <c r="I296" s="629"/>
      <c r="J296" s="629"/>
      <c r="K296" s="642"/>
      <c r="L296" s="629">
        <v>1</v>
      </c>
      <c r="M296" s="630">
        <v>0</v>
      </c>
    </row>
    <row r="297" spans="1:13" ht="14.4" customHeight="1" x14ac:dyDescent="0.3">
      <c r="A297" s="625" t="s">
        <v>2824</v>
      </c>
      <c r="B297" s="626" t="s">
        <v>2506</v>
      </c>
      <c r="C297" s="626" t="s">
        <v>2518</v>
      </c>
      <c r="D297" s="626" t="s">
        <v>1351</v>
      </c>
      <c r="E297" s="626" t="s">
        <v>2519</v>
      </c>
      <c r="F297" s="629"/>
      <c r="G297" s="629"/>
      <c r="H297" s="642">
        <v>0</v>
      </c>
      <c r="I297" s="629">
        <v>7</v>
      </c>
      <c r="J297" s="629">
        <v>871.57</v>
      </c>
      <c r="K297" s="642">
        <v>1</v>
      </c>
      <c r="L297" s="629">
        <v>7</v>
      </c>
      <c r="M297" s="630">
        <v>871.57</v>
      </c>
    </row>
    <row r="298" spans="1:13" ht="14.4" customHeight="1" x14ac:dyDescent="0.3">
      <c r="A298" s="625" t="s">
        <v>2824</v>
      </c>
      <c r="B298" s="626" t="s">
        <v>2506</v>
      </c>
      <c r="C298" s="626" t="s">
        <v>2522</v>
      </c>
      <c r="D298" s="626" t="s">
        <v>1317</v>
      </c>
      <c r="E298" s="626" t="s">
        <v>1397</v>
      </c>
      <c r="F298" s="629"/>
      <c r="G298" s="629"/>
      <c r="H298" s="642">
        <v>0</v>
      </c>
      <c r="I298" s="629">
        <v>1</v>
      </c>
      <c r="J298" s="629">
        <v>314.35000000000002</v>
      </c>
      <c r="K298" s="642">
        <v>1</v>
      </c>
      <c r="L298" s="629">
        <v>1</v>
      </c>
      <c r="M298" s="630">
        <v>314.35000000000002</v>
      </c>
    </row>
    <row r="299" spans="1:13" ht="14.4" customHeight="1" x14ac:dyDescent="0.3">
      <c r="A299" s="625" t="s">
        <v>2824</v>
      </c>
      <c r="B299" s="626" t="s">
        <v>2506</v>
      </c>
      <c r="C299" s="626" t="s">
        <v>4001</v>
      </c>
      <c r="D299" s="626" t="s">
        <v>4002</v>
      </c>
      <c r="E299" s="626" t="s">
        <v>4003</v>
      </c>
      <c r="F299" s="629">
        <v>2</v>
      </c>
      <c r="G299" s="629">
        <v>327.45999999999998</v>
      </c>
      <c r="H299" s="642">
        <v>1</v>
      </c>
      <c r="I299" s="629"/>
      <c r="J299" s="629"/>
      <c r="K299" s="642">
        <v>0</v>
      </c>
      <c r="L299" s="629">
        <v>2</v>
      </c>
      <c r="M299" s="630">
        <v>327.45999999999998</v>
      </c>
    </row>
    <row r="300" spans="1:13" ht="14.4" customHeight="1" x14ac:dyDescent="0.3">
      <c r="A300" s="625" t="s">
        <v>2824</v>
      </c>
      <c r="B300" s="626" t="s">
        <v>2523</v>
      </c>
      <c r="C300" s="626" t="s">
        <v>3909</v>
      </c>
      <c r="D300" s="626" t="s">
        <v>3910</v>
      </c>
      <c r="E300" s="626" t="s">
        <v>2215</v>
      </c>
      <c r="F300" s="629">
        <v>2</v>
      </c>
      <c r="G300" s="629">
        <v>279.42</v>
      </c>
      <c r="H300" s="642">
        <v>1</v>
      </c>
      <c r="I300" s="629"/>
      <c r="J300" s="629"/>
      <c r="K300" s="642">
        <v>0</v>
      </c>
      <c r="L300" s="629">
        <v>2</v>
      </c>
      <c r="M300" s="630">
        <v>279.42</v>
      </c>
    </row>
    <row r="301" spans="1:13" ht="14.4" customHeight="1" x14ac:dyDescent="0.3">
      <c r="A301" s="625" t="s">
        <v>2824</v>
      </c>
      <c r="B301" s="626" t="s">
        <v>2527</v>
      </c>
      <c r="C301" s="626" t="s">
        <v>2723</v>
      </c>
      <c r="D301" s="626" t="s">
        <v>2529</v>
      </c>
      <c r="E301" s="626" t="s">
        <v>2724</v>
      </c>
      <c r="F301" s="629"/>
      <c r="G301" s="629"/>
      <c r="H301" s="642">
        <v>0</v>
      </c>
      <c r="I301" s="629">
        <v>1</v>
      </c>
      <c r="J301" s="629">
        <v>561.54</v>
      </c>
      <c r="K301" s="642">
        <v>1</v>
      </c>
      <c r="L301" s="629">
        <v>1</v>
      </c>
      <c r="M301" s="630">
        <v>561.54</v>
      </c>
    </row>
    <row r="302" spans="1:13" ht="14.4" customHeight="1" x14ac:dyDescent="0.3">
      <c r="A302" s="625" t="s">
        <v>2824</v>
      </c>
      <c r="B302" s="626" t="s">
        <v>2527</v>
      </c>
      <c r="C302" s="626" t="s">
        <v>2725</v>
      </c>
      <c r="D302" s="626" t="s">
        <v>1867</v>
      </c>
      <c r="E302" s="626" t="s">
        <v>1868</v>
      </c>
      <c r="F302" s="629"/>
      <c r="G302" s="629"/>
      <c r="H302" s="642">
        <v>0</v>
      </c>
      <c r="I302" s="629">
        <v>1</v>
      </c>
      <c r="J302" s="629">
        <v>887.05</v>
      </c>
      <c r="K302" s="642">
        <v>1</v>
      </c>
      <c r="L302" s="629">
        <v>1</v>
      </c>
      <c r="M302" s="630">
        <v>887.05</v>
      </c>
    </row>
    <row r="303" spans="1:13" ht="14.4" customHeight="1" x14ac:dyDescent="0.3">
      <c r="A303" s="625" t="s">
        <v>2824</v>
      </c>
      <c r="B303" s="626" t="s">
        <v>2533</v>
      </c>
      <c r="C303" s="626" t="s">
        <v>3912</v>
      </c>
      <c r="D303" s="626" t="s">
        <v>1862</v>
      </c>
      <c r="E303" s="626" t="s">
        <v>2853</v>
      </c>
      <c r="F303" s="629">
        <v>1</v>
      </c>
      <c r="G303" s="629">
        <v>0</v>
      </c>
      <c r="H303" s="642"/>
      <c r="I303" s="629"/>
      <c r="J303" s="629"/>
      <c r="K303" s="642"/>
      <c r="L303" s="629">
        <v>1</v>
      </c>
      <c r="M303" s="630">
        <v>0</v>
      </c>
    </row>
    <row r="304" spans="1:13" ht="14.4" customHeight="1" x14ac:dyDescent="0.3">
      <c r="A304" s="625" t="s">
        <v>2824</v>
      </c>
      <c r="B304" s="626" t="s">
        <v>2535</v>
      </c>
      <c r="C304" s="626" t="s">
        <v>2727</v>
      </c>
      <c r="D304" s="626" t="s">
        <v>1301</v>
      </c>
      <c r="E304" s="626" t="s">
        <v>2728</v>
      </c>
      <c r="F304" s="629"/>
      <c r="G304" s="629"/>
      <c r="H304" s="642">
        <v>0</v>
      </c>
      <c r="I304" s="629">
        <v>9</v>
      </c>
      <c r="J304" s="629">
        <v>12101.94</v>
      </c>
      <c r="K304" s="642">
        <v>1</v>
      </c>
      <c r="L304" s="629">
        <v>9</v>
      </c>
      <c r="M304" s="630">
        <v>12101.94</v>
      </c>
    </row>
    <row r="305" spans="1:13" ht="14.4" customHeight="1" x14ac:dyDescent="0.3">
      <c r="A305" s="625" t="s">
        <v>2824</v>
      </c>
      <c r="B305" s="626" t="s">
        <v>2540</v>
      </c>
      <c r="C305" s="626" t="s">
        <v>3407</v>
      </c>
      <c r="D305" s="626" t="s">
        <v>3408</v>
      </c>
      <c r="E305" s="626" t="s">
        <v>2546</v>
      </c>
      <c r="F305" s="629">
        <v>4</v>
      </c>
      <c r="G305" s="629">
        <v>42.92</v>
      </c>
      <c r="H305" s="642">
        <v>1</v>
      </c>
      <c r="I305" s="629"/>
      <c r="J305" s="629"/>
      <c r="K305" s="642">
        <v>0</v>
      </c>
      <c r="L305" s="629">
        <v>4</v>
      </c>
      <c r="M305" s="630">
        <v>42.92</v>
      </c>
    </row>
    <row r="306" spans="1:13" ht="14.4" customHeight="1" x14ac:dyDescent="0.3">
      <c r="A306" s="625" t="s">
        <v>2824</v>
      </c>
      <c r="B306" s="626" t="s">
        <v>2540</v>
      </c>
      <c r="C306" s="626" t="s">
        <v>3763</v>
      </c>
      <c r="D306" s="626" t="s">
        <v>3764</v>
      </c>
      <c r="E306" s="626" t="s">
        <v>1593</v>
      </c>
      <c r="F306" s="629">
        <v>6</v>
      </c>
      <c r="G306" s="629">
        <v>106.14000000000001</v>
      </c>
      <c r="H306" s="642">
        <v>1</v>
      </c>
      <c r="I306" s="629"/>
      <c r="J306" s="629"/>
      <c r="K306" s="642">
        <v>0</v>
      </c>
      <c r="L306" s="629">
        <v>6</v>
      </c>
      <c r="M306" s="630">
        <v>106.14000000000001</v>
      </c>
    </row>
    <row r="307" spans="1:13" ht="14.4" customHeight="1" x14ac:dyDescent="0.3">
      <c r="A307" s="625" t="s">
        <v>2824</v>
      </c>
      <c r="B307" s="626" t="s">
        <v>2540</v>
      </c>
      <c r="C307" s="626" t="s">
        <v>2544</v>
      </c>
      <c r="D307" s="626" t="s">
        <v>2545</v>
      </c>
      <c r="E307" s="626" t="s">
        <v>2546</v>
      </c>
      <c r="F307" s="629"/>
      <c r="G307" s="629"/>
      <c r="H307" s="642">
        <v>0</v>
      </c>
      <c r="I307" s="629">
        <v>1</v>
      </c>
      <c r="J307" s="629">
        <v>10.73</v>
      </c>
      <c r="K307" s="642">
        <v>1</v>
      </c>
      <c r="L307" s="629">
        <v>1</v>
      </c>
      <c r="M307" s="630">
        <v>10.73</v>
      </c>
    </row>
    <row r="308" spans="1:13" ht="14.4" customHeight="1" x14ac:dyDescent="0.3">
      <c r="A308" s="625" t="s">
        <v>2824</v>
      </c>
      <c r="B308" s="626" t="s">
        <v>2540</v>
      </c>
      <c r="C308" s="626" t="s">
        <v>2922</v>
      </c>
      <c r="D308" s="626" t="s">
        <v>2923</v>
      </c>
      <c r="E308" s="626" t="s">
        <v>2543</v>
      </c>
      <c r="F308" s="629">
        <v>10</v>
      </c>
      <c r="G308" s="629">
        <v>69.800000000000011</v>
      </c>
      <c r="H308" s="642">
        <v>1</v>
      </c>
      <c r="I308" s="629"/>
      <c r="J308" s="629"/>
      <c r="K308" s="642">
        <v>0</v>
      </c>
      <c r="L308" s="629">
        <v>10</v>
      </c>
      <c r="M308" s="630">
        <v>69.800000000000011</v>
      </c>
    </row>
    <row r="309" spans="1:13" ht="14.4" customHeight="1" x14ac:dyDescent="0.3">
      <c r="A309" s="625" t="s">
        <v>2824</v>
      </c>
      <c r="B309" s="626" t="s">
        <v>2550</v>
      </c>
      <c r="C309" s="626" t="s">
        <v>3789</v>
      </c>
      <c r="D309" s="626" t="s">
        <v>1293</v>
      </c>
      <c r="E309" s="626" t="s">
        <v>678</v>
      </c>
      <c r="F309" s="629">
        <v>3</v>
      </c>
      <c r="G309" s="629">
        <v>648.48</v>
      </c>
      <c r="H309" s="642">
        <v>1</v>
      </c>
      <c r="I309" s="629"/>
      <c r="J309" s="629"/>
      <c r="K309" s="642">
        <v>0</v>
      </c>
      <c r="L309" s="629">
        <v>3</v>
      </c>
      <c r="M309" s="630">
        <v>648.48</v>
      </c>
    </row>
    <row r="310" spans="1:13" ht="14.4" customHeight="1" x14ac:dyDescent="0.3">
      <c r="A310" s="625" t="s">
        <v>2824</v>
      </c>
      <c r="B310" s="626" t="s">
        <v>2550</v>
      </c>
      <c r="C310" s="626" t="s">
        <v>2552</v>
      </c>
      <c r="D310" s="626" t="s">
        <v>1291</v>
      </c>
      <c r="E310" s="626" t="s">
        <v>2553</v>
      </c>
      <c r="F310" s="629"/>
      <c r="G310" s="629"/>
      <c r="H310" s="642">
        <v>0</v>
      </c>
      <c r="I310" s="629">
        <v>18</v>
      </c>
      <c r="J310" s="629">
        <v>2918.34</v>
      </c>
      <c r="K310" s="642">
        <v>1</v>
      </c>
      <c r="L310" s="629">
        <v>18</v>
      </c>
      <c r="M310" s="630">
        <v>2918.34</v>
      </c>
    </row>
    <row r="311" spans="1:13" ht="14.4" customHeight="1" x14ac:dyDescent="0.3">
      <c r="A311" s="625" t="s">
        <v>2824</v>
      </c>
      <c r="B311" s="626" t="s">
        <v>2550</v>
      </c>
      <c r="C311" s="626" t="s">
        <v>2554</v>
      </c>
      <c r="D311" s="626" t="s">
        <v>1293</v>
      </c>
      <c r="E311" s="626" t="s">
        <v>2555</v>
      </c>
      <c r="F311" s="629"/>
      <c r="G311" s="629"/>
      <c r="H311" s="642">
        <v>0</v>
      </c>
      <c r="I311" s="629">
        <v>34</v>
      </c>
      <c r="J311" s="629">
        <v>7349.44</v>
      </c>
      <c r="K311" s="642">
        <v>1</v>
      </c>
      <c r="L311" s="629">
        <v>34</v>
      </c>
      <c r="M311" s="630">
        <v>7349.44</v>
      </c>
    </row>
    <row r="312" spans="1:13" ht="14.4" customHeight="1" x14ac:dyDescent="0.3">
      <c r="A312" s="625" t="s">
        <v>2824</v>
      </c>
      <c r="B312" s="626" t="s">
        <v>2556</v>
      </c>
      <c r="C312" s="626" t="s">
        <v>3982</v>
      </c>
      <c r="D312" s="626" t="s">
        <v>2559</v>
      </c>
      <c r="E312" s="626" t="s">
        <v>1424</v>
      </c>
      <c r="F312" s="629">
        <v>1</v>
      </c>
      <c r="G312" s="629">
        <v>0</v>
      </c>
      <c r="H312" s="642"/>
      <c r="I312" s="629"/>
      <c r="J312" s="629"/>
      <c r="K312" s="642"/>
      <c r="L312" s="629">
        <v>1</v>
      </c>
      <c r="M312" s="630">
        <v>0</v>
      </c>
    </row>
    <row r="313" spans="1:13" ht="14.4" customHeight="1" x14ac:dyDescent="0.3">
      <c r="A313" s="625" t="s">
        <v>2824</v>
      </c>
      <c r="B313" s="626" t="s">
        <v>2560</v>
      </c>
      <c r="C313" s="626" t="s">
        <v>3809</v>
      </c>
      <c r="D313" s="626" t="s">
        <v>3810</v>
      </c>
      <c r="E313" s="626" t="s">
        <v>605</v>
      </c>
      <c r="F313" s="629">
        <v>3</v>
      </c>
      <c r="G313" s="629">
        <v>605.25</v>
      </c>
      <c r="H313" s="642">
        <v>1</v>
      </c>
      <c r="I313" s="629"/>
      <c r="J313" s="629"/>
      <c r="K313" s="642">
        <v>0</v>
      </c>
      <c r="L313" s="629">
        <v>3</v>
      </c>
      <c r="M313" s="630">
        <v>605.25</v>
      </c>
    </row>
    <row r="314" spans="1:13" ht="14.4" customHeight="1" x14ac:dyDescent="0.3">
      <c r="A314" s="625" t="s">
        <v>2824</v>
      </c>
      <c r="B314" s="626" t="s">
        <v>2560</v>
      </c>
      <c r="C314" s="626" t="s">
        <v>3811</v>
      </c>
      <c r="D314" s="626" t="s">
        <v>3810</v>
      </c>
      <c r="E314" s="626" t="s">
        <v>628</v>
      </c>
      <c r="F314" s="629">
        <v>3</v>
      </c>
      <c r="G314" s="629">
        <v>0</v>
      </c>
      <c r="H314" s="642"/>
      <c r="I314" s="629"/>
      <c r="J314" s="629"/>
      <c r="K314" s="642"/>
      <c r="L314" s="629">
        <v>3</v>
      </c>
      <c r="M314" s="630">
        <v>0</v>
      </c>
    </row>
    <row r="315" spans="1:13" ht="14.4" customHeight="1" x14ac:dyDescent="0.3">
      <c r="A315" s="625" t="s">
        <v>2824</v>
      </c>
      <c r="B315" s="626" t="s">
        <v>4869</v>
      </c>
      <c r="C315" s="626" t="s">
        <v>3841</v>
      </c>
      <c r="D315" s="626" t="s">
        <v>3842</v>
      </c>
      <c r="E315" s="626" t="s">
        <v>3843</v>
      </c>
      <c r="F315" s="629">
        <v>2</v>
      </c>
      <c r="G315" s="629">
        <v>1008.7</v>
      </c>
      <c r="H315" s="642">
        <v>1</v>
      </c>
      <c r="I315" s="629"/>
      <c r="J315" s="629"/>
      <c r="K315" s="642">
        <v>0</v>
      </c>
      <c r="L315" s="629">
        <v>2</v>
      </c>
      <c r="M315" s="630">
        <v>1008.7</v>
      </c>
    </row>
    <row r="316" spans="1:13" ht="14.4" customHeight="1" x14ac:dyDescent="0.3">
      <c r="A316" s="625" t="s">
        <v>2824</v>
      </c>
      <c r="B316" s="626" t="s">
        <v>2576</v>
      </c>
      <c r="C316" s="626" t="s">
        <v>2577</v>
      </c>
      <c r="D316" s="626" t="s">
        <v>1426</v>
      </c>
      <c r="E316" s="626" t="s">
        <v>593</v>
      </c>
      <c r="F316" s="629"/>
      <c r="G316" s="629"/>
      <c r="H316" s="642">
        <v>0</v>
      </c>
      <c r="I316" s="629">
        <v>1</v>
      </c>
      <c r="J316" s="629">
        <v>137.74</v>
      </c>
      <c r="K316" s="642">
        <v>1</v>
      </c>
      <c r="L316" s="629">
        <v>1</v>
      </c>
      <c r="M316" s="630">
        <v>137.74</v>
      </c>
    </row>
    <row r="317" spans="1:13" ht="14.4" customHeight="1" x14ac:dyDescent="0.3">
      <c r="A317" s="625" t="s">
        <v>2825</v>
      </c>
      <c r="B317" s="626" t="s">
        <v>2194</v>
      </c>
      <c r="C317" s="626" t="s">
        <v>2196</v>
      </c>
      <c r="D317" s="626" t="s">
        <v>1418</v>
      </c>
      <c r="E317" s="626" t="s">
        <v>2197</v>
      </c>
      <c r="F317" s="629"/>
      <c r="G317" s="629"/>
      <c r="H317" s="642">
        <v>0</v>
      </c>
      <c r="I317" s="629">
        <v>5</v>
      </c>
      <c r="J317" s="629">
        <v>6798.0499999999993</v>
      </c>
      <c r="K317" s="642">
        <v>1</v>
      </c>
      <c r="L317" s="629">
        <v>5</v>
      </c>
      <c r="M317" s="630">
        <v>6798.0499999999993</v>
      </c>
    </row>
    <row r="318" spans="1:13" ht="14.4" customHeight="1" x14ac:dyDescent="0.3">
      <c r="A318" s="625" t="s">
        <v>2825</v>
      </c>
      <c r="B318" s="626" t="s">
        <v>2194</v>
      </c>
      <c r="C318" s="626" t="s">
        <v>2873</v>
      </c>
      <c r="D318" s="626" t="s">
        <v>2874</v>
      </c>
      <c r="E318" s="626" t="s">
        <v>2875</v>
      </c>
      <c r="F318" s="629"/>
      <c r="G318" s="629"/>
      <c r="H318" s="642">
        <v>0</v>
      </c>
      <c r="I318" s="629">
        <v>14</v>
      </c>
      <c r="J318" s="629">
        <v>18861.919999999998</v>
      </c>
      <c r="K318" s="642">
        <v>1</v>
      </c>
      <c r="L318" s="629">
        <v>14</v>
      </c>
      <c r="M318" s="630">
        <v>18861.919999999998</v>
      </c>
    </row>
    <row r="319" spans="1:13" ht="14.4" customHeight="1" x14ac:dyDescent="0.3">
      <c r="A319" s="625" t="s">
        <v>2825</v>
      </c>
      <c r="B319" s="626" t="s">
        <v>2207</v>
      </c>
      <c r="C319" s="626" t="s">
        <v>2208</v>
      </c>
      <c r="D319" s="626" t="s">
        <v>1310</v>
      </c>
      <c r="E319" s="626" t="s">
        <v>1268</v>
      </c>
      <c r="F319" s="629"/>
      <c r="G319" s="629"/>
      <c r="H319" s="642"/>
      <c r="I319" s="629">
        <v>6</v>
      </c>
      <c r="J319" s="629">
        <v>0</v>
      </c>
      <c r="K319" s="642"/>
      <c r="L319" s="629">
        <v>6</v>
      </c>
      <c r="M319" s="630">
        <v>0</v>
      </c>
    </row>
    <row r="320" spans="1:13" ht="14.4" customHeight="1" x14ac:dyDescent="0.3">
      <c r="A320" s="625" t="s">
        <v>2825</v>
      </c>
      <c r="B320" s="626" t="s">
        <v>4862</v>
      </c>
      <c r="C320" s="626" t="s">
        <v>4786</v>
      </c>
      <c r="D320" s="626" t="s">
        <v>4787</v>
      </c>
      <c r="E320" s="626" t="s">
        <v>1532</v>
      </c>
      <c r="F320" s="629">
        <v>2</v>
      </c>
      <c r="G320" s="629">
        <v>83.86</v>
      </c>
      <c r="H320" s="642">
        <v>1</v>
      </c>
      <c r="I320" s="629"/>
      <c r="J320" s="629"/>
      <c r="K320" s="642">
        <v>0</v>
      </c>
      <c r="L320" s="629">
        <v>2</v>
      </c>
      <c r="M320" s="630">
        <v>83.86</v>
      </c>
    </row>
    <row r="321" spans="1:13" ht="14.4" customHeight="1" x14ac:dyDescent="0.3">
      <c r="A321" s="625" t="s">
        <v>2825</v>
      </c>
      <c r="B321" s="626" t="s">
        <v>4862</v>
      </c>
      <c r="C321" s="626" t="s">
        <v>4788</v>
      </c>
      <c r="D321" s="626" t="s">
        <v>4789</v>
      </c>
      <c r="E321" s="626" t="s">
        <v>1642</v>
      </c>
      <c r="F321" s="629">
        <v>3</v>
      </c>
      <c r="G321" s="629">
        <v>167.7</v>
      </c>
      <c r="H321" s="642">
        <v>1</v>
      </c>
      <c r="I321" s="629"/>
      <c r="J321" s="629"/>
      <c r="K321" s="642">
        <v>0</v>
      </c>
      <c r="L321" s="629">
        <v>3</v>
      </c>
      <c r="M321" s="630">
        <v>167.7</v>
      </c>
    </row>
    <row r="322" spans="1:13" ht="14.4" customHeight="1" x14ac:dyDescent="0.3">
      <c r="A322" s="625" t="s">
        <v>2825</v>
      </c>
      <c r="B322" s="626" t="s">
        <v>2278</v>
      </c>
      <c r="C322" s="626" t="s">
        <v>2932</v>
      </c>
      <c r="D322" s="626" t="s">
        <v>1452</v>
      </c>
      <c r="E322" s="626" t="s">
        <v>1199</v>
      </c>
      <c r="F322" s="629"/>
      <c r="G322" s="629"/>
      <c r="H322" s="642"/>
      <c r="I322" s="629">
        <v>3</v>
      </c>
      <c r="J322" s="629">
        <v>0</v>
      </c>
      <c r="K322" s="642"/>
      <c r="L322" s="629">
        <v>3</v>
      </c>
      <c r="M322" s="630">
        <v>0</v>
      </c>
    </row>
    <row r="323" spans="1:13" ht="14.4" customHeight="1" x14ac:dyDescent="0.3">
      <c r="A323" s="625" t="s">
        <v>2825</v>
      </c>
      <c r="B323" s="626" t="s">
        <v>2278</v>
      </c>
      <c r="C323" s="626" t="s">
        <v>2282</v>
      </c>
      <c r="D323" s="626" t="s">
        <v>1452</v>
      </c>
      <c r="E323" s="626" t="s">
        <v>1447</v>
      </c>
      <c r="F323" s="629"/>
      <c r="G323" s="629"/>
      <c r="H323" s="642">
        <v>0</v>
      </c>
      <c r="I323" s="629">
        <v>1</v>
      </c>
      <c r="J323" s="629">
        <v>203.07</v>
      </c>
      <c r="K323" s="642">
        <v>1</v>
      </c>
      <c r="L323" s="629">
        <v>1</v>
      </c>
      <c r="M323" s="630">
        <v>203.07</v>
      </c>
    </row>
    <row r="324" spans="1:13" ht="14.4" customHeight="1" x14ac:dyDescent="0.3">
      <c r="A324" s="625" t="s">
        <v>2825</v>
      </c>
      <c r="B324" s="626" t="s">
        <v>2297</v>
      </c>
      <c r="C324" s="626" t="s">
        <v>3400</v>
      </c>
      <c r="D324" s="626" t="s">
        <v>2300</v>
      </c>
      <c r="E324" s="626" t="s">
        <v>2743</v>
      </c>
      <c r="F324" s="629"/>
      <c r="G324" s="629"/>
      <c r="H324" s="642">
        <v>0</v>
      </c>
      <c r="I324" s="629">
        <v>4</v>
      </c>
      <c r="J324" s="629">
        <v>674.36</v>
      </c>
      <c r="K324" s="642">
        <v>1</v>
      </c>
      <c r="L324" s="629">
        <v>4</v>
      </c>
      <c r="M324" s="630">
        <v>674.36</v>
      </c>
    </row>
    <row r="325" spans="1:13" ht="14.4" customHeight="1" x14ac:dyDescent="0.3">
      <c r="A325" s="625" t="s">
        <v>2825</v>
      </c>
      <c r="B325" s="626" t="s">
        <v>2307</v>
      </c>
      <c r="C325" s="626" t="s">
        <v>4818</v>
      </c>
      <c r="D325" s="626" t="s">
        <v>1555</v>
      </c>
      <c r="E325" s="626" t="s">
        <v>1213</v>
      </c>
      <c r="F325" s="629">
        <v>2</v>
      </c>
      <c r="G325" s="629">
        <v>0</v>
      </c>
      <c r="H325" s="642"/>
      <c r="I325" s="629"/>
      <c r="J325" s="629"/>
      <c r="K325" s="642"/>
      <c r="L325" s="629">
        <v>2</v>
      </c>
      <c r="M325" s="630">
        <v>0</v>
      </c>
    </row>
    <row r="326" spans="1:13" ht="14.4" customHeight="1" x14ac:dyDescent="0.3">
      <c r="A326" s="625" t="s">
        <v>2825</v>
      </c>
      <c r="B326" s="626" t="s">
        <v>2341</v>
      </c>
      <c r="C326" s="626" t="s">
        <v>2356</v>
      </c>
      <c r="D326" s="626" t="s">
        <v>2357</v>
      </c>
      <c r="E326" s="626" t="s">
        <v>2358</v>
      </c>
      <c r="F326" s="629">
        <v>2</v>
      </c>
      <c r="G326" s="629">
        <v>173.52</v>
      </c>
      <c r="H326" s="642">
        <v>1</v>
      </c>
      <c r="I326" s="629"/>
      <c r="J326" s="629"/>
      <c r="K326" s="642">
        <v>0</v>
      </c>
      <c r="L326" s="629">
        <v>2</v>
      </c>
      <c r="M326" s="630">
        <v>173.52</v>
      </c>
    </row>
    <row r="327" spans="1:13" ht="14.4" customHeight="1" x14ac:dyDescent="0.3">
      <c r="A327" s="625" t="s">
        <v>2825</v>
      </c>
      <c r="B327" s="626" t="s">
        <v>2688</v>
      </c>
      <c r="C327" s="626" t="s">
        <v>3306</v>
      </c>
      <c r="D327" s="626" t="s">
        <v>3307</v>
      </c>
      <c r="E327" s="626" t="s">
        <v>1925</v>
      </c>
      <c r="F327" s="629">
        <v>2</v>
      </c>
      <c r="G327" s="629">
        <v>444.5</v>
      </c>
      <c r="H327" s="642">
        <v>1</v>
      </c>
      <c r="I327" s="629"/>
      <c r="J327" s="629"/>
      <c r="K327" s="642">
        <v>0</v>
      </c>
      <c r="L327" s="629">
        <v>2</v>
      </c>
      <c r="M327" s="630">
        <v>444.5</v>
      </c>
    </row>
    <row r="328" spans="1:13" ht="14.4" customHeight="1" x14ac:dyDescent="0.3">
      <c r="A328" s="625" t="s">
        <v>2825</v>
      </c>
      <c r="B328" s="626" t="s">
        <v>2688</v>
      </c>
      <c r="C328" s="626" t="s">
        <v>4757</v>
      </c>
      <c r="D328" s="626" t="s">
        <v>3307</v>
      </c>
      <c r="E328" s="626" t="s">
        <v>1925</v>
      </c>
      <c r="F328" s="629">
        <v>1</v>
      </c>
      <c r="G328" s="629">
        <v>222.25</v>
      </c>
      <c r="H328" s="642">
        <v>1</v>
      </c>
      <c r="I328" s="629"/>
      <c r="J328" s="629"/>
      <c r="K328" s="642">
        <v>0</v>
      </c>
      <c r="L328" s="629">
        <v>1</v>
      </c>
      <c r="M328" s="630">
        <v>222.25</v>
      </c>
    </row>
    <row r="329" spans="1:13" ht="14.4" customHeight="1" x14ac:dyDescent="0.3">
      <c r="A329" s="625" t="s">
        <v>2825</v>
      </c>
      <c r="B329" s="626" t="s">
        <v>2688</v>
      </c>
      <c r="C329" s="626" t="s">
        <v>2689</v>
      </c>
      <c r="D329" s="626" t="s">
        <v>1924</v>
      </c>
      <c r="E329" s="626" t="s">
        <v>1925</v>
      </c>
      <c r="F329" s="629"/>
      <c r="G329" s="629"/>
      <c r="H329" s="642">
        <v>0</v>
      </c>
      <c r="I329" s="629">
        <v>1</v>
      </c>
      <c r="J329" s="629">
        <v>222.25</v>
      </c>
      <c r="K329" s="642">
        <v>1</v>
      </c>
      <c r="L329" s="629">
        <v>1</v>
      </c>
      <c r="M329" s="630">
        <v>222.25</v>
      </c>
    </row>
    <row r="330" spans="1:13" ht="14.4" customHeight="1" x14ac:dyDescent="0.3">
      <c r="A330" s="625" t="s">
        <v>2825</v>
      </c>
      <c r="B330" s="626" t="s">
        <v>2688</v>
      </c>
      <c r="C330" s="626" t="s">
        <v>4792</v>
      </c>
      <c r="D330" s="626" t="s">
        <v>1924</v>
      </c>
      <c r="E330" s="626" t="s">
        <v>4793</v>
      </c>
      <c r="F330" s="629"/>
      <c r="G330" s="629"/>
      <c r="H330" s="642"/>
      <c r="I330" s="629">
        <v>1</v>
      </c>
      <c r="J330" s="629">
        <v>0</v>
      </c>
      <c r="K330" s="642"/>
      <c r="L330" s="629">
        <v>1</v>
      </c>
      <c r="M330" s="630">
        <v>0</v>
      </c>
    </row>
    <row r="331" spans="1:13" ht="14.4" customHeight="1" x14ac:dyDescent="0.3">
      <c r="A331" s="625" t="s">
        <v>2825</v>
      </c>
      <c r="B331" s="626" t="s">
        <v>4856</v>
      </c>
      <c r="C331" s="626" t="s">
        <v>3735</v>
      </c>
      <c r="D331" s="626" t="s">
        <v>3736</v>
      </c>
      <c r="E331" s="626" t="s">
        <v>3737</v>
      </c>
      <c r="F331" s="629"/>
      <c r="G331" s="629"/>
      <c r="H331" s="642">
        <v>0</v>
      </c>
      <c r="I331" s="629">
        <v>5</v>
      </c>
      <c r="J331" s="629">
        <v>37836.5</v>
      </c>
      <c r="K331" s="642">
        <v>1</v>
      </c>
      <c r="L331" s="629">
        <v>5</v>
      </c>
      <c r="M331" s="630">
        <v>37836.5</v>
      </c>
    </row>
    <row r="332" spans="1:13" ht="14.4" customHeight="1" x14ac:dyDescent="0.3">
      <c r="A332" s="625" t="s">
        <v>2825</v>
      </c>
      <c r="B332" s="626" t="s">
        <v>4856</v>
      </c>
      <c r="C332" s="626" t="s">
        <v>4748</v>
      </c>
      <c r="D332" s="626" t="s">
        <v>4749</v>
      </c>
      <c r="E332" s="626" t="s">
        <v>4750</v>
      </c>
      <c r="F332" s="629"/>
      <c r="G332" s="629"/>
      <c r="H332" s="642">
        <v>0</v>
      </c>
      <c r="I332" s="629">
        <v>9</v>
      </c>
      <c r="J332" s="629">
        <v>133740.63</v>
      </c>
      <c r="K332" s="642">
        <v>1</v>
      </c>
      <c r="L332" s="629">
        <v>9</v>
      </c>
      <c r="M332" s="630">
        <v>133740.63</v>
      </c>
    </row>
    <row r="333" spans="1:13" ht="14.4" customHeight="1" x14ac:dyDescent="0.3">
      <c r="A333" s="625" t="s">
        <v>2825</v>
      </c>
      <c r="B333" s="626" t="s">
        <v>4857</v>
      </c>
      <c r="C333" s="626" t="s">
        <v>3120</v>
      </c>
      <c r="D333" s="626" t="s">
        <v>3121</v>
      </c>
      <c r="E333" s="626" t="s">
        <v>1455</v>
      </c>
      <c r="F333" s="629"/>
      <c r="G333" s="629"/>
      <c r="H333" s="642">
        <v>0</v>
      </c>
      <c r="I333" s="629">
        <v>1</v>
      </c>
      <c r="J333" s="629">
        <v>68.040000000000006</v>
      </c>
      <c r="K333" s="642">
        <v>1</v>
      </c>
      <c r="L333" s="629">
        <v>1</v>
      </c>
      <c r="M333" s="630">
        <v>68.040000000000006</v>
      </c>
    </row>
    <row r="334" spans="1:13" ht="14.4" customHeight="1" x14ac:dyDescent="0.3">
      <c r="A334" s="625" t="s">
        <v>2825</v>
      </c>
      <c r="B334" s="626" t="s">
        <v>4857</v>
      </c>
      <c r="C334" s="626" t="s">
        <v>3122</v>
      </c>
      <c r="D334" s="626" t="s">
        <v>3123</v>
      </c>
      <c r="E334" s="626" t="s">
        <v>618</v>
      </c>
      <c r="F334" s="629"/>
      <c r="G334" s="629"/>
      <c r="H334" s="642">
        <v>0</v>
      </c>
      <c r="I334" s="629">
        <v>3</v>
      </c>
      <c r="J334" s="629">
        <v>272.15999999999997</v>
      </c>
      <c r="K334" s="642">
        <v>1</v>
      </c>
      <c r="L334" s="629">
        <v>3</v>
      </c>
      <c r="M334" s="630">
        <v>272.15999999999997</v>
      </c>
    </row>
    <row r="335" spans="1:13" ht="14.4" customHeight="1" x14ac:dyDescent="0.3">
      <c r="A335" s="625" t="s">
        <v>2825</v>
      </c>
      <c r="B335" s="626" t="s">
        <v>4857</v>
      </c>
      <c r="C335" s="626" t="s">
        <v>3615</v>
      </c>
      <c r="D335" s="626" t="s">
        <v>3123</v>
      </c>
      <c r="E335" s="626" t="s">
        <v>3616</v>
      </c>
      <c r="F335" s="629"/>
      <c r="G335" s="629"/>
      <c r="H335" s="642">
        <v>0</v>
      </c>
      <c r="I335" s="629">
        <v>10</v>
      </c>
      <c r="J335" s="629">
        <v>3023.8999999999996</v>
      </c>
      <c r="K335" s="642">
        <v>1</v>
      </c>
      <c r="L335" s="629">
        <v>10</v>
      </c>
      <c r="M335" s="630">
        <v>3023.8999999999996</v>
      </c>
    </row>
    <row r="336" spans="1:13" ht="14.4" customHeight="1" x14ac:dyDescent="0.3">
      <c r="A336" s="625" t="s">
        <v>2825</v>
      </c>
      <c r="B336" s="626" t="s">
        <v>2469</v>
      </c>
      <c r="C336" s="626" t="s">
        <v>3426</v>
      </c>
      <c r="D336" s="626" t="s">
        <v>619</v>
      </c>
      <c r="E336" s="626" t="s">
        <v>620</v>
      </c>
      <c r="F336" s="629">
        <v>3</v>
      </c>
      <c r="G336" s="629">
        <v>6382.5599999999995</v>
      </c>
      <c r="H336" s="642">
        <v>1</v>
      </c>
      <c r="I336" s="629"/>
      <c r="J336" s="629"/>
      <c r="K336" s="642">
        <v>0</v>
      </c>
      <c r="L336" s="629">
        <v>3</v>
      </c>
      <c r="M336" s="630">
        <v>6382.5599999999995</v>
      </c>
    </row>
    <row r="337" spans="1:13" ht="14.4" customHeight="1" x14ac:dyDescent="0.3">
      <c r="A337" s="625" t="s">
        <v>2825</v>
      </c>
      <c r="B337" s="626" t="s">
        <v>2469</v>
      </c>
      <c r="C337" s="626" t="s">
        <v>3658</v>
      </c>
      <c r="D337" s="626" t="s">
        <v>619</v>
      </c>
      <c r="E337" s="626" t="s">
        <v>3424</v>
      </c>
      <c r="F337" s="629">
        <v>3</v>
      </c>
      <c r="G337" s="629">
        <v>0</v>
      </c>
      <c r="H337" s="642"/>
      <c r="I337" s="629"/>
      <c r="J337" s="629"/>
      <c r="K337" s="642"/>
      <c r="L337" s="629">
        <v>3</v>
      </c>
      <c r="M337" s="630">
        <v>0</v>
      </c>
    </row>
    <row r="338" spans="1:13" ht="14.4" customHeight="1" x14ac:dyDescent="0.3">
      <c r="A338" s="625" t="s">
        <v>2825</v>
      </c>
      <c r="B338" s="626" t="s">
        <v>4858</v>
      </c>
      <c r="C338" s="626" t="s">
        <v>4814</v>
      </c>
      <c r="D338" s="626" t="s">
        <v>4815</v>
      </c>
      <c r="E338" s="626" t="s">
        <v>3504</v>
      </c>
      <c r="F338" s="629">
        <v>1</v>
      </c>
      <c r="G338" s="629">
        <v>0</v>
      </c>
      <c r="H338" s="642"/>
      <c r="I338" s="629"/>
      <c r="J338" s="629"/>
      <c r="K338" s="642"/>
      <c r="L338" s="629">
        <v>1</v>
      </c>
      <c r="M338" s="630">
        <v>0</v>
      </c>
    </row>
    <row r="339" spans="1:13" ht="14.4" customHeight="1" x14ac:dyDescent="0.3">
      <c r="A339" s="625" t="s">
        <v>2825</v>
      </c>
      <c r="B339" s="626" t="s">
        <v>4858</v>
      </c>
      <c r="C339" s="626" t="s">
        <v>3273</v>
      </c>
      <c r="D339" s="626" t="s">
        <v>3274</v>
      </c>
      <c r="E339" s="626" t="s">
        <v>3275</v>
      </c>
      <c r="F339" s="629"/>
      <c r="G339" s="629"/>
      <c r="H339" s="642">
        <v>0</v>
      </c>
      <c r="I339" s="629">
        <v>21</v>
      </c>
      <c r="J339" s="629">
        <v>47869.08</v>
      </c>
      <c r="K339" s="642">
        <v>1</v>
      </c>
      <c r="L339" s="629">
        <v>21</v>
      </c>
      <c r="M339" s="630">
        <v>47869.08</v>
      </c>
    </row>
    <row r="340" spans="1:13" ht="14.4" customHeight="1" x14ac:dyDescent="0.3">
      <c r="A340" s="625" t="s">
        <v>2825</v>
      </c>
      <c r="B340" s="626" t="s">
        <v>4858</v>
      </c>
      <c r="C340" s="626" t="s">
        <v>3271</v>
      </c>
      <c r="D340" s="626" t="s">
        <v>4816</v>
      </c>
      <c r="E340" s="626" t="s">
        <v>2266</v>
      </c>
      <c r="F340" s="629">
        <v>1</v>
      </c>
      <c r="G340" s="629">
        <v>2127.52</v>
      </c>
      <c r="H340" s="642">
        <v>1</v>
      </c>
      <c r="I340" s="629"/>
      <c r="J340" s="629"/>
      <c r="K340" s="642">
        <v>0</v>
      </c>
      <c r="L340" s="629">
        <v>1</v>
      </c>
      <c r="M340" s="630">
        <v>2127.52</v>
      </c>
    </row>
    <row r="341" spans="1:13" ht="14.4" customHeight="1" x14ac:dyDescent="0.3">
      <c r="A341" s="625" t="s">
        <v>2825</v>
      </c>
      <c r="B341" s="626" t="s">
        <v>2485</v>
      </c>
      <c r="C341" s="626" t="s">
        <v>2486</v>
      </c>
      <c r="D341" s="626" t="s">
        <v>1429</v>
      </c>
      <c r="E341" s="626" t="s">
        <v>1430</v>
      </c>
      <c r="F341" s="629"/>
      <c r="G341" s="629"/>
      <c r="H341" s="642">
        <v>0</v>
      </c>
      <c r="I341" s="629">
        <v>1</v>
      </c>
      <c r="J341" s="629">
        <v>95.25</v>
      </c>
      <c r="K341" s="642">
        <v>1</v>
      </c>
      <c r="L341" s="629">
        <v>1</v>
      </c>
      <c r="M341" s="630">
        <v>95.25</v>
      </c>
    </row>
    <row r="342" spans="1:13" ht="14.4" customHeight="1" x14ac:dyDescent="0.3">
      <c r="A342" s="625" t="s">
        <v>2825</v>
      </c>
      <c r="B342" s="626" t="s">
        <v>2506</v>
      </c>
      <c r="C342" s="626" t="s">
        <v>4822</v>
      </c>
      <c r="D342" s="626" t="s">
        <v>4823</v>
      </c>
      <c r="E342" s="626" t="s">
        <v>2519</v>
      </c>
      <c r="F342" s="629">
        <v>1</v>
      </c>
      <c r="G342" s="629">
        <v>124.51</v>
      </c>
      <c r="H342" s="642">
        <v>1</v>
      </c>
      <c r="I342" s="629"/>
      <c r="J342" s="629"/>
      <c r="K342" s="642">
        <v>0</v>
      </c>
      <c r="L342" s="629">
        <v>1</v>
      </c>
      <c r="M342" s="630">
        <v>124.51</v>
      </c>
    </row>
    <row r="343" spans="1:13" ht="14.4" customHeight="1" x14ac:dyDescent="0.3">
      <c r="A343" s="625" t="s">
        <v>2825</v>
      </c>
      <c r="B343" s="626" t="s">
        <v>2506</v>
      </c>
      <c r="C343" s="626" t="s">
        <v>2518</v>
      </c>
      <c r="D343" s="626" t="s">
        <v>1351</v>
      </c>
      <c r="E343" s="626" t="s">
        <v>2519</v>
      </c>
      <c r="F343" s="629"/>
      <c r="G343" s="629"/>
      <c r="H343" s="642">
        <v>0</v>
      </c>
      <c r="I343" s="629">
        <v>1</v>
      </c>
      <c r="J343" s="629">
        <v>124.51</v>
      </c>
      <c r="K343" s="642">
        <v>1</v>
      </c>
      <c r="L343" s="629">
        <v>1</v>
      </c>
      <c r="M343" s="630">
        <v>124.51</v>
      </c>
    </row>
    <row r="344" spans="1:13" ht="14.4" customHeight="1" x14ac:dyDescent="0.3">
      <c r="A344" s="625" t="s">
        <v>2825</v>
      </c>
      <c r="B344" s="626" t="s">
        <v>2506</v>
      </c>
      <c r="C344" s="626" t="s">
        <v>2520</v>
      </c>
      <c r="D344" s="626" t="s">
        <v>1351</v>
      </c>
      <c r="E344" s="626" t="s">
        <v>2521</v>
      </c>
      <c r="F344" s="629"/>
      <c r="G344" s="629"/>
      <c r="H344" s="642">
        <v>0</v>
      </c>
      <c r="I344" s="629">
        <v>1</v>
      </c>
      <c r="J344" s="629">
        <v>207.53</v>
      </c>
      <c r="K344" s="642">
        <v>1</v>
      </c>
      <c r="L344" s="629">
        <v>1</v>
      </c>
      <c r="M344" s="630">
        <v>207.53</v>
      </c>
    </row>
    <row r="345" spans="1:13" ht="14.4" customHeight="1" x14ac:dyDescent="0.3">
      <c r="A345" s="625" t="s">
        <v>2825</v>
      </c>
      <c r="B345" s="626" t="s">
        <v>2550</v>
      </c>
      <c r="C345" s="626" t="s">
        <v>2554</v>
      </c>
      <c r="D345" s="626" t="s">
        <v>1293</v>
      </c>
      <c r="E345" s="626" t="s">
        <v>2555</v>
      </c>
      <c r="F345" s="629"/>
      <c r="G345" s="629"/>
      <c r="H345" s="642">
        <v>0</v>
      </c>
      <c r="I345" s="629">
        <v>3</v>
      </c>
      <c r="J345" s="629">
        <v>648.48</v>
      </c>
      <c r="K345" s="642">
        <v>1</v>
      </c>
      <c r="L345" s="629">
        <v>3</v>
      </c>
      <c r="M345" s="630">
        <v>648.48</v>
      </c>
    </row>
    <row r="346" spans="1:13" ht="14.4" customHeight="1" x14ac:dyDescent="0.3">
      <c r="A346" s="625" t="s">
        <v>2825</v>
      </c>
      <c r="B346" s="626" t="s">
        <v>2573</v>
      </c>
      <c r="C346" s="626" t="s">
        <v>4480</v>
      </c>
      <c r="D346" s="626" t="s">
        <v>4481</v>
      </c>
      <c r="E346" s="626" t="s">
        <v>628</v>
      </c>
      <c r="F346" s="629">
        <v>2</v>
      </c>
      <c r="G346" s="629">
        <v>0</v>
      </c>
      <c r="H346" s="642"/>
      <c r="I346" s="629"/>
      <c r="J346" s="629"/>
      <c r="K346" s="642"/>
      <c r="L346" s="629">
        <v>2</v>
      </c>
      <c r="M346" s="630">
        <v>0</v>
      </c>
    </row>
    <row r="347" spans="1:13" ht="14.4" customHeight="1" x14ac:dyDescent="0.3">
      <c r="A347" s="625" t="s">
        <v>2825</v>
      </c>
      <c r="B347" s="626" t="s">
        <v>2573</v>
      </c>
      <c r="C347" s="626" t="s">
        <v>4796</v>
      </c>
      <c r="D347" s="626" t="s">
        <v>4481</v>
      </c>
      <c r="E347" s="626" t="s">
        <v>4333</v>
      </c>
      <c r="F347" s="629">
        <v>3</v>
      </c>
      <c r="G347" s="629">
        <v>1239.6600000000001</v>
      </c>
      <c r="H347" s="642">
        <v>1</v>
      </c>
      <c r="I347" s="629"/>
      <c r="J347" s="629"/>
      <c r="K347" s="642">
        <v>0</v>
      </c>
      <c r="L347" s="629">
        <v>3</v>
      </c>
      <c r="M347" s="630">
        <v>1239.6600000000001</v>
      </c>
    </row>
    <row r="348" spans="1:13" ht="14.4" customHeight="1" x14ac:dyDescent="0.3">
      <c r="A348" s="625" t="s">
        <v>2826</v>
      </c>
      <c r="B348" s="626" t="s">
        <v>2168</v>
      </c>
      <c r="C348" s="626" t="s">
        <v>2603</v>
      </c>
      <c r="D348" s="626" t="s">
        <v>2604</v>
      </c>
      <c r="E348" s="626" t="s">
        <v>2174</v>
      </c>
      <c r="F348" s="629"/>
      <c r="G348" s="629"/>
      <c r="H348" s="642">
        <v>0</v>
      </c>
      <c r="I348" s="629">
        <v>21</v>
      </c>
      <c r="J348" s="629">
        <v>685.23</v>
      </c>
      <c r="K348" s="642">
        <v>1</v>
      </c>
      <c r="L348" s="629">
        <v>21</v>
      </c>
      <c r="M348" s="630">
        <v>685.23</v>
      </c>
    </row>
    <row r="349" spans="1:13" ht="14.4" customHeight="1" x14ac:dyDescent="0.3">
      <c r="A349" s="625" t="s">
        <v>2826</v>
      </c>
      <c r="B349" s="626" t="s">
        <v>2179</v>
      </c>
      <c r="C349" s="626" t="s">
        <v>2870</v>
      </c>
      <c r="D349" s="626" t="s">
        <v>880</v>
      </c>
      <c r="E349" s="626" t="s">
        <v>2871</v>
      </c>
      <c r="F349" s="629"/>
      <c r="G349" s="629"/>
      <c r="H349" s="642">
        <v>0</v>
      </c>
      <c r="I349" s="629">
        <v>1</v>
      </c>
      <c r="J349" s="629">
        <v>95.24</v>
      </c>
      <c r="K349" s="642">
        <v>1</v>
      </c>
      <c r="L349" s="629">
        <v>1</v>
      </c>
      <c r="M349" s="630">
        <v>95.24</v>
      </c>
    </row>
    <row r="350" spans="1:13" ht="14.4" customHeight="1" x14ac:dyDescent="0.3">
      <c r="A350" s="625" t="s">
        <v>2826</v>
      </c>
      <c r="B350" s="626" t="s">
        <v>2179</v>
      </c>
      <c r="C350" s="626" t="s">
        <v>2180</v>
      </c>
      <c r="D350" s="626" t="s">
        <v>880</v>
      </c>
      <c r="E350" s="626" t="s">
        <v>881</v>
      </c>
      <c r="F350" s="629"/>
      <c r="G350" s="629"/>
      <c r="H350" s="642">
        <v>0</v>
      </c>
      <c r="I350" s="629">
        <v>15</v>
      </c>
      <c r="J350" s="629">
        <v>2857.2</v>
      </c>
      <c r="K350" s="642">
        <v>1</v>
      </c>
      <c r="L350" s="629">
        <v>15</v>
      </c>
      <c r="M350" s="630">
        <v>2857.2</v>
      </c>
    </row>
    <row r="351" spans="1:13" ht="14.4" customHeight="1" x14ac:dyDescent="0.3">
      <c r="A351" s="625" t="s">
        <v>2826</v>
      </c>
      <c r="B351" s="626" t="s">
        <v>2179</v>
      </c>
      <c r="C351" s="626" t="s">
        <v>2181</v>
      </c>
      <c r="D351" s="626" t="s">
        <v>880</v>
      </c>
      <c r="E351" s="626" t="s">
        <v>882</v>
      </c>
      <c r="F351" s="629"/>
      <c r="G351" s="629"/>
      <c r="H351" s="642">
        <v>0</v>
      </c>
      <c r="I351" s="629">
        <v>4</v>
      </c>
      <c r="J351" s="629">
        <v>2449.04</v>
      </c>
      <c r="K351" s="642">
        <v>1</v>
      </c>
      <c r="L351" s="629">
        <v>4</v>
      </c>
      <c r="M351" s="630">
        <v>2449.04</v>
      </c>
    </row>
    <row r="352" spans="1:13" ht="14.4" customHeight="1" x14ac:dyDescent="0.3">
      <c r="A352" s="625" t="s">
        <v>2826</v>
      </c>
      <c r="B352" s="626" t="s">
        <v>2194</v>
      </c>
      <c r="C352" s="626" t="s">
        <v>4072</v>
      </c>
      <c r="D352" s="626" t="s">
        <v>1271</v>
      </c>
      <c r="E352" s="626" t="s">
        <v>4073</v>
      </c>
      <c r="F352" s="629"/>
      <c r="G352" s="629"/>
      <c r="H352" s="642">
        <v>0</v>
      </c>
      <c r="I352" s="629">
        <v>1</v>
      </c>
      <c r="J352" s="629">
        <v>248.7</v>
      </c>
      <c r="K352" s="642">
        <v>1</v>
      </c>
      <c r="L352" s="629">
        <v>1</v>
      </c>
      <c r="M352" s="630">
        <v>248.7</v>
      </c>
    </row>
    <row r="353" spans="1:13" ht="14.4" customHeight="1" x14ac:dyDescent="0.3">
      <c r="A353" s="625" t="s">
        <v>2826</v>
      </c>
      <c r="B353" s="626" t="s">
        <v>2194</v>
      </c>
      <c r="C353" s="626" t="s">
        <v>2195</v>
      </c>
      <c r="D353" s="626" t="s">
        <v>1271</v>
      </c>
      <c r="E353" s="626" t="s">
        <v>1272</v>
      </c>
      <c r="F353" s="629"/>
      <c r="G353" s="629"/>
      <c r="H353" s="642">
        <v>0</v>
      </c>
      <c r="I353" s="629">
        <v>112</v>
      </c>
      <c r="J353" s="629">
        <v>55708.800000000003</v>
      </c>
      <c r="K353" s="642">
        <v>1</v>
      </c>
      <c r="L353" s="629">
        <v>112</v>
      </c>
      <c r="M353" s="630">
        <v>55708.800000000003</v>
      </c>
    </row>
    <row r="354" spans="1:13" ht="14.4" customHeight="1" x14ac:dyDescent="0.3">
      <c r="A354" s="625" t="s">
        <v>2826</v>
      </c>
      <c r="B354" s="626" t="s">
        <v>2194</v>
      </c>
      <c r="C354" s="626" t="s">
        <v>3543</v>
      </c>
      <c r="D354" s="626" t="s">
        <v>3542</v>
      </c>
      <c r="E354" s="626" t="s">
        <v>3544</v>
      </c>
      <c r="F354" s="629">
        <v>1</v>
      </c>
      <c r="G354" s="629">
        <v>0</v>
      </c>
      <c r="H354" s="642"/>
      <c r="I354" s="629"/>
      <c r="J354" s="629"/>
      <c r="K354" s="642"/>
      <c r="L354" s="629">
        <v>1</v>
      </c>
      <c r="M354" s="630">
        <v>0</v>
      </c>
    </row>
    <row r="355" spans="1:13" ht="14.4" customHeight="1" x14ac:dyDescent="0.3">
      <c r="A355" s="625" t="s">
        <v>2826</v>
      </c>
      <c r="B355" s="626" t="s">
        <v>2194</v>
      </c>
      <c r="C355" s="626" t="s">
        <v>2196</v>
      </c>
      <c r="D355" s="626" t="s">
        <v>1418</v>
      </c>
      <c r="E355" s="626" t="s">
        <v>2197</v>
      </c>
      <c r="F355" s="629"/>
      <c r="G355" s="629"/>
      <c r="H355" s="642">
        <v>0</v>
      </c>
      <c r="I355" s="629">
        <v>114</v>
      </c>
      <c r="J355" s="629">
        <v>154181.76000000001</v>
      </c>
      <c r="K355" s="642">
        <v>1</v>
      </c>
      <c r="L355" s="629">
        <v>114</v>
      </c>
      <c r="M355" s="630">
        <v>154181.76000000001</v>
      </c>
    </row>
    <row r="356" spans="1:13" ht="14.4" customHeight="1" x14ac:dyDescent="0.3">
      <c r="A356" s="625" t="s">
        <v>2826</v>
      </c>
      <c r="B356" s="626" t="s">
        <v>2194</v>
      </c>
      <c r="C356" s="626" t="s">
        <v>2873</v>
      </c>
      <c r="D356" s="626" t="s">
        <v>2874</v>
      </c>
      <c r="E356" s="626" t="s">
        <v>2875</v>
      </c>
      <c r="F356" s="629"/>
      <c r="G356" s="629"/>
      <c r="H356" s="642">
        <v>0</v>
      </c>
      <c r="I356" s="629">
        <v>5</v>
      </c>
      <c r="J356" s="629">
        <v>6773.3899999999994</v>
      </c>
      <c r="K356" s="642">
        <v>1</v>
      </c>
      <c r="L356" s="629">
        <v>5</v>
      </c>
      <c r="M356" s="630">
        <v>6773.3899999999994</v>
      </c>
    </row>
    <row r="357" spans="1:13" ht="14.4" customHeight="1" x14ac:dyDescent="0.3">
      <c r="A357" s="625" t="s">
        <v>2826</v>
      </c>
      <c r="B357" s="626" t="s">
        <v>2200</v>
      </c>
      <c r="C357" s="626" t="s">
        <v>3853</v>
      </c>
      <c r="D357" s="626" t="s">
        <v>3854</v>
      </c>
      <c r="E357" s="626" t="s">
        <v>3855</v>
      </c>
      <c r="F357" s="629"/>
      <c r="G357" s="629"/>
      <c r="H357" s="642">
        <v>0</v>
      </c>
      <c r="I357" s="629">
        <v>6</v>
      </c>
      <c r="J357" s="629">
        <v>8157.66</v>
      </c>
      <c r="K357" s="642">
        <v>1</v>
      </c>
      <c r="L357" s="629">
        <v>6</v>
      </c>
      <c r="M357" s="630">
        <v>8157.66</v>
      </c>
    </row>
    <row r="358" spans="1:13" ht="14.4" customHeight="1" x14ac:dyDescent="0.3">
      <c r="A358" s="625" t="s">
        <v>2826</v>
      </c>
      <c r="B358" s="626" t="s">
        <v>2258</v>
      </c>
      <c r="C358" s="626" t="s">
        <v>4065</v>
      </c>
      <c r="D358" s="626" t="s">
        <v>4066</v>
      </c>
      <c r="E358" s="626" t="s">
        <v>4067</v>
      </c>
      <c r="F358" s="629">
        <v>1</v>
      </c>
      <c r="G358" s="629">
        <v>44.92</v>
      </c>
      <c r="H358" s="642">
        <v>1</v>
      </c>
      <c r="I358" s="629"/>
      <c r="J358" s="629"/>
      <c r="K358" s="642">
        <v>0</v>
      </c>
      <c r="L358" s="629">
        <v>1</v>
      </c>
      <c r="M358" s="630">
        <v>44.92</v>
      </c>
    </row>
    <row r="359" spans="1:13" ht="14.4" customHeight="1" x14ac:dyDescent="0.3">
      <c r="A359" s="625" t="s">
        <v>2826</v>
      </c>
      <c r="B359" s="626" t="s">
        <v>2318</v>
      </c>
      <c r="C359" s="626" t="s">
        <v>3663</v>
      </c>
      <c r="D359" s="626" t="s">
        <v>2321</v>
      </c>
      <c r="E359" s="626" t="s">
        <v>1694</v>
      </c>
      <c r="F359" s="629"/>
      <c r="G359" s="629"/>
      <c r="H359" s="642">
        <v>0</v>
      </c>
      <c r="I359" s="629">
        <v>3</v>
      </c>
      <c r="J359" s="629">
        <v>1709.7400000000002</v>
      </c>
      <c r="K359" s="642">
        <v>1</v>
      </c>
      <c r="L359" s="629">
        <v>3</v>
      </c>
      <c r="M359" s="630">
        <v>1709.7400000000002</v>
      </c>
    </row>
    <row r="360" spans="1:13" ht="14.4" customHeight="1" x14ac:dyDescent="0.3">
      <c r="A360" s="625" t="s">
        <v>2826</v>
      </c>
      <c r="B360" s="626" t="s">
        <v>2332</v>
      </c>
      <c r="C360" s="626" t="s">
        <v>2333</v>
      </c>
      <c r="D360" s="626" t="s">
        <v>1277</v>
      </c>
      <c r="E360" s="626" t="s">
        <v>2334</v>
      </c>
      <c r="F360" s="629"/>
      <c r="G360" s="629"/>
      <c r="H360" s="642">
        <v>0</v>
      </c>
      <c r="I360" s="629">
        <v>1</v>
      </c>
      <c r="J360" s="629">
        <v>254.43</v>
      </c>
      <c r="K360" s="642">
        <v>1</v>
      </c>
      <c r="L360" s="629">
        <v>1</v>
      </c>
      <c r="M360" s="630">
        <v>254.43</v>
      </c>
    </row>
    <row r="361" spans="1:13" ht="14.4" customHeight="1" x14ac:dyDescent="0.3">
      <c r="A361" s="625" t="s">
        <v>2826</v>
      </c>
      <c r="B361" s="626" t="s">
        <v>2361</v>
      </c>
      <c r="C361" s="626" t="s">
        <v>2362</v>
      </c>
      <c r="D361" s="626" t="s">
        <v>2363</v>
      </c>
      <c r="E361" s="626" t="s">
        <v>2364</v>
      </c>
      <c r="F361" s="629"/>
      <c r="G361" s="629"/>
      <c r="H361" s="642">
        <v>0</v>
      </c>
      <c r="I361" s="629">
        <v>3</v>
      </c>
      <c r="J361" s="629">
        <v>999.93000000000006</v>
      </c>
      <c r="K361" s="642">
        <v>1</v>
      </c>
      <c r="L361" s="629">
        <v>3</v>
      </c>
      <c r="M361" s="630">
        <v>999.93000000000006</v>
      </c>
    </row>
    <row r="362" spans="1:13" ht="14.4" customHeight="1" x14ac:dyDescent="0.3">
      <c r="A362" s="625" t="s">
        <v>2826</v>
      </c>
      <c r="B362" s="626" t="s">
        <v>2361</v>
      </c>
      <c r="C362" s="626" t="s">
        <v>2679</v>
      </c>
      <c r="D362" s="626" t="s">
        <v>2680</v>
      </c>
      <c r="E362" s="626" t="s">
        <v>2681</v>
      </c>
      <c r="F362" s="629"/>
      <c r="G362" s="629"/>
      <c r="H362" s="642">
        <v>0</v>
      </c>
      <c r="I362" s="629">
        <v>1</v>
      </c>
      <c r="J362" s="629">
        <v>333.31</v>
      </c>
      <c r="K362" s="642">
        <v>1</v>
      </c>
      <c r="L362" s="629">
        <v>1</v>
      </c>
      <c r="M362" s="630">
        <v>333.31</v>
      </c>
    </row>
    <row r="363" spans="1:13" ht="14.4" customHeight="1" x14ac:dyDescent="0.3">
      <c r="A363" s="625" t="s">
        <v>2826</v>
      </c>
      <c r="B363" s="626" t="s">
        <v>2382</v>
      </c>
      <c r="C363" s="626" t="s">
        <v>2383</v>
      </c>
      <c r="D363" s="626" t="s">
        <v>1512</v>
      </c>
      <c r="E363" s="626" t="s">
        <v>2384</v>
      </c>
      <c r="F363" s="629"/>
      <c r="G363" s="629"/>
      <c r="H363" s="642">
        <v>0</v>
      </c>
      <c r="I363" s="629">
        <v>3</v>
      </c>
      <c r="J363" s="629">
        <v>1199.76</v>
      </c>
      <c r="K363" s="642">
        <v>1</v>
      </c>
      <c r="L363" s="629">
        <v>3</v>
      </c>
      <c r="M363" s="630">
        <v>1199.76</v>
      </c>
    </row>
    <row r="364" spans="1:13" ht="14.4" customHeight="1" x14ac:dyDescent="0.3">
      <c r="A364" s="625" t="s">
        <v>2826</v>
      </c>
      <c r="B364" s="626" t="s">
        <v>2688</v>
      </c>
      <c r="C364" s="626" t="s">
        <v>2689</v>
      </c>
      <c r="D364" s="626" t="s">
        <v>1924</v>
      </c>
      <c r="E364" s="626" t="s">
        <v>1925</v>
      </c>
      <c r="F364" s="629"/>
      <c r="G364" s="629"/>
      <c r="H364" s="642">
        <v>0</v>
      </c>
      <c r="I364" s="629">
        <v>2</v>
      </c>
      <c r="J364" s="629">
        <v>444.5</v>
      </c>
      <c r="K364" s="642">
        <v>1</v>
      </c>
      <c r="L364" s="629">
        <v>2</v>
      </c>
      <c r="M364" s="630">
        <v>444.5</v>
      </c>
    </row>
    <row r="365" spans="1:13" ht="14.4" customHeight="1" x14ac:dyDescent="0.3">
      <c r="A365" s="625" t="s">
        <v>2826</v>
      </c>
      <c r="B365" s="626" t="s">
        <v>2389</v>
      </c>
      <c r="C365" s="626" t="s">
        <v>2692</v>
      </c>
      <c r="D365" s="626" t="s">
        <v>1926</v>
      </c>
      <c r="E365" s="626" t="s">
        <v>2693</v>
      </c>
      <c r="F365" s="629"/>
      <c r="G365" s="629"/>
      <c r="H365" s="642">
        <v>0</v>
      </c>
      <c r="I365" s="629">
        <v>12</v>
      </c>
      <c r="J365" s="629">
        <v>838.32</v>
      </c>
      <c r="K365" s="642">
        <v>1</v>
      </c>
      <c r="L365" s="629">
        <v>12</v>
      </c>
      <c r="M365" s="630">
        <v>838.32</v>
      </c>
    </row>
    <row r="366" spans="1:13" ht="14.4" customHeight="1" x14ac:dyDescent="0.3">
      <c r="A366" s="625" t="s">
        <v>2826</v>
      </c>
      <c r="B366" s="626" t="s">
        <v>4857</v>
      </c>
      <c r="C366" s="626" t="s">
        <v>3615</v>
      </c>
      <c r="D366" s="626" t="s">
        <v>3123</v>
      </c>
      <c r="E366" s="626" t="s">
        <v>3616</v>
      </c>
      <c r="F366" s="629"/>
      <c r="G366" s="629"/>
      <c r="H366" s="642">
        <v>0</v>
      </c>
      <c r="I366" s="629">
        <v>244</v>
      </c>
      <c r="J366" s="629">
        <v>73783.16</v>
      </c>
      <c r="K366" s="642">
        <v>1</v>
      </c>
      <c r="L366" s="629">
        <v>244</v>
      </c>
      <c r="M366" s="630">
        <v>73783.16</v>
      </c>
    </row>
    <row r="367" spans="1:13" ht="14.4" customHeight="1" x14ac:dyDescent="0.3">
      <c r="A367" s="625" t="s">
        <v>2826</v>
      </c>
      <c r="B367" s="626" t="s">
        <v>2469</v>
      </c>
      <c r="C367" s="626" t="s">
        <v>3425</v>
      </c>
      <c r="D367" s="626" t="s">
        <v>3423</v>
      </c>
      <c r="E367" s="626" t="s">
        <v>3424</v>
      </c>
      <c r="F367" s="629"/>
      <c r="G367" s="629"/>
      <c r="H367" s="642">
        <v>0</v>
      </c>
      <c r="I367" s="629">
        <v>3</v>
      </c>
      <c r="J367" s="629">
        <v>6838.4400000000005</v>
      </c>
      <c r="K367" s="642">
        <v>1</v>
      </c>
      <c r="L367" s="629">
        <v>3</v>
      </c>
      <c r="M367" s="630">
        <v>6838.4400000000005</v>
      </c>
    </row>
    <row r="368" spans="1:13" ht="14.4" customHeight="1" x14ac:dyDescent="0.3">
      <c r="A368" s="625" t="s">
        <v>2826</v>
      </c>
      <c r="B368" s="626" t="s">
        <v>2469</v>
      </c>
      <c r="C368" s="626" t="s">
        <v>4040</v>
      </c>
      <c r="D368" s="626" t="s">
        <v>3423</v>
      </c>
      <c r="E368" s="626" t="s">
        <v>4041</v>
      </c>
      <c r="F368" s="629"/>
      <c r="G368" s="629"/>
      <c r="H368" s="642">
        <v>0</v>
      </c>
      <c r="I368" s="629">
        <v>9</v>
      </c>
      <c r="J368" s="629">
        <v>68384.430000000022</v>
      </c>
      <c r="K368" s="642">
        <v>1</v>
      </c>
      <c r="L368" s="629">
        <v>9</v>
      </c>
      <c r="M368" s="630">
        <v>68384.430000000022</v>
      </c>
    </row>
    <row r="369" spans="1:13" ht="14.4" customHeight="1" x14ac:dyDescent="0.3">
      <c r="A369" s="625" t="s">
        <v>2826</v>
      </c>
      <c r="B369" s="626" t="s">
        <v>2469</v>
      </c>
      <c r="C369" s="626" t="s">
        <v>3426</v>
      </c>
      <c r="D369" s="626" t="s">
        <v>619</v>
      </c>
      <c r="E369" s="626" t="s">
        <v>620</v>
      </c>
      <c r="F369" s="629">
        <v>262</v>
      </c>
      <c r="G369" s="629">
        <v>557410.23999999987</v>
      </c>
      <c r="H369" s="642">
        <v>1</v>
      </c>
      <c r="I369" s="629"/>
      <c r="J369" s="629"/>
      <c r="K369" s="642">
        <v>0</v>
      </c>
      <c r="L369" s="629">
        <v>262</v>
      </c>
      <c r="M369" s="630">
        <v>557410.23999999987</v>
      </c>
    </row>
    <row r="370" spans="1:13" ht="14.4" customHeight="1" x14ac:dyDescent="0.3">
      <c r="A370" s="625" t="s">
        <v>2826</v>
      </c>
      <c r="B370" s="626" t="s">
        <v>4858</v>
      </c>
      <c r="C370" s="626" t="s">
        <v>3273</v>
      </c>
      <c r="D370" s="626" t="s">
        <v>3274</v>
      </c>
      <c r="E370" s="626" t="s">
        <v>3275</v>
      </c>
      <c r="F370" s="629"/>
      <c r="G370" s="629"/>
      <c r="H370" s="642">
        <v>0</v>
      </c>
      <c r="I370" s="629">
        <v>1922</v>
      </c>
      <c r="J370" s="629">
        <v>4381160.5599999968</v>
      </c>
      <c r="K370" s="642">
        <v>1</v>
      </c>
      <c r="L370" s="629">
        <v>1922</v>
      </c>
      <c r="M370" s="630">
        <v>4381160.5599999968</v>
      </c>
    </row>
    <row r="371" spans="1:13" ht="14.4" customHeight="1" x14ac:dyDescent="0.3">
      <c r="A371" s="625" t="s">
        <v>2826</v>
      </c>
      <c r="B371" s="626" t="s">
        <v>4868</v>
      </c>
      <c r="C371" s="626" t="s">
        <v>3812</v>
      </c>
      <c r="D371" s="626" t="s">
        <v>3180</v>
      </c>
      <c r="E371" s="626" t="s">
        <v>3813</v>
      </c>
      <c r="F371" s="629"/>
      <c r="G371" s="629"/>
      <c r="H371" s="642">
        <v>0</v>
      </c>
      <c r="I371" s="629">
        <v>5</v>
      </c>
      <c r="J371" s="629">
        <v>34192.199999999997</v>
      </c>
      <c r="K371" s="642">
        <v>1</v>
      </c>
      <c r="L371" s="629">
        <v>5</v>
      </c>
      <c r="M371" s="630">
        <v>34192.199999999997</v>
      </c>
    </row>
    <row r="372" spans="1:13" ht="14.4" customHeight="1" x14ac:dyDescent="0.3">
      <c r="A372" s="625" t="s">
        <v>2826</v>
      </c>
      <c r="B372" s="626" t="s">
        <v>2485</v>
      </c>
      <c r="C372" s="626" t="s">
        <v>2486</v>
      </c>
      <c r="D372" s="626" t="s">
        <v>1429</v>
      </c>
      <c r="E372" s="626" t="s">
        <v>1430</v>
      </c>
      <c r="F372" s="629"/>
      <c r="G372" s="629"/>
      <c r="H372" s="642">
        <v>0</v>
      </c>
      <c r="I372" s="629">
        <v>3</v>
      </c>
      <c r="J372" s="629">
        <v>274.45</v>
      </c>
      <c r="K372" s="642">
        <v>1</v>
      </c>
      <c r="L372" s="629">
        <v>3</v>
      </c>
      <c r="M372" s="630">
        <v>274.45</v>
      </c>
    </row>
    <row r="373" spans="1:13" ht="14.4" customHeight="1" x14ac:dyDescent="0.3">
      <c r="A373" s="625" t="s">
        <v>2826</v>
      </c>
      <c r="B373" s="626" t="s">
        <v>2493</v>
      </c>
      <c r="C373" s="626" t="s">
        <v>2500</v>
      </c>
      <c r="D373" s="626" t="s">
        <v>2501</v>
      </c>
      <c r="E373" s="626" t="s">
        <v>2502</v>
      </c>
      <c r="F373" s="629"/>
      <c r="G373" s="629"/>
      <c r="H373" s="642">
        <v>0</v>
      </c>
      <c r="I373" s="629">
        <v>10</v>
      </c>
      <c r="J373" s="629">
        <v>8808.7999999999993</v>
      </c>
      <c r="K373" s="642">
        <v>1</v>
      </c>
      <c r="L373" s="629">
        <v>10</v>
      </c>
      <c r="M373" s="630">
        <v>8808.7999999999993</v>
      </c>
    </row>
    <row r="374" spans="1:13" ht="14.4" customHeight="1" x14ac:dyDescent="0.3">
      <c r="A374" s="625" t="s">
        <v>2826</v>
      </c>
      <c r="B374" s="626" t="s">
        <v>2493</v>
      </c>
      <c r="C374" s="626" t="s">
        <v>2503</v>
      </c>
      <c r="D374" s="626" t="s">
        <v>2504</v>
      </c>
      <c r="E374" s="626" t="s">
        <v>2505</v>
      </c>
      <c r="F374" s="629"/>
      <c r="G374" s="629"/>
      <c r="H374" s="642">
        <v>0</v>
      </c>
      <c r="I374" s="629">
        <v>3</v>
      </c>
      <c r="J374" s="629">
        <v>4887.09</v>
      </c>
      <c r="K374" s="642">
        <v>1</v>
      </c>
      <c r="L374" s="629">
        <v>3</v>
      </c>
      <c r="M374" s="630">
        <v>4887.09</v>
      </c>
    </row>
    <row r="375" spans="1:13" ht="14.4" customHeight="1" x14ac:dyDescent="0.3">
      <c r="A375" s="625" t="s">
        <v>2826</v>
      </c>
      <c r="B375" s="626" t="s">
        <v>4864</v>
      </c>
      <c r="C375" s="626" t="s">
        <v>3171</v>
      </c>
      <c r="D375" s="626" t="s">
        <v>3172</v>
      </c>
      <c r="E375" s="626" t="s">
        <v>3173</v>
      </c>
      <c r="F375" s="629"/>
      <c r="G375" s="629"/>
      <c r="H375" s="642">
        <v>0</v>
      </c>
      <c r="I375" s="629">
        <v>16</v>
      </c>
      <c r="J375" s="629">
        <v>16441.599999999999</v>
      </c>
      <c r="K375" s="642">
        <v>1</v>
      </c>
      <c r="L375" s="629">
        <v>16</v>
      </c>
      <c r="M375" s="630">
        <v>16441.599999999999</v>
      </c>
    </row>
    <row r="376" spans="1:13" ht="14.4" customHeight="1" x14ac:dyDescent="0.3">
      <c r="A376" s="625" t="s">
        <v>2826</v>
      </c>
      <c r="B376" s="626" t="s">
        <v>4864</v>
      </c>
      <c r="C376" s="626" t="s">
        <v>3781</v>
      </c>
      <c r="D376" s="626" t="s">
        <v>3782</v>
      </c>
      <c r="E376" s="626" t="s">
        <v>3783</v>
      </c>
      <c r="F376" s="629"/>
      <c r="G376" s="629"/>
      <c r="H376" s="642">
        <v>0</v>
      </c>
      <c r="I376" s="629">
        <v>8</v>
      </c>
      <c r="J376" s="629">
        <v>15169.12</v>
      </c>
      <c r="K376" s="642">
        <v>1</v>
      </c>
      <c r="L376" s="629">
        <v>8</v>
      </c>
      <c r="M376" s="630">
        <v>15169.12</v>
      </c>
    </row>
    <row r="377" spans="1:13" ht="14.4" customHeight="1" x14ac:dyDescent="0.3">
      <c r="A377" s="625" t="s">
        <v>2826</v>
      </c>
      <c r="B377" s="626" t="s">
        <v>2506</v>
      </c>
      <c r="C377" s="626" t="s">
        <v>2507</v>
      </c>
      <c r="D377" s="626" t="s">
        <v>1317</v>
      </c>
      <c r="E377" s="626" t="s">
        <v>2508</v>
      </c>
      <c r="F377" s="629"/>
      <c r="G377" s="629"/>
      <c r="H377" s="642">
        <v>0</v>
      </c>
      <c r="I377" s="629">
        <v>5</v>
      </c>
      <c r="J377" s="629">
        <v>163.70000000000002</v>
      </c>
      <c r="K377" s="642">
        <v>1</v>
      </c>
      <c r="L377" s="629">
        <v>5</v>
      </c>
      <c r="M377" s="630">
        <v>163.70000000000002</v>
      </c>
    </row>
    <row r="378" spans="1:13" ht="14.4" customHeight="1" x14ac:dyDescent="0.3">
      <c r="A378" s="625" t="s">
        <v>2826</v>
      </c>
      <c r="B378" s="626" t="s">
        <v>2506</v>
      </c>
      <c r="C378" s="626" t="s">
        <v>2520</v>
      </c>
      <c r="D378" s="626" t="s">
        <v>1351</v>
      </c>
      <c r="E378" s="626" t="s">
        <v>2521</v>
      </c>
      <c r="F378" s="629"/>
      <c r="G378" s="629"/>
      <c r="H378" s="642">
        <v>0</v>
      </c>
      <c r="I378" s="629">
        <v>2</v>
      </c>
      <c r="J378" s="629">
        <v>415.06</v>
      </c>
      <c r="K378" s="642">
        <v>1</v>
      </c>
      <c r="L378" s="629">
        <v>2</v>
      </c>
      <c r="M378" s="630">
        <v>415.06</v>
      </c>
    </row>
    <row r="379" spans="1:13" ht="14.4" customHeight="1" x14ac:dyDescent="0.3">
      <c r="A379" s="625" t="s">
        <v>2826</v>
      </c>
      <c r="B379" s="626" t="s">
        <v>2506</v>
      </c>
      <c r="C379" s="626" t="s">
        <v>2522</v>
      </c>
      <c r="D379" s="626" t="s">
        <v>1317</v>
      </c>
      <c r="E379" s="626" t="s">
        <v>1397</v>
      </c>
      <c r="F379" s="629"/>
      <c r="G379" s="629"/>
      <c r="H379" s="642">
        <v>0</v>
      </c>
      <c r="I379" s="629">
        <v>12</v>
      </c>
      <c r="J379" s="629">
        <v>3772.18</v>
      </c>
      <c r="K379" s="642">
        <v>1</v>
      </c>
      <c r="L379" s="629">
        <v>12</v>
      </c>
      <c r="M379" s="630">
        <v>3772.18</v>
      </c>
    </row>
    <row r="380" spans="1:13" ht="14.4" customHeight="1" x14ac:dyDescent="0.3">
      <c r="A380" s="625" t="s">
        <v>2826</v>
      </c>
      <c r="B380" s="626" t="s">
        <v>2535</v>
      </c>
      <c r="C380" s="626" t="s">
        <v>2727</v>
      </c>
      <c r="D380" s="626" t="s">
        <v>1301</v>
      </c>
      <c r="E380" s="626" t="s">
        <v>2728</v>
      </c>
      <c r="F380" s="629"/>
      <c r="G380" s="629"/>
      <c r="H380" s="642">
        <v>0</v>
      </c>
      <c r="I380" s="629">
        <v>7</v>
      </c>
      <c r="J380" s="629">
        <v>9412.6200000000008</v>
      </c>
      <c r="K380" s="642">
        <v>1</v>
      </c>
      <c r="L380" s="629">
        <v>7</v>
      </c>
      <c r="M380" s="630">
        <v>9412.6200000000008</v>
      </c>
    </row>
    <row r="381" spans="1:13" ht="14.4" customHeight="1" x14ac:dyDescent="0.3">
      <c r="A381" s="625" t="s">
        <v>2826</v>
      </c>
      <c r="B381" s="626" t="s">
        <v>2535</v>
      </c>
      <c r="C381" s="626" t="s">
        <v>3602</v>
      </c>
      <c r="D381" s="626" t="s">
        <v>1835</v>
      </c>
      <c r="E381" s="626" t="s">
        <v>3603</v>
      </c>
      <c r="F381" s="629"/>
      <c r="G381" s="629"/>
      <c r="H381" s="642">
        <v>0</v>
      </c>
      <c r="I381" s="629">
        <v>28</v>
      </c>
      <c r="J381" s="629">
        <v>50216.88</v>
      </c>
      <c r="K381" s="642">
        <v>1</v>
      </c>
      <c r="L381" s="629">
        <v>28</v>
      </c>
      <c r="M381" s="630">
        <v>50216.88</v>
      </c>
    </row>
    <row r="382" spans="1:13" ht="14.4" customHeight="1" x14ac:dyDescent="0.3">
      <c r="A382" s="625" t="s">
        <v>2826</v>
      </c>
      <c r="B382" s="626" t="s">
        <v>2540</v>
      </c>
      <c r="C382" s="626" t="s">
        <v>2916</v>
      </c>
      <c r="D382" s="626" t="s">
        <v>2917</v>
      </c>
      <c r="E382" s="626" t="s">
        <v>2918</v>
      </c>
      <c r="F382" s="629"/>
      <c r="G382" s="629"/>
      <c r="H382" s="642">
        <v>0</v>
      </c>
      <c r="I382" s="629">
        <v>2</v>
      </c>
      <c r="J382" s="629">
        <v>32.54</v>
      </c>
      <c r="K382" s="642">
        <v>1</v>
      </c>
      <c r="L382" s="629">
        <v>2</v>
      </c>
      <c r="M382" s="630">
        <v>32.54</v>
      </c>
    </row>
    <row r="383" spans="1:13" ht="14.4" customHeight="1" x14ac:dyDescent="0.3">
      <c r="A383" s="625" t="s">
        <v>2826</v>
      </c>
      <c r="B383" s="626" t="s">
        <v>2540</v>
      </c>
      <c r="C383" s="626" t="s">
        <v>2919</v>
      </c>
      <c r="D383" s="626" t="s">
        <v>2920</v>
      </c>
      <c r="E383" s="626" t="s">
        <v>2921</v>
      </c>
      <c r="F383" s="629"/>
      <c r="G383" s="629"/>
      <c r="H383" s="642">
        <v>0</v>
      </c>
      <c r="I383" s="629">
        <v>2</v>
      </c>
      <c r="J383" s="629">
        <v>50.06</v>
      </c>
      <c r="K383" s="642">
        <v>1</v>
      </c>
      <c r="L383" s="629">
        <v>2</v>
      </c>
      <c r="M383" s="630">
        <v>50.06</v>
      </c>
    </row>
    <row r="384" spans="1:13" ht="14.4" customHeight="1" x14ac:dyDescent="0.3">
      <c r="A384" s="625" t="s">
        <v>2826</v>
      </c>
      <c r="B384" s="626" t="s">
        <v>2540</v>
      </c>
      <c r="C384" s="626" t="s">
        <v>2731</v>
      </c>
      <c r="D384" s="626" t="s">
        <v>2732</v>
      </c>
      <c r="E384" s="626" t="s">
        <v>1593</v>
      </c>
      <c r="F384" s="629"/>
      <c r="G384" s="629"/>
      <c r="H384" s="642">
        <v>0</v>
      </c>
      <c r="I384" s="629">
        <v>5</v>
      </c>
      <c r="J384" s="629">
        <v>88.450000000000017</v>
      </c>
      <c r="K384" s="642">
        <v>1</v>
      </c>
      <c r="L384" s="629">
        <v>5</v>
      </c>
      <c r="M384" s="630">
        <v>88.450000000000017</v>
      </c>
    </row>
    <row r="385" spans="1:13" ht="14.4" customHeight="1" x14ac:dyDescent="0.3">
      <c r="A385" s="625" t="s">
        <v>2826</v>
      </c>
      <c r="B385" s="626" t="s">
        <v>2550</v>
      </c>
      <c r="C385" s="626" t="s">
        <v>3175</v>
      </c>
      <c r="D385" s="626" t="s">
        <v>1293</v>
      </c>
      <c r="E385" s="626" t="s">
        <v>3176</v>
      </c>
      <c r="F385" s="629"/>
      <c r="G385" s="629"/>
      <c r="H385" s="642">
        <v>0</v>
      </c>
      <c r="I385" s="629">
        <v>1</v>
      </c>
      <c r="J385" s="629">
        <v>432.32</v>
      </c>
      <c r="K385" s="642">
        <v>1</v>
      </c>
      <c r="L385" s="629">
        <v>1</v>
      </c>
      <c r="M385" s="630">
        <v>432.32</v>
      </c>
    </row>
    <row r="386" spans="1:13" ht="14.4" customHeight="1" x14ac:dyDescent="0.3">
      <c r="A386" s="625" t="s">
        <v>2826</v>
      </c>
      <c r="B386" s="626" t="s">
        <v>2740</v>
      </c>
      <c r="C386" s="626" t="s">
        <v>2741</v>
      </c>
      <c r="D386" s="626" t="s">
        <v>1820</v>
      </c>
      <c r="E386" s="626" t="s">
        <v>1455</v>
      </c>
      <c r="F386" s="629"/>
      <c r="G386" s="629"/>
      <c r="H386" s="642"/>
      <c r="I386" s="629">
        <v>1</v>
      </c>
      <c r="J386" s="629">
        <v>0</v>
      </c>
      <c r="K386" s="642"/>
      <c r="L386" s="629">
        <v>1</v>
      </c>
      <c r="M386" s="630">
        <v>0</v>
      </c>
    </row>
    <row r="387" spans="1:13" ht="14.4" customHeight="1" x14ac:dyDescent="0.3">
      <c r="A387" s="625" t="s">
        <v>2826</v>
      </c>
      <c r="B387" s="626" t="s">
        <v>2740</v>
      </c>
      <c r="C387" s="626" t="s">
        <v>4094</v>
      </c>
      <c r="D387" s="626" t="s">
        <v>1820</v>
      </c>
      <c r="E387" s="626" t="s">
        <v>1826</v>
      </c>
      <c r="F387" s="629"/>
      <c r="G387" s="629"/>
      <c r="H387" s="642"/>
      <c r="I387" s="629">
        <v>21</v>
      </c>
      <c r="J387" s="629">
        <v>0</v>
      </c>
      <c r="K387" s="642"/>
      <c r="L387" s="629">
        <v>21</v>
      </c>
      <c r="M387" s="630">
        <v>0</v>
      </c>
    </row>
    <row r="388" spans="1:13" ht="14.4" customHeight="1" x14ac:dyDescent="0.3">
      <c r="A388" s="625" t="s">
        <v>2827</v>
      </c>
      <c r="B388" s="626" t="s">
        <v>2179</v>
      </c>
      <c r="C388" s="626" t="s">
        <v>4174</v>
      </c>
      <c r="D388" s="626" t="s">
        <v>3215</v>
      </c>
      <c r="E388" s="626" t="s">
        <v>4175</v>
      </c>
      <c r="F388" s="629"/>
      <c r="G388" s="629"/>
      <c r="H388" s="642"/>
      <c r="I388" s="629">
        <v>2</v>
      </c>
      <c r="J388" s="629">
        <v>0</v>
      </c>
      <c r="K388" s="642"/>
      <c r="L388" s="629">
        <v>2</v>
      </c>
      <c r="M388" s="630">
        <v>0</v>
      </c>
    </row>
    <row r="389" spans="1:13" ht="14.4" customHeight="1" x14ac:dyDescent="0.3">
      <c r="A389" s="625" t="s">
        <v>2827</v>
      </c>
      <c r="B389" s="626" t="s">
        <v>2179</v>
      </c>
      <c r="C389" s="626" t="s">
        <v>2180</v>
      </c>
      <c r="D389" s="626" t="s">
        <v>880</v>
      </c>
      <c r="E389" s="626" t="s">
        <v>881</v>
      </c>
      <c r="F389" s="629"/>
      <c r="G389" s="629"/>
      <c r="H389" s="642">
        <v>0</v>
      </c>
      <c r="I389" s="629">
        <v>3</v>
      </c>
      <c r="J389" s="629">
        <v>571.43999999999994</v>
      </c>
      <c r="K389" s="642">
        <v>1</v>
      </c>
      <c r="L389" s="629">
        <v>3</v>
      </c>
      <c r="M389" s="630">
        <v>571.43999999999994</v>
      </c>
    </row>
    <row r="390" spans="1:13" ht="14.4" customHeight="1" x14ac:dyDescent="0.3">
      <c r="A390" s="625" t="s">
        <v>2827</v>
      </c>
      <c r="B390" s="626" t="s">
        <v>2179</v>
      </c>
      <c r="C390" s="626" t="s">
        <v>2181</v>
      </c>
      <c r="D390" s="626" t="s">
        <v>880</v>
      </c>
      <c r="E390" s="626" t="s">
        <v>882</v>
      </c>
      <c r="F390" s="629"/>
      <c r="G390" s="629"/>
      <c r="H390" s="642">
        <v>0</v>
      </c>
      <c r="I390" s="629">
        <v>6</v>
      </c>
      <c r="J390" s="629">
        <v>3673.56</v>
      </c>
      <c r="K390" s="642">
        <v>1</v>
      </c>
      <c r="L390" s="629">
        <v>6</v>
      </c>
      <c r="M390" s="630">
        <v>3673.56</v>
      </c>
    </row>
    <row r="391" spans="1:13" ht="14.4" customHeight="1" x14ac:dyDescent="0.3">
      <c r="A391" s="625" t="s">
        <v>2827</v>
      </c>
      <c r="B391" s="626" t="s">
        <v>4867</v>
      </c>
      <c r="C391" s="626" t="s">
        <v>3969</v>
      </c>
      <c r="D391" s="626" t="s">
        <v>3037</v>
      </c>
      <c r="E391" s="626" t="s">
        <v>3971</v>
      </c>
      <c r="F391" s="629"/>
      <c r="G391" s="629"/>
      <c r="H391" s="642">
        <v>0</v>
      </c>
      <c r="I391" s="629">
        <v>3</v>
      </c>
      <c r="J391" s="629">
        <v>420.09000000000003</v>
      </c>
      <c r="K391" s="642">
        <v>1</v>
      </c>
      <c r="L391" s="629">
        <v>3</v>
      </c>
      <c r="M391" s="630">
        <v>420.09000000000003</v>
      </c>
    </row>
    <row r="392" spans="1:13" ht="14.4" customHeight="1" x14ac:dyDescent="0.3">
      <c r="A392" s="625" t="s">
        <v>2827</v>
      </c>
      <c r="B392" s="626" t="s">
        <v>2194</v>
      </c>
      <c r="C392" s="626" t="s">
        <v>4072</v>
      </c>
      <c r="D392" s="626" t="s">
        <v>1271</v>
      </c>
      <c r="E392" s="626" t="s">
        <v>4073</v>
      </c>
      <c r="F392" s="629"/>
      <c r="G392" s="629"/>
      <c r="H392" s="642">
        <v>0</v>
      </c>
      <c r="I392" s="629">
        <v>1</v>
      </c>
      <c r="J392" s="629">
        <v>248.7</v>
      </c>
      <c r="K392" s="642">
        <v>1</v>
      </c>
      <c r="L392" s="629">
        <v>1</v>
      </c>
      <c r="M392" s="630">
        <v>248.7</v>
      </c>
    </row>
    <row r="393" spans="1:13" ht="14.4" customHeight="1" x14ac:dyDescent="0.3">
      <c r="A393" s="625" t="s">
        <v>2827</v>
      </c>
      <c r="B393" s="626" t="s">
        <v>2194</v>
      </c>
      <c r="C393" s="626" t="s">
        <v>2195</v>
      </c>
      <c r="D393" s="626" t="s">
        <v>1271</v>
      </c>
      <c r="E393" s="626" t="s">
        <v>1272</v>
      </c>
      <c r="F393" s="629"/>
      <c r="G393" s="629"/>
      <c r="H393" s="642">
        <v>0</v>
      </c>
      <c r="I393" s="629">
        <v>57</v>
      </c>
      <c r="J393" s="629">
        <v>28351.799999999996</v>
      </c>
      <c r="K393" s="642">
        <v>1</v>
      </c>
      <c r="L393" s="629">
        <v>57</v>
      </c>
      <c r="M393" s="630">
        <v>28351.799999999996</v>
      </c>
    </row>
    <row r="394" spans="1:13" ht="14.4" customHeight="1" x14ac:dyDescent="0.3">
      <c r="A394" s="625" t="s">
        <v>2827</v>
      </c>
      <c r="B394" s="626" t="s">
        <v>2194</v>
      </c>
      <c r="C394" s="626" t="s">
        <v>2196</v>
      </c>
      <c r="D394" s="626" t="s">
        <v>1418</v>
      </c>
      <c r="E394" s="626" t="s">
        <v>2197</v>
      </c>
      <c r="F394" s="629"/>
      <c r="G394" s="629"/>
      <c r="H394" s="642">
        <v>0</v>
      </c>
      <c r="I394" s="629">
        <v>22</v>
      </c>
      <c r="J394" s="629">
        <v>29825.11</v>
      </c>
      <c r="K394" s="642">
        <v>1</v>
      </c>
      <c r="L394" s="629">
        <v>22</v>
      </c>
      <c r="M394" s="630">
        <v>29825.11</v>
      </c>
    </row>
    <row r="395" spans="1:13" ht="14.4" customHeight="1" x14ac:dyDescent="0.3">
      <c r="A395" s="625" t="s">
        <v>2827</v>
      </c>
      <c r="B395" s="626" t="s">
        <v>2194</v>
      </c>
      <c r="C395" s="626" t="s">
        <v>2873</v>
      </c>
      <c r="D395" s="626" t="s">
        <v>2874</v>
      </c>
      <c r="E395" s="626" t="s">
        <v>2875</v>
      </c>
      <c r="F395" s="629"/>
      <c r="G395" s="629"/>
      <c r="H395" s="642">
        <v>0</v>
      </c>
      <c r="I395" s="629">
        <v>42</v>
      </c>
      <c r="J395" s="629">
        <v>56955.659999999989</v>
      </c>
      <c r="K395" s="642">
        <v>1</v>
      </c>
      <c r="L395" s="629">
        <v>42</v>
      </c>
      <c r="M395" s="630">
        <v>56955.659999999989</v>
      </c>
    </row>
    <row r="396" spans="1:13" ht="14.4" customHeight="1" x14ac:dyDescent="0.3">
      <c r="A396" s="625" t="s">
        <v>2827</v>
      </c>
      <c r="B396" s="626" t="s">
        <v>2200</v>
      </c>
      <c r="C396" s="626" t="s">
        <v>3853</v>
      </c>
      <c r="D396" s="626" t="s">
        <v>3854</v>
      </c>
      <c r="E396" s="626" t="s">
        <v>3855</v>
      </c>
      <c r="F396" s="629"/>
      <c r="G396" s="629"/>
      <c r="H396" s="642">
        <v>0</v>
      </c>
      <c r="I396" s="629">
        <v>2</v>
      </c>
      <c r="J396" s="629">
        <v>2719.22</v>
      </c>
      <c r="K396" s="642">
        <v>1</v>
      </c>
      <c r="L396" s="629">
        <v>2</v>
      </c>
      <c r="M396" s="630">
        <v>2719.22</v>
      </c>
    </row>
    <row r="397" spans="1:13" ht="14.4" customHeight="1" x14ac:dyDescent="0.3">
      <c r="A397" s="625" t="s">
        <v>2827</v>
      </c>
      <c r="B397" s="626" t="s">
        <v>2203</v>
      </c>
      <c r="C397" s="626" t="s">
        <v>2206</v>
      </c>
      <c r="D397" s="626" t="s">
        <v>1328</v>
      </c>
      <c r="E397" s="626" t="s">
        <v>1329</v>
      </c>
      <c r="F397" s="629"/>
      <c r="G397" s="629"/>
      <c r="H397" s="642"/>
      <c r="I397" s="629">
        <v>9</v>
      </c>
      <c r="J397" s="629">
        <v>0</v>
      </c>
      <c r="K397" s="642"/>
      <c r="L397" s="629">
        <v>9</v>
      </c>
      <c r="M397" s="630">
        <v>0</v>
      </c>
    </row>
    <row r="398" spans="1:13" ht="14.4" customHeight="1" x14ac:dyDescent="0.3">
      <c r="A398" s="625" t="s">
        <v>2827</v>
      </c>
      <c r="B398" s="626" t="s">
        <v>2203</v>
      </c>
      <c r="C398" s="626" t="s">
        <v>2607</v>
      </c>
      <c r="D398" s="626" t="s">
        <v>1328</v>
      </c>
      <c r="E398" s="626" t="s">
        <v>1845</v>
      </c>
      <c r="F398" s="629"/>
      <c r="G398" s="629"/>
      <c r="H398" s="642"/>
      <c r="I398" s="629">
        <v>6</v>
      </c>
      <c r="J398" s="629">
        <v>0</v>
      </c>
      <c r="K398" s="642"/>
      <c r="L398" s="629">
        <v>6</v>
      </c>
      <c r="M398" s="630">
        <v>0</v>
      </c>
    </row>
    <row r="399" spans="1:13" ht="14.4" customHeight="1" x14ac:dyDescent="0.3">
      <c r="A399" s="625" t="s">
        <v>2827</v>
      </c>
      <c r="B399" s="626" t="s">
        <v>2207</v>
      </c>
      <c r="C399" s="626" t="s">
        <v>2208</v>
      </c>
      <c r="D399" s="626" t="s">
        <v>1310</v>
      </c>
      <c r="E399" s="626" t="s">
        <v>1268</v>
      </c>
      <c r="F399" s="629"/>
      <c r="G399" s="629"/>
      <c r="H399" s="642"/>
      <c r="I399" s="629">
        <v>2</v>
      </c>
      <c r="J399" s="629">
        <v>0</v>
      </c>
      <c r="K399" s="642"/>
      <c r="L399" s="629">
        <v>2</v>
      </c>
      <c r="M399" s="630">
        <v>0</v>
      </c>
    </row>
    <row r="400" spans="1:13" ht="14.4" customHeight="1" x14ac:dyDescent="0.3">
      <c r="A400" s="625" t="s">
        <v>2827</v>
      </c>
      <c r="B400" s="626" t="s">
        <v>2227</v>
      </c>
      <c r="C400" s="626" t="s">
        <v>2229</v>
      </c>
      <c r="D400" s="626" t="s">
        <v>1314</v>
      </c>
      <c r="E400" s="626" t="s">
        <v>1316</v>
      </c>
      <c r="F400" s="629"/>
      <c r="G400" s="629"/>
      <c r="H400" s="642">
        <v>0</v>
      </c>
      <c r="I400" s="629">
        <v>3</v>
      </c>
      <c r="J400" s="629">
        <v>1875.87</v>
      </c>
      <c r="K400" s="642">
        <v>1</v>
      </c>
      <c r="L400" s="629">
        <v>3</v>
      </c>
      <c r="M400" s="630">
        <v>1875.87</v>
      </c>
    </row>
    <row r="401" spans="1:13" ht="14.4" customHeight="1" x14ac:dyDescent="0.3">
      <c r="A401" s="625" t="s">
        <v>2827</v>
      </c>
      <c r="B401" s="626" t="s">
        <v>2227</v>
      </c>
      <c r="C401" s="626" t="s">
        <v>2617</v>
      </c>
      <c r="D401" s="626" t="s">
        <v>1314</v>
      </c>
      <c r="E401" s="626" t="s">
        <v>1839</v>
      </c>
      <c r="F401" s="629"/>
      <c r="G401" s="629"/>
      <c r="H401" s="642">
        <v>0</v>
      </c>
      <c r="I401" s="629">
        <v>3</v>
      </c>
      <c r="J401" s="629">
        <v>2813.79</v>
      </c>
      <c r="K401" s="642">
        <v>1</v>
      </c>
      <c r="L401" s="629">
        <v>3</v>
      </c>
      <c r="M401" s="630">
        <v>2813.79</v>
      </c>
    </row>
    <row r="402" spans="1:13" ht="14.4" customHeight="1" x14ac:dyDescent="0.3">
      <c r="A402" s="625" t="s">
        <v>2827</v>
      </c>
      <c r="B402" s="626" t="s">
        <v>2227</v>
      </c>
      <c r="C402" s="626" t="s">
        <v>2618</v>
      </c>
      <c r="D402" s="626" t="s">
        <v>1314</v>
      </c>
      <c r="E402" s="626" t="s">
        <v>1840</v>
      </c>
      <c r="F402" s="629"/>
      <c r="G402" s="629"/>
      <c r="H402" s="642">
        <v>0</v>
      </c>
      <c r="I402" s="629">
        <v>1</v>
      </c>
      <c r="J402" s="629">
        <v>1166.47</v>
      </c>
      <c r="K402" s="642">
        <v>1</v>
      </c>
      <c r="L402" s="629">
        <v>1</v>
      </c>
      <c r="M402" s="630">
        <v>1166.47</v>
      </c>
    </row>
    <row r="403" spans="1:13" ht="14.4" customHeight="1" x14ac:dyDescent="0.3">
      <c r="A403" s="625" t="s">
        <v>2827</v>
      </c>
      <c r="B403" s="626" t="s">
        <v>2227</v>
      </c>
      <c r="C403" s="626" t="s">
        <v>2232</v>
      </c>
      <c r="D403" s="626" t="s">
        <v>1355</v>
      </c>
      <c r="E403" s="626" t="s">
        <v>1839</v>
      </c>
      <c r="F403" s="629"/>
      <c r="G403" s="629"/>
      <c r="H403" s="642">
        <v>0</v>
      </c>
      <c r="I403" s="629">
        <v>13</v>
      </c>
      <c r="J403" s="629">
        <v>22745.969999999998</v>
      </c>
      <c r="K403" s="642">
        <v>1</v>
      </c>
      <c r="L403" s="629">
        <v>13</v>
      </c>
      <c r="M403" s="630">
        <v>22745.969999999998</v>
      </c>
    </row>
    <row r="404" spans="1:13" ht="14.4" customHeight="1" x14ac:dyDescent="0.3">
      <c r="A404" s="625" t="s">
        <v>2827</v>
      </c>
      <c r="B404" s="626" t="s">
        <v>2227</v>
      </c>
      <c r="C404" s="626" t="s">
        <v>2233</v>
      </c>
      <c r="D404" s="626" t="s">
        <v>1355</v>
      </c>
      <c r="E404" s="626" t="s">
        <v>1840</v>
      </c>
      <c r="F404" s="629"/>
      <c r="G404" s="629"/>
      <c r="H404" s="642">
        <v>0</v>
      </c>
      <c r="I404" s="629">
        <v>39</v>
      </c>
      <c r="J404" s="629">
        <v>90983.88</v>
      </c>
      <c r="K404" s="642">
        <v>1</v>
      </c>
      <c r="L404" s="629">
        <v>39</v>
      </c>
      <c r="M404" s="630">
        <v>90983.88</v>
      </c>
    </row>
    <row r="405" spans="1:13" ht="14.4" customHeight="1" x14ac:dyDescent="0.3">
      <c r="A405" s="625" t="s">
        <v>2827</v>
      </c>
      <c r="B405" s="626" t="s">
        <v>2227</v>
      </c>
      <c r="C405" s="626" t="s">
        <v>2234</v>
      </c>
      <c r="D405" s="626" t="s">
        <v>1355</v>
      </c>
      <c r="E405" s="626" t="s">
        <v>1841</v>
      </c>
      <c r="F405" s="629"/>
      <c r="G405" s="629"/>
      <c r="H405" s="642">
        <v>0</v>
      </c>
      <c r="I405" s="629">
        <v>3</v>
      </c>
      <c r="J405" s="629">
        <v>8748.48</v>
      </c>
      <c r="K405" s="642">
        <v>1</v>
      </c>
      <c r="L405" s="629">
        <v>3</v>
      </c>
      <c r="M405" s="630">
        <v>8748.48</v>
      </c>
    </row>
    <row r="406" spans="1:13" ht="14.4" customHeight="1" x14ac:dyDescent="0.3">
      <c r="A406" s="625" t="s">
        <v>2827</v>
      </c>
      <c r="B406" s="626" t="s">
        <v>2263</v>
      </c>
      <c r="C406" s="626" t="s">
        <v>2267</v>
      </c>
      <c r="D406" s="626" t="s">
        <v>1335</v>
      </c>
      <c r="E406" s="626" t="s">
        <v>593</v>
      </c>
      <c r="F406" s="629"/>
      <c r="G406" s="629"/>
      <c r="H406" s="642">
        <v>0</v>
      </c>
      <c r="I406" s="629">
        <v>1</v>
      </c>
      <c r="J406" s="629">
        <v>44.89</v>
      </c>
      <c r="K406" s="642">
        <v>1</v>
      </c>
      <c r="L406" s="629">
        <v>1</v>
      </c>
      <c r="M406" s="630">
        <v>44.89</v>
      </c>
    </row>
    <row r="407" spans="1:13" ht="14.4" customHeight="1" x14ac:dyDescent="0.3">
      <c r="A407" s="625" t="s">
        <v>2827</v>
      </c>
      <c r="B407" s="626" t="s">
        <v>2278</v>
      </c>
      <c r="C407" s="626" t="s">
        <v>2932</v>
      </c>
      <c r="D407" s="626" t="s">
        <v>1452</v>
      </c>
      <c r="E407" s="626" t="s">
        <v>1199</v>
      </c>
      <c r="F407" s="629"/>
      <c r="G407" s="629"/>
      <c r="H407" s="642"/>
      <c r="I407" s="629">
        <v>1</v>
      </c>
      <c r="J407" s="629">
        <v>0</v>
      </c>
      <c r="K407" s="642"/>
      <c r="L407" s="629">
        <v>1</v>
      </c>
      <c r="M407" s="630">
        <v>0</v>
      </c>
    </row>
    <row r="408" spans="1:13" ht="14.4" customHeight="1" x14ac:dyDescent="0.3">
      <c r="A408" s="625" t="s">
        <v>2827</v>
      </c>
      <c r="B408" s="626" t="s">
        <v>2278</v>
      </c>
      <c r="C408" s="626" t="s">
        <v>2281</v>
      </c>
      <c r="D408" s="626" t="s">
        <v>1452</v>
      </c>
      <c r="E408" s="626" t="s">
        <v>1199</v>
      </c>
      <c r="F408" s="629"/>
      <c r="G408" s="629"/>
      <c r="H408" s="642">
        <v>0</v>
      </c>
      <c r="I408" s="629">
        <v>1</v>
      </c>
      <c r="J408" s="629">
        <v>60.92</v>
      </c>
      <c r="K408" s="642">
        <v>1</v>
      </c>
      <c r="L408" s="629">
        <v>1</v>
      </c>
      <c r="M408" s="630">
        <v>60.92</v>
      </c>
    </row>
    <row r="409" spans="1:13" ht="14.4" customHeight="1" x14ac:dyDescent="0.3">
      <c r="A409" s="625" t="s">
        <v>2827</v>
      </c>
      <c r="B409" s="626" t="s">
        <v>2293</v>
      </c>
      <c r="C409" s="626" t="s">
        <v>4178</v>
      </c>
      <c r="D409" s="626" t="s">
        <v>672</v>
      </c>
      <c r="E409" s="626" t="s">
        <v>4179</v>
      </c>
      <c r="F409" s="629">
        <v>1</v>
      </c>
      <c r="G409" s="629">
        <v>0</v>
      </c>
      <c r="H409" s="642"/>
      <c r="I409" s="629"/>
      <c r="J409" s="629"/>
      <c r="K409" s="642"/>
      <c r="L409" s="629">
        <v>1</v>
      </c>
      <c r="M409" s="630">
        <v>0</v>
      </c>
    </row>
    <row r="410" spans="1:13" ht="14.4" customHeight="1" x14ac:dyDescent="0.3">
      <c r="A410" s="625" t="s">
        <v>2827</v>
      </c>
      <c r="B410" s="626" t="s">
        <v>2293</v>
      </c>
      <c r="C410" s="626" t="s">
        <v>4180</v>
      </c>
      <c r="D410" s="626" t="s">
        <v>672</v>
      </c>
      <c r="E410" s="626" t="s">
        <v>1640</v>
      </c>
      <c r="F410" s="629">
        <v>3</v>
      </c>
      <c r="G410" s="629">
        <v>910.37999999999988</v>
      </c>
      <c r="H410" s="642">
        <v>1</v>
      </c>
      <c r="I410" s="629"/>
      <c r="J410" s="629"/>
      <c r="K410" s="642">
        <v>0</v>
      </c>
      <c r="L410" s="629">
        <v>3</v>
      </c>
      <c r="M410" s="630">
        <v>910.37999999999988</v>
      </c>
    </row>
    <row r="411" spans="1:13" ht="14.4" customHeight="1" x14ac:dyDescent="0.3">
      <c r="A411" s="625" t="s">
        <v>2827</v>
      </c>
      <c r="B411" s="626" t="s">
        <v>2297</v>
      </c>
      <c r="C411" s="626" t="s">
        <v>4181</v>
      </c>
      <c r="D411" s="626" t="s">
        <v>4182</v>
      </c>
      <c r="E411" s="626" t="s">
        <v>1199</v>
      </c>
      <c r="F411" s="629">
        <v>1</v>
      </c>
      <c r="G411" s="629">
        <v>101.16</v>
      </c>
      <c r="H411" s="642">
        <v>1</v>
      </c>
      <c r="I411" s="629"/>
      <c r="J411" s="629"/>
      <c r="K411" s="642">
        <v>0</v>
      </c>
      <c r="L411" s="629">
        <v>1</v>
      </c>
      <c r="M411" s="630">
        <v>101.16</v>
      </c>
    </row>
    <row r="412" spans="1:13" ht="14.4" customHeight="1" x14ac:dyDescent="0.3">
      <c r="A412" s="625" t="s">
        <v>2827</v>
      </c>
      <c r="B412" s="626" t="s">
        <v>2318</v>
      </c>
      <c r="C412" s="626" t="s">
        <v>2324</v>
      </c>
      <c r="D412" s="626" t="s">
        <v>2325</v>
      </c>
      <c r="E412" s="626" t="s">
        <v>1881</v>
      </c>
      <c r="F412" s="629"/>
      <c r="G412" s="629"/>
      <c r="H412" s="642">
        <v>0</v>
      </c>
      <c r="I412" s="629">
        <v>1</v>
      </c>
      <c r="J412" s="629">
        <v>367.41</v>
      </c>
      <c r="K412" s="642">
        <v>1</v>
      </c>
      <c r="L412" s="629">
        <v>1</v>
      </c>
      <c r="M412" s="630">
        <v>367.41</v>
      </c>
    </row>
    <row r="413" spans="1:13" ht="14.4" customHeight="1" x14ac:dyDescent="0.3">
      <c r="A413" s="625" t="s">
        <v>2827</v>
      </c>
      <c r="B413" s="626" t="s">
        <v>2341</v>
      </c>
      <c r="C413" s="626" t="s">
        <v>2342</v>
      </c>
      <c r="D413" s="626" t="s">
        <v>1305</v>
      </c>
      <c r="E413" s="626" t="s">
        <v>2343</v>
      </c>
      <c r="F413" s="629"/>
      <c r="G413" s="629"/>
      <c r="H413" s="642">
        <v>0</v>
      </c>
      <c r="I413" s="629">
        <v>2</v>
      </c>
      <c r="J413" s="629">
        <v>130.13999999999999</v>
      </c>
      <c r="K413" s="642">
        <v>1</v>
      </c>
      <c r="L413" s="629">
        <v>2</v>
      </c>
      <c r="M413" s="630">
        <v>130.13999999999999</v>
      </c>
    </row>
    <row r="414" spans="1:13" ht="14.4" customHeight="1" x14ac:dyDescent="0.3">
      <c r="A414" s="625" t="s">
        <v>2827</v>
      </c>
      <c r="B414" s="626" t="s">
        <v>2341</v>
      </c>
      <c r="C414" s="626" t="s">
        <v>2349</v>
      </c>
      <c r="D414" s="626" t="s">
        <v>1334</v>
      </c>
      <c r="E414" s="626" t="s">
        <v>2350</v>
      </c>
      <c r="F414" s="629"/>
      <c r="G414" s="629"/>
      <c r="H414" s="642">
        <v>0</v>
      </c>
      <c r="I414" s="629">
        <v>1</v>
      </c>
      <c r="J414" s="629">
        <v>86.76</v>
      </c>
      <c r="K414" s="642">
        <v>1</v>
      </c>
      <c r="L414" s="629">
        <v>1</v>
      </c>
      <c r="M414" s="630">
        <v>86.76</v>
      </c>
    </row>
    <row r="415" spans="1:13" ht="14.4" customHeight="1" x14ac:dyDescent="0.3">
      <c r="A415" s="625" t="s">
        <v>2827</v>
      </c>
      <c r="B415" s="626" t="s">
        <v>2361</v>
      </c>
      <c r="C415" s="626" t="s">
        <v>2362</v>
      </c>
      <c r="D415" s="626" t="s">
        <v>2363</v>
      </c>
      <c r="E415" s="626" t="s">
        <v>2364</v>
      </c>
      <c r="F415" s="629"/>
      <c r="G415" s="629"/>
      <c r="H415" s="642">
        <v>0</v>
      </c>
      <c r="I415" s="629">
        <v>10</v>
      </c>
      <c r="J415" s="629">
        <v>3333.1</v>
      </c>
      <c r="K415" s="642">
        <v>1</v>
      </c>
      <c r="L415" s="629">
        <v>10</v>
      </c>
      <c r="M415" s="630">
        <v>3333.1</v>
      </c>
    </row>
    <row r="416" spans="1:13" ht="14.4" customHeight="1" x14ac:dyDescent="0.3">
      <c r="A416" s="625" t="s">
        <v>2827</v>
      </c>
      <c r="B416" s="626" t="s">
        <v>2361</v>
      </c>
      <c r="C416" s="626" t="s">
        <v>2679</v>
      </c>
      <c r="D416" s="626" t="s">
        <v>2680</v>
      </c>
      <c r="E416" s="626" t="s">
        <v>2681</v>
      </c>
      <c r="F416" s="629"/>
      <c r="G416" s="629"/>
      <c r="H416" s="642">
        <v>0</v>
      </c>
      <c r="I416" s="629">
        <v>8</v>
      </c>
      <c r="J416" s="629">
        <v>2666.48</v>
      </c>
      <c r="K416" s="642">
        <v>1</v>
      </c>
      <c r="L416" s="629">
        <v>8</v>
      </c>
      <c r="M416" s="630">
        <v>2666.48</v>
      </c>
    </row>
    <row r="417" spans="1:13" ht="14.4" customHeight="1" x14ac:dyDescent="0.3">
      <c r="A417" s="625" t="s">
        <v>2827</v>
      </c>
      <c r="B417" s="626" t="s">
        <v>2389</v>
      </c>
      <c r="C417" s="626" t="s">
        <v>2692</v>
      </c>
      <c r="D417" s="626" t="s">
        <v>1926</v>
      </c>
      <c r="E417" s="626" t="s">
        <v>2693</v>
      </c>
      <c r="F417" s="629"/>
      <c r="G417" s="629"/>
      <c r="H417" s="642">
        <v>0</v>
      </c>
      <c r="I417" s="629">
        <v>5</v>
      </c>
      <c r="J417" s="629">
        <v>349.3</v>
      </c>
      <c r="K417" s="642">
        <v>1</v>
      </c>
      <c r="L417" s="629">
        <v>5</v>
      </c>
      <c r="M417" s="630">
        <v>349.3</v>
      </c>
    </row>
    <row r="418" spans="1:13" ht="14.4" customHeight="1" x14ac:dyDescent="0.3">
      <c r="A418" s="625" t="s">
        <v>2827</v>
      </c>
      <c r="B418" s="626" t="s">
        <v>4857</v>
      </c>
      <c r="C418" s="626" t="s">
        <v>3122</v>
      </c>
      <c r="D418" s="626" t="s">
        <v>3123</v>
      </c>
      <c r="E418" s="626" t="s">
        <v>618</v>
      </c>
      <c r="F418" s="629"/>
      <c r="G418" s="629"/>
      <c r="H418" s="642">
        <v>0</v>
      </c>
      <c r="I418" s="629">
        <v>18</v>
      </c>
      <c r="J418" s="629">
        <v>1632.9599999999998</v>
      </c>
      <c r="K418" s="642">
        <v>1</v>
      </c>
      <c r="L418" s="629">
        <v>18</v>
      </c>
      <c r="M418" s="630">
        <v>1632.9599999999998</v>
      </c>
    </row>
    <row r="419" spans="1:13" ht="14.4" customHeight="1" x14ac:dyDescent="0.3">
      <c r="A419" s="625" t="s">
        <v>2827</v>
      </c>
      <c r="B419" s="626" t="s">
        <v>4857</v>
      </c>
      <c r="C419" s="626" t="s">
        <v>3615</v>
      </c>
      <c r="D419" s="626" t="s">
        <v>3123</v>
      </c>
      <c r="E419" s="626" t="s">
        <v>3616</v>
      </c>
      <c r="F419" s="629"/>
      <c r="G419" s="629"/>
      <c r="H419" s="642">
        <v>0</v>
      </c>
      <c r="I419" s="629">
        <v>1</v>
      </c>
      <c r="J419" s="629">
        <v>302.39</v>
      </c>
      <c r="K419" s="642">
        <v>1</v>
      </c>
      <c r="L419" s="629">
        <v>1</v>
      </c>
      <c r="M419" s="630">
        <v>302.39</v>
      </c>
    </row>
    <row r="420" spans="1:13" ht="14.4" customHeight="1" x14ac:dyDescent="0.3">
      <c r="A420" s="625" t="s">
        <v>2827</v>
      </c>
      <c r="B420" s="626" t="s">
        <v>2469</v>
      </c>
      <c r="C420" s="626" t="s">
        <v>3425</v>
      </c>
      <c r="D420" s="626" t="s">
        <v>3423</v>
      </c>
      <c r="E420" s="626" t="s">
        <v>3424</v>
      </c>
      <c r="F420" s="629"/>
      <c r="G420" s="629"/>
      <c r="H420" s="642">
        <v>0</v>
      </c>
      <c r="I420" s="629">
        <v>1</v>
      </c>
      <c r="J420" s="629">
        <v>2279.48</v>
      </c>
      <c r="K420" s="642">
        <v>1</v>
      </c>
      <c r="L420" s="629">
        <v>1</v>
      </c>
      <c r="M420" s="630">
        <v>2279.48</v>
      </c>
    </row>
    <row r="421" spans="1:13" ht="14.4" customHeight="1" x14ac:dyDescent="0.3">
      <c r="A421" s="625" t="s">
        <v>2827</v>
      </c>
      <c r="B421" s="626" t="s">
        <v>2469</v>
      </c>
      <c r="C421" s="626" t="s">
        <v>3426</v>
      </c>
      <c r="D421" s="626" t="s">
        <v>619</v>
      </c>
      <c r="E421" s="626" t="s">
        <v>620</v>
      </c>
      <c r="F421" s="629">
        <v>3</v>
      </c>
      <c r="G421" s="629">
        <v>6382.5599999999995</v>
      </c>
      <c r="H421" s="642">
        <v>1</v>
      </c>
      <c r="I421" s="629"/>
      <c r="J421" s="629"/>
      <c r="K421" s="642">
        <v>0</v>
      </c>
      <c r="L421" s="629">
        <v>3</v>
      </c>
      <c r="M421" s="630">
        <v>6382.5599999999995</v>
      </c>
    </row>
    <row r="422" spans="1:13" ht="14.4" customHeight="1" x14ac:dyDescent="0.3">
      <c r="A422" s="625" t="s">
        <v>2827</v>
      </c>
      <c r="B422" s="626" t="s">
        <v>2469</v>
      </c>
      <c r="C422" s="626" t="s">
        <v>4119</v>
      </c>
      <c r="D422" s="626" t="s">
        <v>619</v>
      </c>
      <c r="E422" s="626" t="s">
        <v>4120</v>
      </c>
      <c r="F422" s="629">
        <v>1</v>
      </c>
      <c r="G422" s="629">
        <v>0</v>
      </c>
      <c r="H422" s="642"/>
      <c r="I422" s="629"/>
      <c r="J422" s="629"/>
      <c r="K422" s="642"/>
      <c r="L422" s="629">
        <v>1</v>
      </c>
      <c r="M422" s="630">
        <v>0</v>
      </c>
    </row>
    <row r="423" spans="1:13" ht="14.4" customHeight="1" x14ac:dyDescent="0.3">
      <c r="A423" s="625" t="s">
        <v>2827</v>
      </c>
      <c r="B423" s="626" t="s">
        <v>2469</v>
      </c>
      <c r="C423" s="626" t="s">
        <v>4121</v>
      </c>
      <c r="D423" s="626" t="s">
        <v>619</v>
      </c>
      <c r="E423" s="626" t="s">
        <v>4122</v>
      </c>
      <c r="F423" s="629">
        <v>1</v>
      </c>
      <c r="G423" s="629">
        <v>0</v>
      </c>
      <c r="H423" s="642"/>
      <c r="I423" s="629"/>
      <c r="J423" s="629"/>
      <c r="K423" s="642"/>
      <c r="L423" s="629">
        <v>1</v>
      </c>
      <c r="M423" s="630">
        <v>0</v>
      </c>
    </row>
    <row r="424" spans="1:13" ht="14.4" customHeight="1" x14ac:dyDescent="0.3">
      <c r="A424" s="625" t="s">
        <v>2827</v>
      </c>
      <c r="B424" s="626" t="s">
        <v>4858</v>
      </c>
      <c r="C424" s="626" t="s">
        <v>3273</v>
      </c>
      <c r="D424" s="626" t="s">
        <v>3274</v>
      </c>
      <c r="E424" s="626" t="s">
        <v>3275</v>
      </c>
      <c r="F424" s="629"/>
      <c r="G424" s="629"/>
      <c r="H424" s="642">
        <v>0</v>
      </c>
      <c r="I424" s="629">
        <v>72</v>
      </c>
      <c r="J424" s="629">
        <v>164122.56</v>
      </c>
      <c r="K424" s="642">
        <v>1</v>
      </c>
      <c r="L424" s="629">
        <v>72</v>
      </c>
      <c r="M424" s="630">
        <v>164122.56</v>
      </c>
    </row>
    <row r="425" spans="1:13" ht="14.4" customHeight="1" x14ac:dyDescent="0.3">
      <c r="A425" s="625" t="s">
        <v>2827</v>
      </c>
      <c r="B425" s="626" t="s">
        <v>4868</v>
      </c>
      <c r="C425" s="626" t="s">
        <v>3179</v>
      </c>
      <c r="D425" s="626" t="s">
        <v>3180</v>
      </c>
      <c r="E425" s="626" t="s">
        <v>3181</v>
      </c>
      <c r="F425" s="629"/>
      <c r="G425" s="629"/>
      <c r="H425" s="642">
        <v>0</v>
      </c>
      <c r="I425" s="629">
        <v>6</v>
      </c>
      <c r="J425" s="629">
        <v>13676.880000000001</v>
      </c>
      <c r="K425" s="642">
        <v>1</v>
      </c>
      <c r="L425" s="629">
        <v>6</v>
      </c>
      <c r="M425" s="630">
        <v>13676.880000000001</v>
      </c>
    </row>
    <row r="426" spans="1:13" ht="14.4" customHeight="1" x14ac:dyDescent="0.3">
      <c r="A426" s="625" t="s">
        <v>2827</v>
      </c>
      <c r="B426" s="626" t="s">
        <v>4868</v>
      </c>
      <c r="C426" s="626" t="s">
        <v>3812</v>
      </c>
      <c r="D426" s="626" t="s">
        <v>3180</v>
      </c>
      <c r="E426" s="626" t="s">
        <v>3813</v>
      </c>
      <c r="F426" s="629"/>
      <c r="G426" s="629"/>
      <c r="H426" s="642">
        <v>0</v>
      </c>
      <c r="I426" s="629">
        <v>2</v>
      </c>
      <c r="J426" s="629">
        <v>13676.88</v>
      </c>
      <c r="K426" s="642">
        <v>1</v>
      </c>
      <c r="L426" s="629">
        <v>2</v>
      </c>
      <c r="M426" s="630">
        <v>13676.88</v>
      </c>
    </row>
    <row r="427" spans="1:13" ht="14.4" customHeight="1" x14ac:dyDescent="0.3">
      <c r="A427" s="625" t="s">
        <v>2827</v>
      </c>
      <c r="B427" s="626" t="s">
        <v>2478</v>
      </c>
      <c r="C427" s="626" t="s">
        <v>2479</v>
      </c>
      <c r="D427" s="626" t="s">
        <v>1274</v>
      </c>
      <c r="E427" s="626" t="s">
        <v>2480</v>
      </c>
      <c r="F427" s="629"/>
      <c r="G427" s="629"/>
      <c r="H427" s="642">
        <v>0</v>
      </c>
      <c r="I427" s="629">
        <v>3</v>
      </c>
      <c r="J427" s="629">
        <v>144.93</v>
      </c>
      <c r="K427" s="642">
        <v>1</v>
      </c>
      <c r="L427" s="629">
        <v>3</v>
      </c>
      <c r="M427" s="630">
        <v>144.93</v>
      </c>
    </row>
    <row r="428" spans="1:13" ht="14.4" customHeight="1" x14ac:dyDescent="0.3">
      <c r="A428" s="625" t="s">
        <v>2827</v>
      </c>
      <c r="B428" s="626" t="s">
        <v>2478</v>
      </c>
      <c r="C428" s="626" t="s">
        <v>3212</v>
      </c>
      <c r="D428" s="626" t="s">
        <v>1274</v>
      </c>
      <c r="E428" s="626" t="s">
        <v>3213</v>
      </c>
      <c r="F428" s="629"/>
      <c r="G428" s="629"/>
      <c r="H428" s="642">
        <v>0</v>
      </c>
      <c r="I428" s="629">
        <v>1</v>
      </c>
      <c r="J428" s="629">
        <v>193.26</v>
      </c>
      <c r="K428" s="642">
        <v>1</v>
      </c>
      <c r="L428" s="629">
        <v>1</v>
      </c>
      <c r="M428" s="630">
        <v>193.26</v>
      </c>
    </row>
    <row r="429" spans="1:13" ht="14.4" customHeight="1" x14ac:dyDescent="0.3">
      <c r="A429" s="625" t="s">
        <v>2827</v>
      </c>
      <c r="B429" s="626" t="s">
        <v>2485</v>
      </c>
      <c r="C429" s="626" t="s">
        <v>2486</v>
      </c>
      <c r="D429" s="626" t="s">
        <v>1429</v>
      </c>
      <c r="E429" s="626" t="s">
        <v>1430</v>
      </c>
      <c r="F429" s="629"/>
      <c r="G429" s="629"/>
      <c r="H429" s="642">
        <v>0</v>
      </c>
      <c r="I429" s="629">
        <v>3</v>
      </c>
      <c r="J429" s="629">
        <v>268.79999999999995</v>
      </c>
      <c r="K429" s="642">
        <v>1</v>
      </c>
      <c r="L429" s="629">
        <v>3</v>
      </c>
      <c r="M429" s="630">
        <v>268.79999999999995</v>
      </c>
    </row>
    <row r="430" spans="1:13" ht="14.4" customHeight="1" x14ac:dyDescent="0.3">
      <c r="A430" s="625" t="s">
        <v>2827</v>
      </c>
      <c r="B430" s="626" t="s">
        <v>2485</v>
      </c>
      <c r="C430" s="626" t="s">
        <v>3406</v>
      </c>
      <c r="D430" s="626" t="s">
        <v>2488</v>
      </c>
      <c r="E430" s="626" t="s">
        <v>1430</v>
      </c>
      <c r="F430" s="629">
        <v>1</v>
      </c>
      <c r="G430" s="629">
        <v>95.25</v>
      </c>
      <c r="H430" s="642">
        <v>1</v>
      </c>
      <c r="I430" s="629"/>
      <c r="J430" s="629"/>
      <c r="K430" s="642">
        <v>0</v>
      </c>
      <c r="L430" s="629">
        <v>1</v>
      </c>
      <c r="M430" s="630">
        <v>95.25</v>
      </c>
    </row>
    <row r="431" spans="1:13" ht="14.4" customHeight="1" x14ac:dyDescent="0.3">
      <c r="A431" s="625" t="s">
        <v>2827</v>
      </c>
      <c r="B431" s="626" t="s">
        <v>2793</v>
      </c>
      <c r="C431" s="626" t="s">
        <v>3898</v>
      </c>
      <c r="D431" s="626" t="s">
        <v>3899</v>
      </c>
      <c r="E431" s="626" t="s">
        <v>1532</v>
      </c>
      <c r="F431" s="629">
        <v>4</v>
      </c>
      <c r="G431" s="629">
        <v>33059.160000000003</v>
      </c>
      <c r="H431" s="642">
        <v>1</v>
      </c>
      <c r="I431" s="629"/>
      <c r="J431" s="629"/>
      <c r="K431" s="642">
        <v>0</v>
      </c>
      <c r="L431" s="629">
        <v>4</v>
      </c>
      <c r="M431" s="630">
        <v>33059.160000000003</v>
      </c>
    </row>
    <row r="432" spans="1:13" ht="14.4" customHeight="1" x14ac:dyDescent="0.3">
      <c r="A432" s="625" t="s">
        <v>2827</v>
      </c>
      <c r="B432" s="626" t="s">
        <v>2793</v>
      </c>
      <c r="C432" s="626" t="s">
        <v>4157</v>
      </c>
      <c r="D432" s="626" t="s">
        <v>4158</v>
      </c>
      <c r="E432" s="626" t="s">
        <v>4159</v>
      </c>
      <c r="F432" s="629">
        <v>1</v>
      </c>
      <c r="G432" s="629">
        <v>0</v>
      </c>
      <c r="H432" s="642"/>
      <c r="I432" s="629"/>
      <c r="J432" s="629"/>
      <c r="K432" s="642"/>
      <c r="L432" s="629">
        <v>1</v>
      </c>
      <c r="M432" s="630">
        <v>0</v>
      </c>
    </row>
    <row r="433" spans="1:13" ht="14.4" customHeight="1" x14ac:dyDescent="0.3">
      <c r="A433" s="625" t="s">
        <v>2827</v>
      </c>
      <c r="B433" s="626" t="s">
        <v>2493</v>
      </c>
      <c r="C433" s="626" t="s">
        <v>3073</v>
      </c>
      <c r="D433" s="626" t="s">
        <v>1230</v>
      </c>
      <c r="E433" s="626" t="s">
        <v>3074</v>
      </c>
      <c r="F433" s="629">
        <v>1</v>
      </c>
      <c r="G433" s="629">
        <v>0</v>
      </c>
      <c r="H433" s="642"/>
      <c r="I433" s="629"/>
      <c r="J433" s="629"/>
      <c r="K433" s="642"/>
      <c r="L433" s="629">
        <v>1</v>
      </c>
      <c r="M433" s="630">
        <v>0</v>
      </c>
    </row>
    <row r="434" spans="1:13" ht="14.4" customHeight="1" x14ac:dyDescent="0.3">
      <c r="A434" s="625" t="s">
        <v>2827</v>
      </c>
      <c r="B434" s="626" t="s">
        <v>2493</v>
      </c>
      <c r="C434" s="626" t="s">
        <v>2494</v>
      </c>
      <c r="D434" s="626" t="s">
        <v>2495</v>
      </c>
      <c r="E434" s="626" t="s">
        <v>2496</v>
      </c>
      <c r="F434" s="629"/>
      <c r="G434" s="629"/>
      <c r="H434" s="642">
        <v>0</v>
      </c>
      <c r="I434" s="629">
        <v>1</v>
      </c>
      <c r="J434" s="629">
        <v>2787.72</v>
      </c>
      <c r="K434" s="642">
        <v>1</v>
      </c>
      <c r="L434" s="629">
        <v>1</v>
      </c>
      <c r="M434" s="630">
        <v>2787.72</v>
      </c>
    </row>
    <row r="435" spans="1:13" ht="14.4" customHeight="1" x14ac:dyDescent="0.3">
      <c r="A435" s="625" t="s">
        <v>2827</v>
      </c>
      <c r="B435" s="626" t="s">
        <v>2493</v>
      </c>
      <c r="C435" s="626" t="s">
        <v>2500</v>
      </c>
      <c r="D435" s="626" t="s">
        <v>2501</v>
      </c>
      <c r="E435" s="626" t="s">
        <v>2502</v>
      </c>
      <c r="F435" s="629"/>
      <c r="G435" s="629"/>
      <c r="H435" s="642">
        <v>0</v>
      </c>
      <c r="I435" s="629">
        <v>1</v>
      </c>
      <c r="J435" s="629">
        <v>880.88</v>
      </c>
      <c r="K435" s="642">
        <v>1</v>
      </c>
      <c r="L435" s="629">
        <v>1</v>
      </c>
      <c r="M435" s="630">
        <v>880.88</v>
      </c>
    </row>
    <row r="436" spans="1:13" ht="14.4" customHeight="1" x14ac:dyDescent="0.3">
      <c r="A436" s="625" t="s">
        <v>2827</v>
      </c>
      <c r="B436" s="626" t="s">
        <v>2506</v>
      </c>
      <c r="C436" s="626" t="s">
        <v>4192</v>
      </c>
      <c r="D436" s="626" t="s">
        <v>1846</v>
      </c>
      <c r="E436" s="626" t="s">
        <v>4193</v>
      </c>
      <c r="F436" s="629"/>
      <c r="G436" s="629"/>
      <c r="H436" s="642">
        <v>0</v>
      </c>
      <c r="I436" s="629">
        <v>1</v>
      </c>
      <c r="J436" s="629">
        <v>49.12</v>
      </c>
      <c r="K436" s="642">
        <v>1</v>
      </c>
      <c r="L436" s="629">
        <v>1</v>
      </c>
      <c r="M436" s="630">
        <v>49.12</v>
      </c>
    </row>
    <row r="437" spans="1:13" ht="14.4" customHeight="1" x14ac:dyDescent="0.3">
      <c r="A437" s="625" t="s">
        <v>2827</v>
      </c>
      <c r="B437" s="626" t="s">
        <v>2506</v>
      </c>
      <c r="C437" s="626" t="s">
        <v>2719</v>
      </c>
      <c r="D437" s="626" t="s">
        <v>1846</v>
      </c>
      <c r="E437" s="626" t="s">
        <v>2720</v>
      </c>
      <c r="F437" s="629"/>
      <c r="G437" s="629"/>
      <c r="H437" s="642">
        <v>0</v>
      </c>
      <c r="I437" s="629">
        <v>1</v>
      </c>
      <c r="J437" s="629">
        <v>147.36000000000001</v>
      </c>
      <c r="K437" s="642">
        <v>1</v>
      </c>
      <c r="L437" s="629">
        <v>1</v>
      </c>
      <c r="M437" s="630">
        <v>147.36000000000001</v>
      </c>
    </row>
    <row r="438" spans="1:13" ht="14.4" customHeight="1" x14ac:dyDescent="0.3">
      <c r="A438" s="625" t="s">
        <v>2827</v>
      </c>
      <c r="B438" s="626" t="s">
        <v>2506</v>
      </c>
      <c r="C438" s="626" t="s">
        <v>2520</v>
      </c>
      <c r="D438" s="626" t="s">
        <v>1351</v>
      </c>
      <c r="E438" s="626" t="s">
        <v>2521</v>
      </c>
      <c r="F438" s="629"/>
      <c r="G438" s="629"/>
      <c r="H438" s="642">
        <v>0</v>
      </c>
      <c r="I438" s="629">
        <v>1</v>
      </c>
      <c r="J438" s="629">
        <v>163.72999999999999</v>
      </c>
      <c r="K438" s="642">
        <v>1</v>
      </c>
      <c r="L438" s="629">
        <v>1</v>
      </c>
      <c r="M438" s="630">
        <v>163.72999999999999</v>
      </c>
    </row>
    <row r="439" spans="1:13" ht="14.4" customHeight="1" x14ac:dyDescent="0.3">
      <c r="A439" s="625" t="s">
        <v>2827</v>
      </c>
      <c r="B439" s="626" t="s">
        <v>2527</v>
      </c>
      <c r="C439" s="626" t="s">
        <v>2723</v>
      </c>
      <c r="D439" s="626" t="s">
        <v>2529</v>
      </c>
      <c r="E439" s="626" t="s">
        <v>2724</v>
      </c>
      <c r="F439" s="629"/>
      <c r="G439" s="629"/>
      <c r="H439" s="642">
        <v>0</v>
      </c>
      <c r="I439" s="629">
        <v>1</v>
      </c>
      <c r="J439" s="629">
        <v>561.54</v>
      </c>
      <c r="K439" s="642">
        <v>1</v>
      </c>
      <c r="L439" s="629">
        <v>1</v>
      </c>
      <c r="M439" s="630">
        <v>561.54</v>
      </c>
    </row>
    <row r="440" spans="1:13" ht="14.4" customHeight="1" x14ac:dyDescent="0.3">
      <c r="A440" s="625" t="s">
        <v>2827</v>
      </c>
      <c r="B440" s="626" t="s">
        <v>2540</v>
      </c>
      <c r="C440" s="626" t="s">
        <v>2916</v>
      </c>
      <c r="D440" s="626" t="s">
        <v>2917</v>
      </c>
      <c r="E440" s="626" t="s">
        <v>2918</v>
      </c>
      <c r="F440" s="629"/>
      <c r="G440" s="629"/>
      <c r="H440" s="642">
        <v>0</v>
      </c>
      <c r="I440" s="629">
        <v>2</v>
      </c>
      <c r="J440" s="629">
        <v>32.54</v>
      </c>
      <c r="K440" s="642">
        <v>1</v>
      </c>
      <c r="L440" s="629">
        <v>2</v>
      </c>
      <c r="M440" s="630">
        <v>32.54</v>
      </c>
    </row>
    <row r="441" spans="1:13" ht="14.4" customHeight="1" x14ac:dyDescent="0.3">
      <c r="A441" s="625" t="s">
        <v>2827</v>
      </c>
      <c r="B441" s="626" t="s">
        <v>2540</v>
      </c>
      <c r="C441" s="626" t="s">
        <v>2541</v>
      </c>
      <c r="D441" s="626" t="s">
        <v>2542</v>
      </c>
      <c r="E441" s="626" t="s">
        <v>2543</v>
      </c>
      <c r="F441" s="629"/>
      <c r="G441" s="629"/>
      <c r="H441" s="642">
        <v>0</v>
      </c>
      <c r="I441" s="629">
        <v>1</v>
      </c>
      <c r="J441" s="629">
        <v>6.98</v>
      </c>
      <c r="K441" s="642">
        <v>1</v>
      </c>
      <c r="L441" s="629">
        <v>1</v>
      </c>
      <c r="M441" s="630">
        <v>6.98</v>
      </c>
    </row>
    <row r="442" spans="1:13" ht="14.4" customHeight="1" x14ac:dyDescent="0.3">
      <c r="A442" s="625" t="s">
        <v>2827</v>
      </c>
      <c r="B442" s="626" t="s">
        <v>2540</v>
      </c>
      <c r="C442" s="626" t="s">
        <v>2544</v>
      </c>
      <c r="D442" s="626" t="s">
        <v>2545</v>
      </c>
      <c r="E442" s="626" t="s">
        <v>2546</v>
      </c>
      <c r="F442" s="629"/>
      <c r="G442" s="629"/>
      <c r="H442" s="642">
        <v>0</v>
      </c>
      <c r="I442" s="629">
        <v>5</v>
      </c>
      <c r="J442" s="629">
        <v>53.65</v>
      </c>
      <c r="K442" s="642">
        <v>1</v>
      </c>
      <c r="L442" s="629">
        <v>5</v>
      </c>
      <c r="M442" s="630">
        <v>53.65</v>
      </c>
    </row>
    <row r="443" spans="1:13" ht="14.4" customHeight="1" x14ac:dyDescent="0.3">
      <c r="A443" s="625" t="s">
        <v>2827</v>
      </c>
      <c r="B443" s="626" t="s">
        <v>2550</v>
      </c>
      <c r="C443" s="626" t="s">
        <v>2552</v>
      </c>
      <c r="D443" s="626" t="s">
        <v>1291</v>
      </c>
      <c r="E443" s="626" t="s">
        <v>2553</v>
      </c>
      <c r="F443" s="629"/>
      <c r="G443" s="629"/>
      <c r="H443" s="642">
        <v>0</v>
      </c>
      <c r="I443" s="629">
        <v>1</v>
      </c>
      <c r="J443" s="629">
        <v>162.13</v>
      </c>
      <c r="K443" s="642">
        <v>1</v>
      </c>
      <c r="L443" s="629">
        <v>1</v>
      </c>
      <c r="M443" s="630">
        <v>162.13</v>
      </c>
    </row>
    <row r="444" spans="1:13" ht="14.4" customHeight="1" x14ac:dyDescent="0.3">
      <c r="A444" s="625" t="s">
        <v>2827</v>
      </c>
      <c r="B444" s="626" t="s">
        <v>2550</v>
      </c>
      <c r="C444" s="626" t="s">
        <v>2554</v>
      </c>
      <c r="D444" s="626" t="s">
        <v>1293</v>
      </c>
      <c r="E444" s="626" t="s">
        <v>2555</v>
      </c>
      <c r="F444" s="629"/>
      <c r="G444" s="629"/>
      <c r="H444" s="642">
        <v>0</v>
      </c>
      <c r="I444" s="629">
        <v>2</v>
      </c>
      <c r="J444" s="629">
        <v>432.32</v>
      </c>
      <c r="K444" s="642">
        <v>1</v>
      </c>
      <c r="L444" s="629">
        <v>2</v>
      </c>
      <c r="M444" s="630">
        <v>432.32</v>
      </c>
    </row>
    <row r="445" spans="1:13" ht="14.4" customHeight="1" x14ac:dyDescent="0.3">
      <c r="A445" s="625" t="s">
        <v>2827</v>
      </c>
      <c r="B445" s="626" t="s">
        <v>2564</v>
      </c>
      <c r="C445" s="626" t="s">
        <v>2738</v>
      </c>
      <c r="D445" s="626" t="s">
        <v>675</v>
      </c>
      <c r="E445" s="626" t="s">
        <v>1874</v>
      </c>
      <c r="F445" s="629"/>
      <c r="G445" s="629"/>
      <c r="H445" s="642">
        <v>0</v>
      </c>
      <c r="I445" s="629">
        <v>2</v>
      </c>
      <c r="J445" s="629">
        <v>836.74</v>
      </c>
      <c r="K445" s="642">
        <v>1</v>
      </c>
      <c r="L445" s="629">
        <v>2</v>
      </c>
      <c r="M445" s="630">
        <v>836.74</v>
      </c>
    </row>
    <row r="446" spans="1:13" ht="14.4" customHeight="1" x14ac:dyDescent="0.3">
      <c r="A446" s="625" t="s">
        <v>2827</v>
      </c>
      <c r="B446" s="626" t="s">
        <v>2564</v>
      </c>
      <c r="C446" s="626" t="s">
        <v>4161</v>
      </c>
      <c r="D446" s="626" t="s">
        <v>4162</v>
      </c>
      <c r="E446" s="626" t="s">
        <v>4163</v>
      </c>
      <c r="F446" s="629">
        <v>1</v>
      </c>
      <c r="G446" s="629">
        <v>0</v>
      </c>
      <c r="H446" s="642"/>
      <c r="I446" s="629"/>
      <c r="J446" s="629"/>
      <c r="K446" s="642"/>
      <c r="L446" s="629">
        <v>1</v>
      </c>
      <c r="M446" s="630">
        <v>0</v>
      </c>
    </row>
    <row r="447" spans="1:13" ht="14.4" customHeight="1" x14ac:dyDescent="0.3">
      <c r="A447" s="625" t="s">
        <v>2827</v>
      </c>
      <c r="B447" s="626" t="s">
        <v>2564</v>
      </c>
      <c r="C447" s="626" t="s">
        <v>4164</v>
      </c>
      <c r="D447" s="626" t="s">
        <v>4162</v>
      </c>
      <c r="E447" s="626" t="s">
        <v>1620</v>
      </c>
      <c r="F447" s="629">
        <v>1</v>
      </c>
      <c r="G447" s="629">
        <v>0</v>
      </c>
      <c r="H447" s="642"/>
      <c r="I447" s="629"/>
      <c r="J447" s="629"/>
      <c r="K447" s="642"/>
      <c r="L447" s="629">
        <v>1</v>
      </c>
      <c r="M447" s="630">
        <v>0</v>
      </c>
    </row>
    <row r="448" spans="1:13" ht="14.4" customHeight="1" x14ac:dyDescent="0.3">
      <c r="A448" s="625" t="s">
        <v>2827</v>
      </c>
      <c r="B448" s="626" t="s">
        <v>2564</v>
      </c>
      <c r="C448" s="626" t="s">
        <v>4165</v>
      </c>
      <c r="D448" s="626" t="s">
        <v>4166</v>
      </c>
      <c r="E448" s="626" t="s">
        <v>1552</v>
      </c>
      <c r="F448" s="629"/>
      <c r="G448" s="629"/>
      <c r="H448" s="642">
        <v>0</v>
      </c>
      <c r="I448" s="629">
        <v>1</v>
      </c>
      <c r="J448" s="629">
        <v>185.9</v>
      </c>
      <c r="K448" s="642">
        <v>1</v>
      </c>
      <c r="L448" s="629">
        <v>1</v>
      </c>
      <c r="M448" s="630">
        <v>185.9</v>
      </c>
    </row>
    <row r="449" spans="1:13" ht="14.4" customHeight="1" x14ac:dyDescent="0.3">
      <c r="A449" s="625" t="s">
        <v>2827</v>
      </c>
      <c r="B449" s="626" t="s">
        <v>2573</v>
      </c>
      <c r="C449" s="626" t="s">
        <v>2748</v>
      </c>
      <c r="D449" s="626" t="s">
        <v>1379</v>
      </c>
      <c r="E449" s="626" t="s">
        <v>2749</v>
      </c>
      <c r="F449" s="629"/>
      <c r="G449" s="629"/>
      <c r="H449" s="642">
        <v>0</v>
      </c>
      <c r="I449" s="629">
        <v>1</v>
      </c>
      <c r="J449" s="629">
        <v>275.48</v>
      </c>
      <c r="K449" s="642">
        <v>1</v>
      </c>
      <c r="L449" s="629">
        <v>1</v>
      </c>
      <c r="M449" s="630">
        <v>275.48</v>
      </c>
    </row>
    <row r="450" spans="1:13" ht="14.4" customHeight="1" x14ac:dyDescent="0.3">
      <c r="A450" s="625" t="s">
        <v>2827</v>
      </c>
      <c r="B450" s="626" t="s">
        <v>2573</v>
      </c>
      <c r="C450" s="626" t="s">
        <v>2575</v>
      </c>
      <c r="D450" s="626" t="s">
        <v>1379</v>
      </c>
      <c r="E450" s="626" t="s">
        <v>628</v>
      </c>
      <c r="F450" s="629"/>
      <c r="G450" s="629"/>
      <c r="H450" s="642">
        <v>0</v>
      </c>
      <c r="I450" s="629">
        <v>3</v>
      </c>
      <c r="J450" s="629">
        <v>413.22</v>
      </c>
      <c r="K450" s="642">
        <v>1</v>
      </c>
      <c r="L450" s="629">
        <v>3</v>
      </c>
      <c r="M450" s="630">
        <v>413.22</v>
      </c>
    </row>
    <row r="451" spans="1:13" ht="14.4" customHeight="1" x14ac:dyDescent="0.3">
      <c r="A451" s="625" t="s">
        <v>2827</v>
      </c>
      <c r="B451" s="626" t="s">
        <v>2576</v>
      </c>
      <c r="C451" s="626" t="s">
        <v>2577</v>
      </c>
      <c r="D451" s="626" t="s">
        <v>1426</v>
      </c>
      <c r="E451" s="626" t="s">
        <v>593</v>
      </c>
      <c r="F451" s="629"/>
      <c r="G451" s="629"/>
      <c r="H451" s="642">
        <v>0</v>
      </c>
      <c r="I451" s="629">
        <v>2</v>
      </c>
      <c r="J451" s="629">
        <v>275.48</v>
      </c>
      <c r="K451" s="642">
        <v>1</v>
      </c>
      <c r="L451" s="629">
        <v>2</v>
      </c>
      <c r="M451" s="630">
        <v>275.48</v>
      </c>
    </row>
    <row r="452" spans="1:13" ht="14.4" customHeight="1" x14ac:dyDescent="0.3">
      <c r="A452" s="625" t="s">
        <v>2827</v>
      </c>
      <c r="B452" s="626" t="s">
        <v>2753</v>
      </c>
      <c r="C452" s="626" t="s">
        <v>2756</v>
      </c>
      <c r="D452" s="626" t="s">
        <v>2755</v>
      </c>
      <c r="E452" s="626" t="s">
        <v>1455</v>
      </c>
      <c r="F452" s="629"/>
      <c r="G452" s="629"/>
      <c r="H452" s="642">
        <v>0</v>
      </c>
      <c r="I452" s="629">
        <v>1</v>
      </c>
      <c r="J452" s="629">
        <v>137.74</v>
      </c>
      <c r="K452" s="642">
        <v>1</v>
      </c>
      <c r="L452" s="629">
        <v>1</v>
      </c>
      <c r="M452" s="630">
        <v>137.74</v>
      </c>
    </row>
    <row r="453" spans="1:13" ht="14.4" customHeight="1" x14ac:dyDescent="0.3">
      <c r="A453" s="625" t="s">
        <v>2827</v>
      </c>
      <c r="B453" s="626" t="s">
        <v>2584</v>
      </c>
      <c r="C453" s="626" t="s">
        <v>2773</v>
      </c>
      <c r="D453" s="626" t="s">
        <v>1910</v>
      </c>
      <c r="E453" s="626" t="s">
        <v>1911</v>
      </c>
      <c r="F453" s="629"/>
      <c r="G453" s="629"/>
      <c r="H453" s="642">
        <v>0</v>
      </c>
      <c r="I453" s="629">
        <v>2</v>
      </c>
      <c r="J453" s="629">
        <v>379.12</v>
      </c>
      <c r="K453" s="642">
        <v>1</v>
      </c>
      <c r="L453" s="629">
        <v>2</v>
      </c>
      <c r="M453" s="630">
        <v>379.12</v>
      </c>
    </row>
    <row r="454" spans="1:13" ht="14.4" customHeight="1" x14ac:dyDescent="0.3">
      <c r="A454" s="625" t="s">
        <v>2828</v>
      </c>
      <c r="B454" s="626" t="s">
        <v>2168</v>
      </c>
      <c r="C454" s="626" t="s">
        <v>2603</v>
      </c>
      <c r="D454" s="626" t="s">
        <v>2604</v>
      </c>
      <c r="E454" s="626" t="s">
        <v>2174</v>
      </c>
      <c r="F454" s="629"/>
      <c r="G454" s="629"/>
      <c r="H454" s="642">
        <v>0</v>
      </c>
      <c r="I454" s="629">
        <v>2</v>
      </c>
      <c r="J454" s="629">
        <v>65.260000000000005</v>
      </c>
      <c r="K454" s="642">
        <v>1</v>
      </c>
      <c r="L454" s="629">
        <v>2</v>
      </c>
      <c r="M454" s="630">
        <v>65.260000000000005</v>
      </c>
    </row>
    <row r="455" spans="1:13" ht="14.4" customHeight="1" x14ac:dyDescent="0.3">
      <c r="A455" s="625" t="s">
        <v>2828</v>
      </c>
      <c r="B455" s="626" t="s">
        <v>2179</v>
      </c>
      <c r="C455" s="626" t="s">
        <v>2180</v>
      </c>
      <c r="D455" s="626" t="s">
        <v>880</v>
      </c>
      <c r="E455" s="626" t="s">
        <v>881</v>
      </c>
      <c r="F455" s="629"/>
      <c r="G455" s="629"/>
      <c r="H455" s="642">
        <v>0</v>
      </c>
      <c r="I455" s="629">
        <v>15</v>
      </c>
      <c r="J455" s="629">
        <v>2857.2</v>
      </c>
      <c r="K455" s="642">
        <v>1</v>
      </c>
      <c r="L455" s="629">
        <v>15</v>
      </c>
      <c r="M455" s="630">
        <v>2857.2</v>
      </c>
    </row>
    <row r="456" spans="1:13" ht="14.4" customHeight="1" x14ac:dyDescent="0.3">
      <c r="A456" s="625" t="s">
        <v>2828</v>
      </c>
      <c r="B456" s="626" t="s">
        <v>2179</v>
      </c>
      <c r="C456" s="626" t="s">
        <v>2181</v>
      </c>
      <c r="D456" s="626" t="s">
        <v>880</v>
      </c>
      <c r="E456" s="626" t="s">
        <v>882</v>
      </c>
      <c r="F456" s="629"/>
      <c r="G456" s="629"/>
      <c r="H456" s="642">
        <v>0</v>
      </c>
      <c r="I456" s="629">
        <v>1</v>
      </c>
      <c r="J456" s="629">
        <v>612.26</v>
      </c>
      <c r="K456" s="642">
        <v>1</v>
      </c>
      <c r="L456" s="629">
        <v>1</v>
      </c>
      <c r="M456" s="630">
        <v>612.26</v>
      </c>
    </row>
    <row r="457" spans="1:13" ht="14.4" customHeight="1" x14ac:dyDescent="0.3">
      <c r="A457" s="625" t="s">
        <v>2828</v>
      </c>
      <c r="B457" s="626" t="s">
        <v>2185</v>
      </c>
      <c r="C457" s="626" t="s">
        <v>3028</v>
      </c>
      <c r="D457" s="626" t="s">
        <v>673</v>
      </c>
      <c r="E457" s="626" t="s">
        <v>1854</v>
      </c>
      <c r="F457" s="629">
        <v>1</v>
      </c>
      <c r="G457" s="629">
        <v>190.48</v>
      </c>
      <c r="H457" s="642">
        <v>1</v>
      </c>
      <c r="I457" s="629"/>
      <c r="J457" s="629"/>
      <c r="K457" s="642">
        <v>0</v>
      </c>
      <c r="L457" s="629">
        <v>1</v>
      </c>
      <c r="M457" s="630">
        <v>190.48</v>
      </c>
    </row>
    <row r="458" spans="1:13" ht="14.4" customHeight="1" x14ac:dyDescent="0.3">
      <c r="A458" s="625" t="s">
        <v>2828</v>
      </c>
      <c r="B458" s="626" t="s">
        <v>4867</v>
      </c>
      <c r="C458" s="626" t="s">
        <v>3036</v>
      </c>
      <c r="D458" s="626" t="s">
        <v>3037</v>
      </c>
      <c r="E458" s="626" t="s">
        <v>3038</v>
      </c>
      <c r="F458" s="629"/>
      <c r="G458" s="629"/>
      <c r="H458" s="642">
        <v>0</v>
      </c>
      <c r="I458" s="629">
        <v>1</v>
      </c>
      <c r="J458" s="629">
        <v>56.01</v>
      </c>
      <c r="K458" s="642">
        <v>1</v>
      </c>
      <c r="L458" s="629">
        <v>1</v>
      </c>
      <c r="M458" s="630">
        <v>56.01</v>
      </c>
    </row>
    <row r="459" spans="1:13" ht="14.4" customHeight="1" x14ac:dyDescent="0.3">
      <c r="A459" s="625" t="s">
        <v>2828</v>
      </c>
      <c r="B459" s="626" t="s">
        <v>2194</v>
      </c>
      <c r="C459" s="626" t="s">
        <v>2196</v>
      </c>
      <c r="D459" s="626" t="s">
        <v>1418</v>
      </c>
      <c r="E459" s="626" t="s">
        <v>2197</v>
      </c>
      <c r="F459" s="629"/>
      <c r="G459" s="629"/>
      <c r="H459" s="642">
        <v>0</v>
      </c>
      <c r="I459" s="629">
        <v>31</v>
      </c>
      <c r="J459" s="629">
        <v>41975.29</v>
      </c>
      <c r="K459" s="642">
        <v>1</v>
      </c>
      <c r="L459" s="629">
        <v>31</v>
      </c>
      <c r="M459" s="630">
        <v>41975.29</v>
      </c>
    </row>
    <row r="460" spans="1:13" ht="14.4" customHeight="1" x14ac:dyDescent="0.3">
      <c r="A460" s="625" t="s">
        <v>2828</v>
      </c>
      <c r="B460" s="626" t="s">
        <v>2212</v>
      </c>
      <c r="C460" s="626" t="s">
        <v>2216</v>
      </c>
      <c r="D460" s="626" t="s">
        <v>1348</v>
      </c>
      <c r="E460" s="626" t="s">
        <v>2217</v>
      </c>
      <c r="F460" s="629"/>
      <c r="G460" s="629"/>
      <c r="H460" s="642">
        <v>0</v>
      </c>
      <c r="I460" s="629">
        <v>1</v>
      </c>
      <c r="J460" s="629">
        <v>86.41</v>
      </c>
      <c r="K460" s="642">
        <v>1</v>
      </c>
      <c r="L460" s="629">
        <v>1</v>
      </c>
      <c r="M460" s="630">
        <v>86.41</v>
      </c>
    </row>
    <row r="461" spans="1:13" ht="14.4" customHeight="1" x14ac:dyDescent="0.3">
      <c r="A461" s="625" t="s">
        <v>2828</v>
      </c>
      <c r="B461" s="626" t="s">
        <v>2223</v>
      </c>
      <c r="C461" s="626" t="s">
        <v>2224</v>
      </c>
      <c r="D461" s="626" t="s">
        <v>2225</v>
      </c>
      <c r="E461" s="626" t="s">
        <v>2226</v>
      </c>
      <c r="F461" s="629"/>
      <c r="G461" s="629"/>
      <c r="H461" s="642">
        <v>0</v>
      </c>
      <c r="I461" s="629">
        <v>1</v>
      </c>
      <c r="J461" s="629">
        <v>156.25</v>
      </c>
      <c r="K461" s="642">
        <v>1</v>
      </c>
      <c r="L461" s="629">
        <v>1</v>
      </c>
      <c r="M461" s="630">
        <v>156.25</v>
      </c>
    </row>
    <row r="462" spans="1:13" ht="14.4" customHeight="1" x14ac:dyDescent="0.3">
      <c r="A462" s="625" t="s">
        <v>2828</v>
      </c>
      <c r="B462" s="626" t="s">
        <v>2227</v>
      </c>
      <c r="C462" s="626" t="s">
        <v>2229</v>
      </c>
      <c r="D462" s="626" t="s">
        <v>1314</v>
      </c>
      <c r="E462" s="626" t="s">
        <v>1316</v>
      </c>
      <c r="F462" s="629"/>
      <c r="G462" s="629"/>
      <c r="H462" s="642">
        <v>0</v>
      </c>
      <c r="I462" s="629">
        <v>1</v>
      </c>
      <c r="J462" s="629">
        <v>625.29</v>
      </c>
      <c r="K462" s="642">
        <v>1</v>
      </c>
      <c r="L462" s="629">
        <v>1</v>
      </c>
      <c r="M462" s="630">
        <v>625.29</v>
      </c>
    </row>
    <row r="463" spans="1:13" ht="14.4" customHeight="1" x14ac:dyDescent="0.3">
      <c r="A463" s="625" t="s">
        <v>2828</v>
      </c>
      <c r="B463" s="626" t="s">
        <v>2227</v>
      </c>
      <c r="C463" s="626" t="s">
        <v>2232</v>
      </c>
      <c r="D463" s="626" t="s">
        <v>1355</v>
      </c>
      <c r="E463" s="626" t="s">
        <v>1839</v>
      </c>
      <c r="F463" s="629"/>
      <c r="G463" s="629"/>
      <c r="H463" s="642">
        <v>0</v>
      </c>
      <c r="I463" s="629">
        <v>5</v>
      </c>
      <c r="J463" s="629">
        <v>8748.4500000000007</v>
      </c>
      <c r="K463" s="642">
        <v>1</v>
      </c>
      <c r="L463" s="629">
        <v>5</v>
      </c>
      <c r="M463" s="630">
        <v>8748.4500000000007</v>
      </c>
    </row>
    <row r="464" spans="1:13" ht="14.4" customHeight="1" x14ac:dyDescent="0.3">
      <c r="A464" s="625" t="s">
        <v>2828</v>
      </c>
      <c r="B464" s="626" t="s">
        <v>2227</v>
      </c>
      <c r="C464" s="626" t="s">
        <v>2233</v>
      </c>
      <c r="D464" s="626" t="s">
        <v>1355</v>
      </c>
      <c r="E464" s="626" t="s">
        <v>1840</v>
      </c>
      <c r="F464" s="629"/>
      <c r="G464" s="629"/>
      <c r="H464" s="642">
        <v>0</v>
      </c>
      <c r="I464" s="629">
        <v>3</v>
      </c>
      <c r="J464" s="629">
        <v>6998.76</v>
      </c>
      <c r="K464" s="642">
        <v>1</v>
      </c>
      <c r="L464" s="629">
        <v>3</v>
      </c>
      <c r="M464" s="630">
        <v>6998.76</v>
      </c>
    </row>
    <row r="465" spans="1:13" ht="14.4" customHeight="1" x14ac:dyDescent="0.3">
      <c r="A465" s="625" t="s">
        <v>2828</v>
      </c>
      <c r="B465" s="626" t="s">
        <v>2227</v>
      </c>
      <c r="C465" s="626" t="s">
        <v>2234</v>
      </c>
      <c r="D465" s="626" t="s">
        <v>1355</v>
      </c>
      <c r="E465" s="626" t="s">
        <v>1841</v>
      </c>
      <c r="F465" s="629"/>
      <c r="G465" s="629"/>
      <c r="H465" s="642">
        <v>0</v>
      </c>
      <c r="I465" s="629">
        <v>2</v>
      </c>
      <c r="J465" s="629">
        <v>5832.32</v>
      </c>
      <c r="K465" s="642">
        <v>1</v>
      </c>
      <c r="L465" s="629">
        <v>2</v>
      </c>
      <c r="M465" s="630">
        <v>5832.32</v>
      </c>
    </row>
    <row r="466" spans="1:13" ht="14.4" customHeight="1" x14ac:dyDescent="0.3">
      <c r="A466" s="625" t="s">
        <v>2828</v>
      </c>
      <c r="B466" s="626" t="s">
        <v>2258</v>
      </c>
      <c r="C466" s="626" t="s">
        <v>3011</v>
      </c>
      <c r="D466" s="626" t="s">
        <v>3012</v>
      </c>
      <c r="E466" s="626" t="s">
        <v>1430</v>
      </c>
      <c r="F466" s="629"/>
      <c r="G466" s="629"/>
      <c r="H466" s="642">
        <v>0</v>
      </c>
      <c r="I466" s="629">
        <v>1</v>
      </c>
      <c r="J466" s="629">
        <v>133.07</v>
      </c>
      <c r="K466" s="642">
        <v>1</v>
      </c>
      <c r="L466" s="629">
        <v>1</v>
      </c>
      <c r="M466" s="630">
        <v>133.07</v>
      </c>
    </row>
    <row r="467" spans="1:13" ht="14.4" customHeight="1" x14ac:dyDescent="0.3">
      <c r="A467" s="625" t="s">
        <v>2828</v>
      </c>
      <c r="B467" s="626" t="s">
        <v>2278</v>
      </c>
      <c r="C467" s="626" t="s">
        <v>2932</v>
      </c>
      <c r="D467" s="626" t="s">
        <v>1452</v>
      </c>
      <c r="E467" s="626" t="s">
        <v>1199</v>
      </c>
      <c r="F467" s="629"/>
      <c r="G467" s="629"/>
      <c r="H467" s="642"/>
      <c r="I467" s="629">
        <v>2</v>
      </c>
      <c r="J467" s="629">
        <v>0</v>
      </c>
      <c r="K467" s="642"/>
      <c r="L467" s="629">
        <v>2</v>
      </c>
      <c r="M467" s="630">
        <v>0</v>
      </c>
    </row>
    <row r="468" spans="1:13" ht="14.4" customHeight="1" x14ac:dyDescent="0.3">
      <c r="A468" s="625" t="s">
        <v>2828</v>
      </c>
      <c r="B468" s="626" t="s">
        <v>2278</v>
      </c>
      <c r="C468" s="626" t="s">
        <v>2281</v>
      </c>
      <c r="D468" s="626" t="s">
        <v>1452</v>
      </c>
      <c r="E468" s="626" t="s">
        <v>1199</v>
      </c>
      <c r="F468" s="629"/>
      <c r="G468" s="629"/>
      <c r="H468" s="642">
        <v>0</v>
      </c>
      <c r="I468" s="629">
        <v>1</v>
      </c>
      <c r="J468" s="629">
        <v>60.92</v>
      </c>
      <c r="K468" s="642">
        <v>1</v>
      </c>
      <c r="L468" s="629">
        <v>1</v>
      </c>
      <c r="M468" s="630">
        <v>60.92</v>
      </c>
    </row>
    <row r="469" spans="1:13" ht="14.4" customHeight="1" x14ac:dyDescent="0.3">
      <c r="A469" s="625" t="s">
        <v>2828</v>
      </c>
      <c r="B469" s="626" t="s">
        <v>2293</v>
      </c>
      <c r="C469" s="626" t="s">
        <v>2295</v>
      </c>
      <c r="D469" s="626" t="s">
        <v>1458</v>
      </c>
      <c r="E469" s="626" t="s">
        <v>1459</v>
      </c>
      <c r="F469" s="629"/>
      <c r="G469" s="629"/>
      <c r="H469" s="642">
        <v>0</v>
      </c>
      <c r="I469" s="629">
        <v>1</v>
      </c>
      <c r="J469" s="629">
        <v>101.16</v>
      </c>
      <c r="K469" s="642">
        <v>1</v>
      </c>
      <c r="L469" s="629">
        <v>1</v>
      </c>
      <c r="M469" s="630">
        <v>101.16</v>
      </c>
    </row>
    <row r="470" spans="1:13" ht="14.4" customHeight="1" x14ac:dyDescent="0.3">
      <c r="A470" s="625" t="s">
        <v>2828</v>
      </c>
      <c r="B470" s="626" t="s">
        <v>2297</v>
      </c>
      <c r="C470" s="626" t="s">
        <v>2299</v>
      </c>
      <c r="D470" s="626" t="s">
        <v>2300</v>
      </c>
      <c r="E470" s="626" t="s">
        <v>1199</v>
      </c>
      <c r="F470" s="629"/>
      <c r="G470" s="629"/>
      <c r="H470" s="642">
        <v>0</v>
      </c>
      <c r="I470" s="629">
        <v>1</v>
      </c>
      <c r="J470" s="629">
        <v>101.16</v>
      </c>
      <c r="K470" s="642">
        <v>1</v>
      </c>
      <c r="L470" s="629">
        <v>1</v>
      </c>
      <c r="M470" s="630">
        <v>101.16</v>
      </c>
    </row>
    <row r="471" spans="1:13" ht="14.4" customHeight="1" x14ac:dyDescent="0.3">
      <c r="A471" s="625" t="s">
        <v>2828</v>
      </c>
      <c r="B471" s="626" t="s">
        <v>2301</v>
      </c>
      <c r="C471" s="626" t="s">
        <v>3057</v>
      </c>
      <c r="D471" s="626" t="s">
        <v>2652</v>
      </c>
      <c r="E471" s="626" t="s">
        <v>3058</v>
      </c>
      <c r="F471" s="629"/>
      <c r="G471" s="629"/>
      <c r="H471" s="642">
        <v>0</v>
      </c>
      <c r="I471" s="629">
        <v>1</v>
      </c>
      <c r="J471" s="629">
        <v>526.27</v>
      </c>
      <c r="K471" s="642">
        <v>1</v>
      </c>
      <c r="L471" s="629">
        <v>1</v>
      </c>
      <c r="M471" s="630">
        <v>526.27</v>
      </c>
    </row>
    <row r="472" spans="1:13" ht="14.4" customHeight="1" x14ac:dyDescent="0.3">
      <c r="A472" s="625" t="s">
        <v>2828</v>
      </c>
      <c r="B472" s="626" t="s">
        <v>2361</v>
      </c>
      <c r="C472" s="626" t="s">
        <v>2362</v>
      </c>
      <c r="D472" s="626" t="s">
        <v>2363</v>
      </c>
      <c r="E472" s="626" t="s">
        <v>2364</v>
      </c>
      <c r="F472" s="629"/>
      <c r="G472" s="629"/>
      <c r="H472" s="642">
        <v>0</v>
      </c>
      <c r="I472" s="629">
        <v>8</v>
      </c>
      <c r="J472" s="629">
        <v>2666.48</v>
      </c>
      <c r="K472" s="642">
        <v>1</v>
      </c>
      <c r="L472" s="629">
        <v>8</v>
      </c>
      <c r="M472" s="630">
        <v>2666.48</v>
      </c>
    </row>
    <row r="473" spans="1:13" ht="14.4" customHeight="1" x14ac:dyDescent="0.3">
      <c r="A473" s="625" t="s">
        <v>2828</v>
      </c>
      <c r="B473" s="626" t="s">
        <v>2372</v>
      </c>
      <c r="C473" s="626" t="s">
        <v>2373</v>
      </c>
      <c r="D473" s="626" t="s">
        <v>1509</v>
      </c>
      <c r="E473" s="626" t="s">
        <v>2374</v>
      </c>
      <c r="F473" s="629"/>
      <c r="G473" s="629"/>
      <c r="H473" s="642">
        <v>0</v>
      </c>
      <c r="I473" s="629">
        <v>1</v>
      </c>
      <c r="J473" s="629">
        <v>184.22</v>
      </c>
      <c r="K473" s="642">
        <v>1</v>
      </c>
      <c r="L473" s="629">
        <v>1</v>
      </c>
      <c r="M473" s="630">
        <v>184.22</v>
      </c>
    </row>
    <row r="474" spans="1:13" ht="14.4" customHeight="1" x14ac:dyDescent="0.3">
      <c r="A474" s="625" t="s">
        <v>2828</v>
      </c>
      <c r="B474" s="626" t="s">
        <v>2382</v>
      </c>
      <c r="C474" s="626" t="s">
        <v>2383</v>
      </c>
      <c r="D474" s="626" t="s">
        <v>1512</v>
      </c>
      <c r="E474" s="626" t="s">
        <v>2384</v>
      </c>
      <c r="F474" s="629"/>
      <c r="G474" s="629"/>
      <c r="H474" s="642">
        <v>0</v>
      </c>
      <c r="I474" s="629">
        <v>3</v>
      </c>
      <c r="J474" s="629">
        <v>1199.76</v>
      </c>
      <c r="K474" s="642">
        <v>1</v>
      </c>
      <c r="L474" s="629">
        <v>3</v>
      </c>
      <c r="M474" s="630">
        <v>1199.76</v>
      </c>
    </row>
    <row r="475" spans="1:13" ht="14.4" customHeight="1" x14ac:dyDescent="0.3">
      <c r="A475" s="625" t="s">
        <v>2828</v>
      </c>
      <c r="B475" s="626" t="s">
        <v>2389</v>
      </c>
      <c r="C475" s="626" t="s">
        <v>2692</v>
      </c>
      <c r="D475" s="626" t="s">
        <v>1926</v>
      </c>
      <c r="E475" s="626" t="s">
        <v>2693</v>
      </c>
      <c r="F475" s="629"/>
      <c r="G475" s="629"/>
      <c r="H475" s="642">
        <v>0</v>
      </c>
      <c r="I475" s="629">
        <v>2</v>
      </c>
      <c r="J475" s="629">
        <v>139.72</v>
      </c>
      <c r="K475" s="642">
        <v>1</v>
      </c>
      <c r="L475" s="629">
        <v>2</v>
      </c>
      <c r="M475" s="630">
        <v>139.72</v>
      </c>
    </row>
    <row r="476" spans="1:13" ht="14.4" customHeight="1" x14ac:dyDescent="0.3">
      <c r="A476" s="625" t="s">
        <v>2828</v>
      </c>
      <c r="B476" s="626" t="s">
        <v>2392</v>
      </c>
      <c r="C476" s="626" t="s">
        <v>2393</v>
      </c>
      <c r="D476" s="626" t="s">
        <v>1511</v>
      </c>
      <c r="E476" s="626" t="s">
        <v>2374</v>
      </c>
      <c r="F476" s="629"/>
      <c r="G476" s="629"/>
      <c r="H476" s="642">
        <v>0</v>
      </c>
      <c r="I476" s="629">
        <v>3</v>
      </c>
      <c r="J476" s="629">
        <v>209.57999999999998</v>
      </c>
      <c r="K476" s="642">
        <v>1</v>
      </c>
      <c r="L476" s="629">
        <v>3</v>
      </c>
      <c r="M476" s="630">
        <v>209.57999999999998</v>
      </c>
    </row>
    <row r="477" spans="1:13" ht="14.4" customHeight="1" x14ac:dyDescent="0.3">
      <c r="A477" s="625" t="s">
        <v>2828</v>
      </c>
      <c r="B477" s="626" t="s">
        <v>2394</v>
      </c>
      <c r="C477" s="626" t="s">
        <v>2971</v>
      </c>
      <c r="D477" s="626" t="s">
        <v>2972</v>
      </c>
      <c r="E477" s="626" t="s">
        <v>2973</v>
      </c>
      <c r="F477" s="629"/>
      <c r="G477" s="629"/>
      <c r="H477" s="642">
        <v>0</v>
      </c>
      <c r="I477" s="629">
        <v>1</v>
      </c>
      <c r="J477" s="629">
        <v>4283.43</v>
      </c>
      <c r="K477" s="642">
        <v>1</v>
      </c>
      <c r="L477" s="629">
        <v>1</v>
      </c>
      <c r="M477" s="630">
        <v>4283.43</v>
      </c>
    </row>
    <row r="478" spans="1:13" ht="14.4" customHeight="1" x14ac:dyDescent="0.3">
      <c r="A478" s="625" t="s">
        <v>2828</v>
      </c>
      <c r="B478" s="626" t="s">
        <v>2716</v>
      </c>
      <c r="C478" s="626" t="s">
        <v>2717</v>
      </c>
      <c r="D478" s="626" t="s">
        <v>1891</v>
      </c>
      <c r="E478" s="626" t="s">
        <v>1892</v>
      </c>
      <c r="F478" s="629"/>
      <c r="G478" s="629"/>
      <c r="H478" s="642">
        <v>0</v>
      </c>
      <c r="I478" s="629">
        <v>1</v>
      </c>
      <c r="J478" s="629">
        <v>1140.7</v>
      </c>
      <c r="K478" s="642">
        <v>1</v>
      </c>
      <c r="L478" s="629">
        <v>1</v>
      </c>
      <c r="M478" s="630">
        <v>1140.7</v>
      </c>
    </row>
    <row r="479" spans="1:13" ht="14.4" customHeight="1" x14ac:dyDescent="0.3">
      <c r="A479" s="625" t="s">
        <v>2828</v>
      </c>
      <c r="B479" s="626" t="s">
        <v>2478</v>
      </c>
      <c r="C479" s="626" t="s">
        <v>2481</v>
      </c>
      <c r="D479" s="626" t="s">
        <v>1274</v>
      </c>
      <c r="E479" s="626" t="s">
        <v>2482</v>
      </c>
      <c r="F479" s="629"/>
      <c r="G479" s="629"/>
      <c r="H479" s="642">
        <v>0</v>
      </c>
      <c r="I479" s="629">
        <v>3</v>
      </c>
      <c r="J479" s="629">
        <v>289.89</v>
      </c>
      <c r="K479" s="642">
        <v>1</v>
      </c>
      <c r="L479" s="629">
        <v>3</v>
      </c>
      <c r="M479" s="630">
        <v>289.89</v>
      </c>
    </row>
    <row r="480" spans="1:13" ht="14.4" customHeight="1" x14ac:dyDescent="0.3">
      <c r="A480" s="625" t="s">
        <v>2828</v>
      </c>
      <c r="B480" s="626" t="s">
        <v>2485</v>
      </c>
      <c r="C480" s="626" t="s">
        <v>2486</v>
      </c>
      <c r="D480" s="626" t="s">
        <v>1429</v>
      </c>
      <c r="E480" s="626" t="s">
        <v>1430</v>
      </c>
      <c r="F480" s="629"/>
      <c r="G480" s="629"/>
      <c r="H480" s="642">
        <v>0</v>
      </c>
      <c r="I480" s="629">
        <v>7</v>
      </c>
      <c r="J480" s="629">
        <v>638.5</v>
      </c>
      <c r="K480" s="642">
        <v>1</v>
      </c>
      <c r="L480" s="629">
        <v>7</v>
      </c>
      <c r="M480" s="630">
        <v>638.5</v>
      </c>
    </row>
    <row r="481" spans="1:13" ht="14.4" customHeight="1" x14ac:dyDescent="0.3">
      <c r="A481" s="625" t="s">
        <v>2828</v>
      </c>
      <c r="B481" s="626" t="s">
        <v>2485</v>
      </c>
      <c r="C481" s="626" t="s">
        <v>2487</v>
      </c>
      <c r="D481" s="626" t="s">
        <v>2488</v>
      </c>
      <c r="E481" s="626" t="s">
        <v>2489</v>
      </c>
      <c r="F481" s="629">
        <v>1</v>
      </c>
      <c r="G481" s="629">
        <v>44.8</v>
      </c>
      <c r="H481" s="642">
        <v>1</v>
      </c>
      <c r="I481" s="629"/>
      <c r="J481" s="629"/>
      <c r="K481" s="642">
        <v>0</v>
      </c>
      <c r="L481" s="629">
        <v>1</v>
      </c>
      <c r="M481" s="630">
        <v>44.8</v>
      </c>
    </row>
    <row r="482" spans="1:13" ht="14.4" customHeight="1" x14ac:dyDescent="0.3">
      <c r="A482" s="625" t="s">
        <v>2828</v>
      </c>
      <c r="B482" s="626" t="s">
        <v>2493</v>
      </c>
      <c r="C482" s="626" t="s">
        <v>2494</v>
      </c>
      <c r="D482" s="626" t="s">
        <v>2495</v>
      </c>
      <c r="E482" s="626" t="s">
        <v>2496</v>
      </c>
      <c r="F482" s="629"/>
      <c r="G482" s="629"/>
      <c r="H482" s="642">
        <v>0</v>
      </c>
      <c r="I482" s="629">
        <v>1</v>
      </c>
      <c r="J482" s="629">
        <v>2787.72</v>
      </c>
      <c r="K482" s="642">
        <v>1</v>
      </c>
      <c r="L482" s="629">
        <v>1</v>
      </c>
      <c r="M482" s="630">
        <v>2787.72</v>
      </c>
    </row>
    <row r="483" spans="1:13" ht="14.4" customHeight="1" x14ac:dyDescent="0.3">
      <c r="A483" s="625" t="s">
        <v>2828</v>
      </c>
      <c r="B483" s="626" t="s">
        <v>2493</v>
      </c>
      <c r="C483" s="626" t="s">
        <v>2497</v>
      </c>
      <c r="D483" s="626" t="s">
        <v>2498</v>
      </c>
      <c r="E483" s="626" t="s">
        <v>2499</v>
      </c>
      <c r="F483" s="629"/>
      <c r="G483" s="629"/>
      <c r="H483" s="642">
        <v>0</v>
      </c>
      <c r="I483" s="629">
        <v>1</v>
      </c>
      <c r="J483" s="629">
        <v>2332.38</v>
      </c>
      <c r="K483" s="642">
        <v>1</v>
      </c>
      <c r="L483" s="629">
        <v>1</v>
      </c>
      <c r="M483" s="630">
        <v>2332.38</v>
      </c>
    </row>
    <row r="484" spans="1:13" ht="14.4" customHeight="1" x14ac:dyDescent="0.3">
      <c r="A484" s="625" t="s">
        <v>2828</v>
      </c>
      <c r="B484" s="626" t="s">
        <v>2493</v>
      </c>
      <c r="C484" s="626" t="s">
        <v>2500</v>
      </c>
      <c r="D484" s="626" t="s">
        <v>2501</v>
      </c>
      <c r="E484" s="626" t="s">
        <v>2502</v>
      </c>
      <c r="F484" s="629"/>
      <c r="G484" s="629"/>
      <c r="H484" s="642">
        <v>0</v>
      </c>
      <c r="I484" s="629">
        <v>1</v>
      </c>
      <c r="J484" s="629">
        <v>880.88</v>
      </c>
      <c r="K484" s="642">
        <v>1</v>
      </c>
      <c r="L484" s="629">
        <v>1</v>
      </c>
      <c r="M484" s="630">
        <v>880.88</v>
      </c>
    </row>
    <row r="485" spans="1:13" ht="14.4" customHeight="1" x14ac:dyDescent="0.3">
      <c r="A485" s="625" t="s">
        <v>2828</v>
      </c>
      <c r="B485" s="626" t="s">
        <v>2493</v>
      </c>
      <c r="C485" s="626" t="s">
        <v>2503</v>
      </c>
      <c r="D485" s="626" t="s">
        <v>2504</v>
      </c>
      <c r="E485" s="626" t="s">
        <v>2505</v>
      </c>
      <c r="F485" s="629"/>
      <c r="G485" s="629"/>
      <c r="H485" s="642">
        <v>0</v>
      </c>
      <c r="I485" s="629">
        <v>3</v>
      </c>
      <c r="J485" s="629">
        <v>4887.09</v>
      </c>
      <c r="K485" s="642">
        <v>1</v>
      </c>
      <c r="L485" s="629">
        <v>3</v>
      </c>
      <c r="M485" s="630">
        <v>4887.09</v>
      </c>
    </row>
    <row r="486" spans="1:13" ht="14.4" customHeight="1" x14ac:dyDescent="0.3">
      <c r="A486" s="625" t="s">
        <v>2828</v>
      </c>
      <c r="B486" s="626" t="s">
        <v>2506</v>
      </c>
      <c r="C486" s="626" t="s">
        <v>2518</v>
      </c>
      <c r="D486" s="626" t="s">
        <v>1351</v>
      </c>
      <c r="E486" s="626" t="s">
        <v>2519</v>
      </c>
      <c r="F486" s="629"/>
      <c r="G486" s="629"/>
      <c r="H486" s="642">
        <v>0</v>
      </c>
      <c r="I486" s="629">
        <v>2</v>
      </c>
      <c r="J486" s="629">
        <v>249.02</v>
      </c>
      <c r="K486" s="642">
        <v>1</v>
      </c>
      <c r="L486" s="629">
        <v>2</v>
      </c>
      <c r="M486" s="630">
        <v>249.02</v>
      </c>
    </row>
    <row r="487" spans="1:13" ht="14.4" customHeight="1" x14ac:dyDescent="0.3">
      <c r="A487" s="625" t="s">
        <v>2828</v>
      </c>
      <c r="B487" s="626" t="s">
        <v>2506</v>
      </c>
      <c r="C487" s="626" t="s">
        <v>2522</v>
      </c>
      <c r="D487" s="626" t="s">
        <v>1317</v>
      </c>
      <c r="E487" s="626" t="s">
        <v>1397</v>
      </c>
      <c r="F487" s="629"/>
      <c r="G487" s="629"/>
      <c r="H487" s="642">
        <v>0</v>
      </c>
      <c r="I487" s="629">
        <v>1</v>
      </c>
      <c r="J487" s="629">
        <v>314.35000000000002</v>
      </c>
      <c r="K487" s="642">
        <v>1</v>
      </c>
      <c r="L487" s="629">
        <v>1</v>
      </c>
      <c r="M487" s="630">
        <v>314.35000000000002</v>
      </c>
    </row>
    <row r="488" spans="1:13" ht="14.4" customHeight="1" x14ac:dyDescent="0.3">
      <c r="A488" s="625" t="s">
        <v>2828</v>
      </c>
      <c r="B488" s="626" t="s">
        <v>2540</v>
      </c>
      <c r="C488" s="626" t="s">
        <v>2916</v>
      </c>
      <c r="D488" s="626" t="s">
        <v>2917</v>
      </c>
      <c r="E488" s="626" t="s">
        <v>2918</v>
      </c>
      <c r="F488" s="629"/>
      <c r="G488" s="629"/>
      <c r="H488" s="642">
        <v>0</v>
      </c>
      <c r="I488" s="629">
        <v>1</v>
      </c>
      <c r="J488" s="629">
        <v>16.27</v>
      </c>
      <c r="K488" s="642">
        <v>1</v>
      </c>
      <c r="L488" s="629">
        <v>1</v>
      </c>
      <c r="M488" s="630">
        <v>16.27</v>
      </c>
    </row>
    <row r="489" spans="1:13" ht="14.4" customHeight="1" x14ac:dyDescent="0.3">
      <c r="A489" s="625" t="s">
        <v>2828</v>
      </c>
      <c r="B489" s="626" t="s">
        <v>2540</v>
      </c>
      <c r="C489" s="626" t="s">
        <v>2919</v>
      </c>
      <c r="D489" s="626" t="s">
        <v>2920</v>
      </c>
      <c r="E489" s="626" t="s">
        <v>2921</v>
      </c>
      <c r="F489" s="629"/>
      <c r="G489" s="629"/>
      <c r="H489" s="642">
        <v>0</v>
      </c>
      <c r="I489" s="629">
        <v>1</v>
      </c>
      <c r="J489" s="629">
        <v>25.03</v>
      </c>
      <c r="K489" s="642">
        <v>1</v>
      </c>
      <c r="L489" s="629">
        <v>1</v>
      </c>
      <c r="M489" s="630">
        <v>25.03</v>
      </c>
    </row>
    <row r="490" spans="1:13" ht="14.4" customHeight="1" x14ac:dyDescent="0.3">
      <c r="A490" s="625" t="s">
        <v>2828</v>
      </c>
      <c r="B490" s="626" t="s">
        <v>2540</v>
      </c>
      <c r="C490" s="626" t="s">
        <v>2544</v>
      </c>
      <c r="D490" s="626" t="s">
        <v>2545</v>
      </c>
      <c r="E490" s="626" t="s">
        <v>2546</v>
      </c>
      <c r="F490" s="629"/>
      <c r="G490" s="629"/>
      <c r="H490" s="642">
        <v>0</v>
      </c>
      <c r="I490" s="629">
        <v>1</v>
      </c>
      <c r="J490" s="629">
        <v>10.73</v>
      </c>
      <c r="K490" s="642">
        <v>1</v>
      </c>
      <c r="L490" s="629">
        <v>1</v>
      </c>
      <c r="M490" s="630">
        <v>10.73</v>
      </c>
    </row>
    <row r="491" spans="1:13" ht="14.4" customHeight="1" x14ac:dyDescent="0.3">
      <c r="A491" s="625" t="s">
        <v>2828</v>
      </c>
      <c r="B491" s="626" t="s">
        <v>2540</v>
      </c>
      <c r="C491" s="626" t="s">
        <v>2922</v>
      </c>
      <c r="D491" s="626" t="s">
        <v>2923</v>
      </c>
      <c r="E491" s="626" t="s">
        <v>2543</v>
      </c>
      <c r="F491" s="629">
        <v>1</v>
      </c>
      <c r="G491" s="629">
        <v>6.98</v>
      </c>
      <c r="H491" s="642">
        <v>1</v>
      </c>
      <c r="I491" s="629"/>
      <c r="J491" s="629"/>
      <c r="K491" s="642">
        <v>0</v>
      </c>
      <c r="L491" s="629">
        <v>1</v>
      </c>
      <c r="M491" s="630">
        <v>6.98</v>
      </c>
    </row>
    <row r="492" spans="1:13" ht="14.4" customHeight="1" x14ac:dyDescent="0.3">
      <c r="A492" s="625" t="s">
        <v>2828</v>
      </c>
      <c r="B492" s="626" t="s">
        <v>2547</v>
      </c>
      <c r="C492" s="626" t="s">
        <v>2733</v>
      </c>
      <c r="D492" s="626" t="s">
        <v>2734</v>
      </c>
      <c r="E492" s="626" t="s">
        <v>2735</v>
      </c>
      <c r="F492" s="629"/>
      <c r="G492" s="629"/>
      <c r="H492" s="642"/>
      <c r="I492" s="629">
        <v>1</v>
      </c>
      <c r="J492" s="629">
        <v>0</v>
      </c>
      <c r="K492" s="642"/>
      <c r="L492" s="629">
        <v>1</v>
      </c>
      <c r="M492" s="630">
        <v>0</v>
      </c>
    </row>
    <row r="493" spans="1:13" ht="14.4" customHeight="1" x14ac:dyDescent="0.3">
      <c r="A493" s="625" t="s">
        <v>2828</v>
      </c>
      <c r="B493" s="626" t="s">
        <v>2550</v>
      </c>
      <c r="C493" s="626" t="s">
        <v>2552</v>
      </c>
      <c r="D493" s="626" t="s">
        <v>1291</v>
      </c>
      <c r="E493" s="626" t="s">
        <v>2553</v>
      </c>
      <c r="F493" s="629"/>
      <c r="G493" s="629"/>
      <c r="H493" s="642">
        <v>0</v>
      </c>
      <c r="I493" s="629">
        <v>2</v>
      </c>
      <c r="J493" s="629">
        <v>324.26</v>
      </c>
      <c r="K493" s="642">
        <v>1</v>
      </c>
      <c r="L493" s="629">
        <v>2</v>
      </c>
      <c r="M493" s="630">
        <v>324.26</v>
      </c>
    </row>
    <row r="494" spans="1:13" ht="14.4" customHeight="1" x14ac:dyDescent="0.3">
      <c r="A494" s="625" t="s">
        <v>2828</v>
      </c>
      <c r="B494" s="626" t="s">
        <v>2560</v>
      </c>
      <c r="C494" s="626" t="s">
        <v>2561</v>
      </c>
      <c r="D494" s="626" t="s">
        <v>1438</v>
      </c>
      <c r="E494" s="626" t="s">
        <v>628</v>
      </c>
      <c r="F494" s="629"/>
      <c r="G494" s="629"/>
      <c r="H494" s="642">
        <v>0</v>
      </c>
      <c r="I494" s="629">
        <v>2</v>
      </c>
      <c r="J494" s="629">
        <v>464.88</v>
      </c>
      <c r="K494" s="642">
        <v>1</v>
      </c>
      <c r="L494" s="629">
        <v>2</v>
      </c>
      <c r="M494" s="630">
        <v>464.88</v>
      </c>
    </row>
    <row r="495" spans="1:13" ht="14.4" customHeight="1" x14ac:dyDescent="0.3">
      <c r="A495" s="625" t="s">
        <v>2829</v>
      </c>
      <c r="B495" s="626" t="s">
        <v>2469</v>
      </c>
      <c r="C495" s="626" t="s">
        <v>3422</v>
      </c>
      <c r="D495" s="626" t="s">
        <v>3423</v>
      </c>
      <c r="E495" s="626"/>
      <c r="F495" s="629"/>
      <c r="G495" s="629"/>
      <c r="H495" s="642">
        <v>0</v>
      </c>
      <c r="I495" s="629">
        <v>3</v>
      </c>
      <c r="J495" s="629">
        <v>6838.4400000000005</v>
      </c>
      <c r="K495" s="642">
        <v>1</v>
      </c>
      <c r="L495" s="629">
        <v>3</v>
      </c>
      <c r="M495" s="630">
        <v>6838.4400000000005</v>
      </c>
    </row>
    <row r="496" spans="1:13" ht="14.4" customHeight="1" x14ac:dyDescent="0.3">
      <c r="A496" s="625" t="s">
        <v>2829</v>
      </c>
      <c r="B496" s="626" t="s">
        <v>4868</v>
      </c>
      <c r="C496" s="626" t="s">
        <v>3812</v>
      </c>
      <c r="D496" s="626" t="s">
        <v>3180</v>
      </c>
      <c r="E496" s="626" t="s">
        <v>3813</v>
      </c>
      <c r="F496" s="629"/>
      <c r="G496" s="629"/>
      <c r="H496" s="642">
        <v>0</v>
      </c>
      <c r="I496" s="629">
        <v>2</v>
      </c>
      <c r="J496" s="629">
        <v>13676.88</v>
      </c>
      <c r="K496" s="642">
        <v>1</v>
      </c>
      <c r="L496" s="629">
        <v>2</v>
      </c>
      <c r="M496" s="630">
        <v>13676.88</v>
      </c>
    </row>
    <row r="497" spans="1:13" ht="14.4" customHeight="1" x14ac:dyDescent="0.3">
      <c r="A497" s="625" t="s">
        <v>2830</v>
      </c>
      <c r="B497" s="626" t="s">
        <v>2179</v>
      </c>
      <c r="C497" s="626" t="s">
        <v>4174</v>
      </c>
      <c r="D497" s="626" t="s">
        <v>3215</v>
      </c>
      <c r="E497" s="626" t="s">
        <v>4175</v>
      </c>
      <c r="F497" s="629"/>
      <c r="G497" s="629"/>
      <c r="H497" s="642"/>
      <c r="I497" s="629">
        <v>2</v>
      </c>
      <c r="J497" s="629">
        <v>0</v>
      </c>
      <c r="K497" s="642"/>
      <c r="L497" s="629">
        <v>2</v>
      </c>
      <c r="M497" s="630">
        <v>0</v>
      </c>
    </row>
    <row r="498" spans="1:13" ht="14.4" customHeight="1" x14ac:dyDescent="0.3">
      <c r="A498" s="625" t="s">
        <v>2830</v>
      </c>
      <c r="B498" s="626" t="s">
        <v>2179</v>
      </c>
      <c r="C498" s="626" t="s">
        <v>2180</v>
      </c>
      <c r="D498" s="626" t="s">
        <v>880</v>
      </c>
      <c r="E498" s="626" t="s">
        <v>881</v>
      </c>
      <c r="F498" s="629"/>
      <c r="G498" s="629"/>
      <c r="H498" s="642">
        <v>0</v>
      </c>
      <c r="I498" s="629">
        <v>22</v>
      </c>
      <c r="J498" s="629">
        <v>4190.5599999999995</v>
      </c>
      <c r="K498" s="642">
        <v>1</v>
      </c>
      <c r="L498" s="629">
        <v>22</v>
      </c>
      <c r="M498" s="630">
        <v>4190.5599999999995</v>
      </c>
    </row>
    <row r="499" spans="1:13" ht="14.4" customHeight="1" x14ac:dyDescent="0.3">
      <c r="A499" s="625" t="s">
        <v>2830</v>
      </c>
      <c r="B499" s="626" t="s">
        <v>2179</v>
      </c>
      <c r="C499" s="626" t="s">
        <v>2181</v>
      </c>
      <c r="D499" s="626" t="s">
        <v>880</v>
      </c>
      <c r="E499" s="626" t="s">
        <v>882</v>
      </c>
      <c r="F499" s="629"/>
      <c r="G499" s="629"/>
      <c r="H499" s="642">
        <v>0</v>
      </c>
      <c r="I499" s="629">
        <v>2</v>
      </c>
      <c r="J499" s="629">
        <v>1224.52</v>
      </c>
      <c r="K499" s="642">
        <v>1</v>
      </c>
      <c r="L499" s="629">
        <v>2</v>
      </c>
      <c r="M499" s="630">
        <v>1224.52</v>
      </c>
    </row>
    <row r="500" spans="1:13" ht="14.4" customHeight="1" x14ac:dyDescent="0.3">
      <c r="A500" s="625" t="s">
        <v>2830</v>
      </c>
      <c r="B500" s="626" t="s">
        <v>2188</v>
      </c>
      <c r="C500" s="626" t="s">
        <v>2189</v>
      </c>
      <c r="D500" s="626" t="s">
        <v>2190</v>
      </c>
      <c r="E500" s="626" t="s">
        <v>2191</v>
      </c>
      <c r="F500" s="629"/>
      <c r="G500" s="629"/>
      <c r="H500" s="642">
        <v>0</v>
      </c>
      <c r="I500" s="629">
        <v>3</v>
      </c>
      <c r="J500" s="629">
        <v>571.43999999999994</v>
      </c>
      <c r="K500" s="642">
        <v>1</v>
      </c>
      <c r="L500" s="629">
        <v>3</v>
      </c>
      <c r="M500" s="630">
        <v>571.43999999999994</v>
      </c>
    </row>
    <row r="501" spans="1:13" ht="14.4" customHeight="1" x14ac:dyDescent="0.3">
      <c r="A501" s="625" t="s">
        <v>2830</v>
      </c>
      <c r="B501" s="626" t="s">
        <v>2194</v>
      </c>
      <c r="C501" s="626" t="s">
        <v>2195</v>
      </c>
      <c r="D501" s="626" t="s">
        <v>1271</v>
      </c>
      <c r="E501" s="626" t="s">
        <v>1272</v>
      </c>
      <c r="F501" s="629"/>
      <c r="G501" s="629"/>
      <c r="H501" s="642">
        <v>0</v>
      </c>
      <c r="I501" s="629">
        <v>59</v>
      </c>
      <c r="J501" s="629">
        <v>29346.6</v>
      </c>
      <c r="K501" s="642">
        <v>1</v>
      </c>
      <c r="L501" s="629">
        <v>59</v>
      </c>
      <c r="M501" s="630">
        <v>29346.6</v>
      </c>
    </row>
    <row r="502" spans="1:13" ht="14.4" customHeight="1" x14ac:dyDescent="0.3">
      <c r="A502" s="625" t="s">
        <v>2830</v>
      </c>
      <c r="B502" s="626" t="s">
        <v>2194</v>
      </c>
      <c r="C502" s="626" t="s">
        <v>3396</v>
      </c>
      <c r="D502" s="626" t="s">
        <v>1271</v>
      </c>
      <c r="E502" s="626" t="s">
        <v>3397</v>
      </c>
      <c r="F502" s="629"/>
      <c r="G502" s="629"/>
      <c r="H502" s="642">
        <v>0</v>
      </c>
      <c r="I502" s="629">
        <v>25</v>
      </c>
      <c r="J502" s="629">
        <v>4973.75</v>
      </c>
      <c r="K502" s="642">
        <v>1</v>
      </c>
      <c r="L502" s="629">
        <v>25</v>
      </c>
      <c r="M502" s="630">
        <v>4973.75</v>
      </c>
    </row>
    <row r="503" spans="1:13" ht="14.4" customHeight="1" x14ac:dyDescent="0.3">
      <c r="A503" s="625" t="s">
        <v>2830</v>
      </c>
      <c r="B503" s="626" t="s">
        <v>2194</v>
      </c>
      <c r="C503" s="626" t="s">
        <v>2196</v>
      </c>
      <c r="D503" s="626" t="s">
        <v>1418</v>
      </c>
      <c r="E503" s="626" t="s">
        <v>2197</v>
      </c>
      <c r="F503" s="629"/>
      <c r="G503" s="629"/>
      <c r="H503" s="642">
        <v>0</v>
      </c>
      <c r="I503" s="629">
        <v>45</v>
      </c>
      <c r="J503" s="629">
        <v>60701.579999999994</v>
      </c>
      <c r="K503" s="642">
        <v>1</v>
      </c>
      <c r="L503" s="629">
        <v>45</v>
      </c>
      <c r="M503" s="630">
        <v>60701.579999999994</v>
      </c>
    </row>
    <row r="504" spans="1:13" ht="14.4" customHeight="1" x14ac:dyDescent="0.3">
      <c r="A504" s="625" t="s">
        <v>2830</v>
      </c>
      <c r="B504" s="626" t="s">
        <v>2227</v>
      </c>
      <c r="C504" s="626" t="s">
        <v>2232</v>
      </c>
      <c r="D504" s="626" t="s">
        <v>1355</v>
      </c>
      <c r="E504" s="626" t="s">
        <v>1839</v>
      </c>
      <c r="F504" s="629"/>
      <c r="G504" s="629"/>
      <c r="H504" s="642">
        <v>0</v>
      </c>
      <c r="I504" s="629">
        <v>30</v>
      </c>
      <c r="J504" s="629">
        <v>52490.7</v>
      </c>
      <c r="K504" s="642">
        <v>1</v>
      </c>
      <c r="L504" s="629">
        <v>30</v>
      </c>
      <c r="M504" s="630">
        <v>52490.7</v>
      </c>
    </row>
    <row r="505" spans="1:13" ht="14.4" customHeight="1" x14ac:dyDescent="0.3">
      <c r="A505" s="625" t="s">
        <v>2830</v>
      </c>
      <c r="B505" s="626" t="s">
        <v>2227</v>
      </c>
      <c r="C505" s="626" t="s">
        <v>2233</v>
      </c>
      <c r="D505" s="626" t="s">
        <v>1355</v>
      </c>
      <c r="E505" s="626" t="s">
        <v>1840</v>
      </c>
      <c r="F505" s="629"/>
      <c r="G505" s="629"/>
      <c r="H505" s="642">
        <v>0</v>
      </c>
      <c r="I505" s="629">
        <v>14</v>
      </c>
      <c r="J505" s="629">
        <v>32660.880000000005</v>
      </c>
      <c r="K505" s="642">
        <v>1</v>
      </c>
      <c r="L505" s="629">
        <v>14</v>
      </c>
      <c r="M505" s="630">
        <v>32660.880000000005</v>
      </c>
    </row>
    <row r="506" spans="1:13" ht="14.4" customHeight="1" x14ac:dyDescent="0.3">
      <c r="A506" s="625" t="s">
        <v>2830</v>
      </c>
      <c r="B506" s="626" t="s">
        <v>2227</v>
      </c>
      <c r="C506" s="626" t="s">
        <v>2234</v>
      </c>
      <c r="D506" s="626" t="s">
        <v>1355</v>
      </c>
      <c r="E506" s="626" t="s">
        <v>1841</v>
      </c>
      <c r="F506" s="629"/>
      <c r="G506" s="629"/>
      <c r="H506" s="642">
        <v>0</v>
      </c>
      <c r="I506" s="629">
        <v>3</v>
      </c>
      <c r="J506" s="629">
        <v>8748.48</v>
      </c>
      <c r="K506" s="642">
        <v>1</v>
      </c>
      <c r="L506" s="629">
        <v>3</v>
      </c>
      <c r="M506" s="630">
        <v>8748.48</v>
      </c>
    </row>
    <row r="507" spans="1:13" ht="14.4" customHeight="1" x14ac:dyDescent="0.3">
      <c r="A507" s="625" t="s">
        <v>2830</v>
      </c>
      <c r="B507" s="626" t="s">
        <v>2258</v>
      </c>
      <c r="C507" s="626" t="s">
        <v>3011</v>
      </c>
      <c r="D507" s="626" t="s">
        <v>3012</v>
      </c>
      <c r="E507" s="626" t="s">
        <v>1430</v>
      </c>
      <c r="F507" s="629"/>
      <c r="G507" s="629"/>
      <c r="H507" s="642">
        <v>0</v>
      </c>
      <c r="I507" s="629">
        <v>1</v>
      </c>
      <c r="J507" s="629">
        <v>133.07</v>
      </c>
      <c r="K507" s="642">
        <v>1</v>
      </c>
      <c r="L507" s="629">
        <v>1</v>
      </c>
      <c r="M507" s="630">
        <v>133.07</v>
      </c>
    </row>
    <row r="508" spans="1:13" ht="14.4" customHeight="1" x14ac:dyDescent="0.3">
      <c r="A508" s="625" t="s">
        <v>2830</v>
      </c>
      <c r="B508" s="626" t="s">
        <v>2293</v>
      </c>
      <c r="C508" s="626" t="s">
        <v>2295</v>
      </c>
      <c r="D508" s="626" t="s">
        <v>1458</v>
      </c>
      <c r="E508" s="626" t="s">
        <v>1459</v>
      </c>
      <c r="F508" s="629"/>
      <c r="G508" s="629"/>
      <c r="H508" s="642">
        <v>0</v>
      </c>
      <c r="I508" s="629">
        <v>2</v>
      </c>
      <c r="J508" s="629">
        <v>202.32</v>
      </c>
      <c r="K508" s="642">
        <v>1</v>
      </c>
      <c r="L508" s="629">
        <v>2</v>
      </c>
      <c r="M508" s="630">
        <v>202.32</v>
      </c>
    </row>
    <row r="509" spans="1:13" ht="14.4" customHeight="1" x14ac:dyDescent="0.3">
      <c r="A509" s="625" t="s">
        <v>2830</v>
      </c>
      <c r="B509" s="626" t="s">
        <v>2665</v>
      </c>
      <c r="C509" s="626" t="s">
        <v>4274</v>
      </c>
      <c r="D509" s="626" t="s">
        <v>1879</v>
      </c>
      <c r="E509" s="626" t="s">
        <v>4275</v>
      </c>
      <c r="F509" s="629"/>
      <c r="G509" s="629"/>
      <c r="H509" s="642">
        <v>0</v>
      </c>
      <c r="I509" s="629">
        <v>1</v>
      </c>
      <c r="J509" s="629">
        <v>1049.31</v>
      </c>
      <c r="K509" s="642">
        <v>1</v>
      </c>
      <c r="L509" s="629">
        <v>1</v>
      </c>
      <c r="M509" s="630">
        <v>1049.31</v>
      </c>
    </row>
    <row r="510" spans="1:13" ht="14.4" customHeight="1" x14ac:dyDescent="0.3">
      <c r="A510" s="625" t="s">
        <v>2830</v>
      </c>
      <c r="B510" s="626" t="s">
        <v>2341</v>
      </c>
      <c r="C510" s="626" t="s">
        <v>2347</v>
      </c>
      <c r="D510" s="626" t="s">
        <v>1333</v>
      </c>
      <c r="E510" s="626" t="s">
        <v>2348</v>
      </c>
      <c r="F510" s="629"/>
      <c r="G510" s="629"/>
      <c r="H510" s="642">
        <v>0</v>
      </c>
      <c r="I510" s="629">
        <v>2</v>
      </c>
      <c r="J510" s="629">
        <v>101.14</v>
      </c>
      <c r="K510" s="642">
        <v>1</v>
      </c>
      <c r="L510" s="629">
        <v>2</v>
      </c>
      <c r="M510" s="630">
        <v>101.14</v>
      </c>
    </row>
    <row r="511" spans="1:13" ht="14.4" customHeight="1" x14ac:dyDescent="0.3">
      <c r="A511" s="625" t="s">
        <v>2830</v>
      </c>
      <c r="B511" s="626" t="s">
        <v>2675</v>
      </c>
      <c r="C511" s="626" t="s">
        <v>4246</v>
      </c>
      <c r="D511" s="626" t="s">
        <v>4247</v>
      </c>
      <c r="E511" s="626" t="s">
        <v>4248</v>
      </c>
      <c r="F511" s="629"/>
      <c r="G511" s="629"/>
      <c r="H511" s="642">
        <v>0</v>
      </c>
      <c r="I511" s="629">
        <v>2</v>
      </c>
      <c r="J511" s="629">
        <v>83.1</v>
      </c>
      <c r="K511" s="642">
        <v>1</v>
      </c>
      <c r="L511" s="629">
        <v>2</v>
      </c>
      <c r="M511" s="630">
        <v>83.1</v>
      </c>
    </row>
    <row r="512" spans="1:13" ht="14.4" customHeight="1" x14ac:dyDescent="0.3">
      <c r="A512" s="625" t="s">
        <v>2830</v>
      </c>
      <c r="B512" s="626" t="s">
        <v>2361</v>
      </c>
      <c r="C512" s="626" t="s">
        <v>2679</v>
      </c>
      <c r="D512" s="626" t="s">
        <v>2680</v>
      </c>
      <c r="E512" s="626" t="s">
        <v>2681</v>
      </c>
      <c r="F512" s="629"/>
      <c r="G512" s="629"/>
      <c r="H512" s="642">
        <v>0</v>
      </c>
      <c r="I512" s="629">
        <v>1</v>
      </c>
      <c r="J512" s="629">
        <v>333.31</v>
      </c>
      <c r="K512" s="642">
        <v>1</v>
      </c>
      <c r="L512" s="629">
        <v>1</v>
      </c>
      <c r="M512" s="630">
        <v>333.31</v>
      </c>
    </row>
    <row r="513" spans="1:13" ht="14.4" customHeight="1" x14ac:dyDescent="0.3">
      <c r="A513" s="625" t="s">
        <v>2830</v>
      </c>
      <c r="B513" s="626" t="s">
        <v>2382</v>
      </c>
      <c r="C513" s="626" t="s">
        <v>4261</v>
      </c>
      <c r="D513" s="626" t="s">
        <v>4262</v>
      </c>
      <c r="E513" s="626" t="s">
        <v>4263</v>
      </c>
      <c r="F513" s="629"/>
      <c r="G513" s="629"/>
      <c r="H513" s="642">
        <v>0</v>
      </c>
      <c r="I513" s="629">
        <v>1</v>
      </c>
      <c r="J513" s="629">
        <v>399.92</v>
      </c>
      <c r="K513" s="642">
        <v>1</v>
      </c>
      <c r="L513" s="629">
        <v>1</v>
      </c>
      <c r="M513" s="630">
        <v>399.92</v>
      </c>
    </row>
    <row r="514" spans="1:13" ht="14.4" customHeight="1" x14ac:dyDescent="0.3">
      <c r="A514" s="625" t="s">
        <v>2830</v>
      </c>
      <c r="B514" s="626" t="s">
        <v>2389</v>
      </c>
      <c r="C514" s="626" t="s">
        <v>2692</v>
      </c>
      <c r="D514" s="626" t="s">
        <v>1926</v>
      </c>
      <c r="E514" s="626" t="s">
        <v>2693</v>
      </c>
      <c r="F514" s="629"/>
      <c r="G514" s="629"/>
      <c r="H514" s="642">
        <v>0</v>
      </c>
      <c r="I514" s="629">
        <v>3</v>
      </c>
      <c r="J514" s="629">
        <v>209.57999999999998</v>
      </c>
      <c r="K514" s="642">
        <v>1</v>
      </c>
      <c r="L514" s="629">
        <v>3</v>
      </c>
      <c r="M514" s="630">
        <v>209.57999999999998</v>
      </c>
    </row>
    <row r="515" spans="1:13" ht="14.4" customHeight="1" x14ac:dyDescent="0.3">
      <c r="A515" s="625" t="s">
        <v>2830</v>
      </c>
      <c r="B515" s="626" t="s">
        <v>4857</v>
      </c>
      <c r="C515" s="626" t="s">
        <v>3122</v>
      </c>
      <c r="D515" s="626" t="s">
        <v>3123</v>
      </c>
      <c r="E515" s="626" t="s">
        <v>618</v>
      </c>
      <c r="F515" s="629"/>
      <c r="G515" s="629"/>
      <c r="H515" s="642">
        <v>0</v>
      </c>
      <c r="I515" s="629">
        <v>48</v>
      </c>
      <c r="J515" s="629">
        <v>4354.5599999999986</v>
      </c>
      <c r="K515" s="642">
        <v>1</v>
      </c>
      <c r="L515" s="629">
        <v>48</v>
      </c>
      <c r="M515" s="630">
        <v>4354.5599999999986</v>
      </c>
    </row>
    <row r="516" spans="1:13" ht="14.4" customHeight="1" x14ac:dyDescent="0.3">
      <c r="A516" s="625" t="s">
        <v>2830</v>
      </c>
      <c r="B516" s="626" t="s">
        <v>4857</v>
      </c>
      <c r="C516" s="626" t="s">
        <v>3615</v>
      </c>
      <c r="D516" s="626" t="s">
        <v>3123</v>
      </c>
      <c r="E516" s="626" t="s">
        <v>3616</v>
      </c>
      <c r="F516" s="629"/>
      <c r="G516" s="629"/>
      <c r="H516" s="642">
        <v>0</v>
      </c>
      <c r="I516" s="629">
        <v>1</v>
      </c>
      <c r="J516" s="629">
        <v>302.39</v>
      </c>
      <c r="K516" s="642">
        <v>1</v>
      </c>
      <c r="L516" s="629">
        <v>1</v>
      </c>
      <c r="M516" s="630">
        <v>302.39</v>
      </c>
    </row>
    <row r="517" spans="1:13" ht="14.4" customHeight="1" x14ac:dyDescent="0.3">
      <c r="A517" s="625" t="s">
        <v>2830</v>
      </c>
      <c r="B517" s="626" t="s">
        <v>2469</v>
      </c>
      <c r="C517" s="626" t="s">
        <v>3426</v>
      </c>
      <c r="D517" s="626" t="s">
        <v>619</v>
      </c>
      <c r="E517" s="626" t="s">
        <v>620</v>
      </c>
      <c r="F517" s="629">
        <v>3</v>
      </c>
      <c r="G517" s="629">
        <v>6382.5599999999995</v>
      </c>
      <c r="H517" s="642">
        <v>1</v>
      </c>
      <c r="I517" s="629"/>
      <c r="J517" s="629"/>
      <c r="K517" s="642">
        <v>0</v>
      </c>
      <c r="L517" s="629">
        <v>3</v>
      </c>
      <c r="M517" s="630">
        <v>6382.5599999999995</v>
      </c>
    </row>
    <row r="518" spans="1:13" ht="14.4" customHeight="1" x14ac:dyDescent="0.3">
      <c r="A518" s="625" t="s">
        <v>2830</v>
      </c>
      <c r="B518" s="626" t="s">
        <v>4858</v>
      </c>
      <c r="C518" s="626" t="s">
        <v>3273</v>
      </c>
      <c r="D518" s="626" t="s">
        <v>3274</v>
      </c>
      <c r="E518" s="626" t="s">
        <v>3275</v>
      </c>
      <c r="F518" s="629"/>
      <c r="G518" s="629"/>
      <c r="H518" s="642">
        <v>0</v>
      </c>
      <c r="I518" s="629">
        <v>146</v>
      </c>
      <c r="J518" s="629">
        <v>332804.08000000007</v>
      </c>
      <c r="K518" s="642">
        <v>1</v>
      </c>
      <c r="L518" s="629">
        <v>146</v>
      </c>
      <c r="M518" s="630">
        <v>332804.08000000007</v>
      </c>
    </row>
    <row r="519" spans="1:13" ht="14.4" customHeight="1" x14ac:dyDescent="0.3">
      <c r="A519" s="625" t="s">
        <v>2830</v>
      </c>
      <c r="B519" s="626" t="s">
        <v>2506</v>
      </c>
      <c r="C519" s="626" t="s">
        <v>2507</v>
      </c>
      <c r="D519" s="626" t="s">
        <v>1317</v>
      </c>
      <c r="E519" s="626" t="s">
        <v>2508</v>
      </c>
      <c r="F519" s="629"/>
      <c r="G519" s="629"/>
      <c r="H519" s="642">
        <v>0</v>
      </c>
      <c r="I519" s="629">
        <v>2</v>
      </c>
      <c r="J519" s="629">
        <v>65.48</v>
      </c>
      <c r="K519" s="642">
        <v>1</v>
      </c>
      <c r="L519" s="629">
        <v>2</v>
      </c>
      <c r="M519" s="630">
        <v>65.48</v>
      </c>
    </row>
    <row r="520" spans="1:13" ht="14.4" customHeight="1" x14ac:dyDescent="0.3">
      <c r="A520" s="625" t="s">
        <v>2830</v>
      </c>
      <c r="B520" s="626" t="s">
        <v>2506</v>
      </c>
      <c r="C520" s="626" t="s">
        <v>2522</v>
      </c>
      <c r="D520" s="626" t="s">
        <v>1317</v>
      </c>
      <c r="E520" s="626" t="s">
        <v>1397</v>
      </c>
      <c r="F520" s="629"/>
      <c r="G520" s="629"/>
      <c r="H520" s="642">
        <v>0</v>
      </c>
      <c r="I520" s="629">
        <v>3</v>
      </c>
      <c r="J520" s="629">
        <v>943.05000000000007</v>
      </c>
      <c r="K520" s="642">
        <v>1</v>
      </c>
      <c r="L520" s="629">
        <v>3</v>
      </c>
      <c r="M520" s="630">
        <v>943.05000000000007</v>
      </c>
    </row>
    <row r="521" spans="1:13" ht="14.4" customHeight="1" x14ac:dyDescent="0.3">
      <c r="A521" s="625" t="s">
        <v>2830</v>
      </c>
      <c r="B521" s="626" t="s">
        <v>2573</v>
      </c>
      <c r="C521" s="626" t="s">
        <v>2748</v>
      </c>
      <c r="D521" s="626" t="s">
        <v>1379</v>
      </c>
      <c r="E521" s="626" t="s">
        <v>2749</v>
      </c>
      <c r="F521" s="629"/>
      <c r="G521" s="629"/>
      <c r="H521" s="642">
        <v>0</v>
      </c>
      <c r="I521" s="629">
        <v>1</v>
      </c>
      <c r="J521" s="629">
        <v>275.48</v>
      </c>
      <c r="K521" s="642">
        <v>1</v>
      </c>
      <c r="L521" s="629">
        <v>1</v>
      </c>
      <c r="M521" s="630">
        <v>275.48</v>
      </c>
    </row>
    <row r="522" spans="1:13" ht="14.4" customHeight="1" x14ac:dyDescent="0.3">
      <c r="A522" s="625" t="s">
        <v>2831</v>
      </c>
      <c r="B522" s="626" t="s">
        <v>2179</v>
      </c>
      <c r="C522" s="626" t="s">
        <v>2870</v>
      </c>
      <c r="D522" s="626" t="s">
        <v>880</v>
      </c>
      <c r="E522" s="626" t="s">
        <v>2871</v>
      </c>
      <c r="F522" s="629"/>
      <c r="G522" s="629"/>
      <c r="H522" s="642">
        <v>0</v>
      </c>
      <c r="I522" s="629">
        <v>10</v>
      </c>
      <c r="J522" s="629">
        <v>952.4</v>
      </c>
      <c r="K522" s="642">
        <v>1</v>
      </c>
      <c r="L522" s="629">
        <v>10</v>
      </c>
      <c r="M522" s="630">
        <v>952.4</v>
      </c>
    </row>
    <row r="523" spans="1:13" ht="14.4" customHeight="1" x14ac:dyDescent="0.3">
      <c r="A523" s="625" t="s">
        <v>2831</v>
      </c>
      <c r="B523" s="626" t="s">
        <v>2179</v>
      </c>
      <c r="C523" s="626" t="s">
        <v>2180</v>
      </c>
      <c r="D523" s="626" t="s">
        <v>880</v>
      </c>
      <c r="E523" s="626" t="s">
        <v>881</v>
      </c>
      <c r="F523" s="629"/>
      <c r="G523" s="629"/>
      <c r="H523" s="642">
        <v>0</v>
      </c>
      <c r="I523" s="629">
        <v>4</v>
      </c>
      <c r="J523" s="629">
        <v>761.92</v>
      </c>
      <c r="K523" s="642">
        <v>1</v>
      </c>
      <c r="L523" s="629">
        <v>4</v>
      </c>
      <c r="M523" s="630">
        <v>761.92</v>
      </c>
    </row>
    <row r="524" spans="1:13" ht="14.4" customHeight="1" x14ac:dyDescent="0.3">
      <c r="A524" s="625" t="s">
        <v>2831</v>
      </c>
      <c r="B524" s="626" t="s">
        <v>2194</v>
      </c>
      <c r="C524" s="626" t="s">
        <v>2198</v>
      </c>
      <c r="D524" s="626" t="s">
        <v>1420</v>
      </c>
      <c r="E524" s="626" t="s">
        <v>2199</v>
      </c>
      <c r="F524" s="629"/>
      <c r="G524" s="629"/>
      <c r="H524" s="642">
        <v>0</v>
      </c>
      <c r="I524" s="629">
        <v>1</v>
      </c>
      <c r="J524" s="629">
        <v>1009.86</v>
      </c>
      <c r="K524" s="642">
        <v>1</v>
      </c>
      <c r="L524" s="629">
        <v>1</v>
      </c>
      <c r="M524" s="630">
        <v>1009.86</v>
      </c>
    </row>
    <row r="525" spans="1:13" ht="14.4" customHeight="1" x14ac:dyDescent="0.3">
      <c r="A525" s="625" t="s">
        <v>2831</v>
      </c>
      <c r="B525" s="626" t="s">
        <v>2203</v>
      </c>
      <c r="C525" s="626" t="s">
        <v>2206</v>
      </c>
      <c r="D525" s="626" t="s">
        <v>1328</v>
      </c>
      <c r="E525" s="626" t="s">
        <v>1329</v>
      </c>
      <c r="F525" s="629"/>
      <c r="G525" s="629"/>
      <c r="H525" s="642"/>
      <c r="I525" s="629">
        <v>1</v>
      </c>
      <c r="J525" s="629">
        <v>0</v>
      </c>
      <c r="K525" s="642"/>
      <c r="L525" s="629">
        <v>1</v>
      </c>
      <c r="M525" s="630">
        <v>0</v>
      </c>
    </row>
    <row r="526" spans="1:13" ht="14.4" customHeight="1" x14ac:dyDescent="0.3">
      <c r="A526" s="625" t="s">
        <v>2831</v>
      </c>
      <c r="B526" s="626" t="s">
        <v>2203</v>
      </c>
      <c r="C526" s="626" t="s">
        <v>2607</v>
      </c>
      <c r="D526" s="626" t="s">
        <v>1328</v>
      </c>
      <c r="E526" s="626" t="s">
        <v>1845</v>
      </c>
      <c r="F526" s="629"/>
      <c r="G526" s="629"/>
      <c r="H526" s="642"/>
      <c r="I526" s="629">
        <v>2</v>
      </c>
      <c r="J526" s="629">
        <v>0</v>
      </c>
      <c r="K526" s="642"/>
      <c r="L526" s="629">
        <v>2</v>
      </c>
      <c r="M526" s="630">
        <v>0</v>
      </c>
    </row>
    <row r="527" spans="1:13" ht="14.4" customHeight="1" x14ac:dyDescent="0.3">
      <c r="A527" s="625" t="s">
        <v>2831</v>
      </c>
      <c r="B527" s="626" t="s">
        <v>2212</v>
      </c>
      <c r="C527" s="626" t="s">
        <v>3105</v>
      </c>
      <c r="D527" s="626" t="s">
        <v>3106</v>
      </c>
      <c r="E527" s="626" t="s">
        <v>2612</v>
      </c>
      <c r="F527" s="629"/>
      <c r="G527" s="629"/>
      <c r="H527" s="642">
        <v>0</v>
      </c>
      <c r="I527" s="629">
        <v>1</v>
      </c>
      <c r="J527" s="629">
        <v>115.18</v>
      </c>
      <c r="K527" s="642">
        <v>1</v>
      </c>
      <c r="L527" s="629">
        <v>1</v>
      </c>
      <c r="M527" s="630">
        <v>115.18</v>
      </c>
    </row>
    <row r="528" spans="1:13" ht="14.4" customHeight="1" x14ac:dyDescent="0.3">
      <c r="A528" s="625" t="s">
        <v>2831</v>
      </c>
      <c r="B528" s="626" t="s">
        <v>2227</v>
      </c>
      <c r="C528" s="626" t="s">
        <v>2617</v>
      </c>
      <c r="D528" s="626" t="s">
        <v>1314</v>
      </c>
      <c r="E528" s="626" t="s">
        <v>1839</v>
      </c>
      <c r="F528" s="629"/>
      <c r="G528" s="629"/>
      <c r="H528" s="642">
        <v>0</v>
      </c>
      <c r="I528" s="629">
        <v>5</v>
      </c>
      <c r="J528" s="629">
        <v>4689.6499999999996</v>
      </c>
      <c r="K528" s="642">
        <v>1</v>
      </c>
      <c r="L528" s="629">
        <v>5</v>
      </c>
      <c r="M528" s="630">
        <v>4689.6499999999996</v>
      </c>
    </row>
    <row r="529" spans="1:13" ht="14.4" customHeight="1" x14ac:dyDescent="0.3">
      <c r="A529" s="625" t="s">
        <v>2831</v>
      </c>
      <c r="B529" s="626" t="s">
        <v>2227</v>
      </c>
      <c r="C529" s="626" t="s">
        <v>2618</v>
      </c>
      <c r="D529" s="626" t="s">
        <v>1314</v>
      </c>
      <c r="E529" s="626" t="s">
        <v>1840</v>
      </c>
      <c r="F529" s="629"/>
      <c r="G529" s="629"/>
      <c r="H529" s="642">
        <v>0</v>
      </c>
      <c r="I529" s="629">
        <v>3</v>
      </c>
      <c r="J529" s="629">
        <v>3499.41</v>
      </c>
      <c r="K529" s="642">
        <v>1</v>
      </c>
      <c r="L529" s="629">
        <v>3</v>
      </c>
      <c r="M529" s="630">
        <v>3499.41</v>
      </c>
    </row>
    <row r="530" spans="1:13" ht="14.4" customHeight="1" x14ac:dyDescent="0.3">
      <c r="A530" s="625" t="s">
        <v>2831</v>
      </c>
      <c r="B530" s="626" t="s">
        <v>2227</v>
      </c>
      <c r="C530" s="626" t="s">
        <v>2232</v>
      </c>
      <c r="D530" s="626" t="s">
        <v>1355</v>
      </c>
      <c r="E530" s="626" t="s">
        <v>1839</v>
      </c>
      <c r="F530" s="629"/>
      <c r="G530" s="629"/>
      <c r="H530" s="642">
        <v>0</v>
      </c>
      <c r="I530" s="629">
        <v>3</v>
      </c>
      <c r="J530" s="629">
        <v>5249.07</v>
      </c>
      <c r="K530" s="642">
        <v>1</v>
      </c>
      <c r="L530" s="629">
        <v>3</v>
      </c>
      <c r="M530" s="630">
        <v>5249.07</v>
      </c>
    </row>
    <row r="531" spans="1:13" ht="14.4" customHeight="1" x14ac:dyDescent="0.3">
      <c r="A531" s="625" t="s">
        <v>2831</v>
      </c>
      <c r="B531" s="626" t="s">
        <v>2624</v>
      </c>
      <c r="C531" s="626" t="s">
        <v>2625</v>
      </c>
      <c r="D531" s="626" t="s">
        <v>1823</v>
      </c>
      <c r="E531" s="626" t="s">
        <v>2626</v>
      </c>
      <c r="F531" s="629"/>
      <c r="G531" s="629"/>
      <c r="H531" s="642">
        <v>0</v>
      </c>
      <c r="I531" s="629">
        <v>1</v>
      </c>
      <c r="J531" s="629">
        <v>121.16</v>
      </c>
      <c r="K531" s="642">
        <v>1</v>
      </c>
      <c r="L531" s="629">
        <v>1</v>
      </c>
      <c r="M531" s="630">
        <v>121.16</v>
      </c>
    </row>
    <row r="532" spans="1:13" ht="14.4" customHeight="1" x14ac:dyDescent="0.3">
      <c r="A532" s="625" t="s">
        <v>2831</v>
      </c>
      <c r="B532" s="626" t="s">
        <v>2263</v>
      </c>
      <c r="C532" s="626" t="s">
        <v>2267</v>
      </c>
      <c r="D532" s="626" t="s">
        <v>1335</v>
      </c>
      <c r="E532" s="626" t="s">
        <v>593</v>
      </c>
      <c r="F532" s="629"/>
      <c r="G532" s="629"/>
      <c r="H532" s="642">
        <v>0</v>
      </c>
      <c r="I532" s="629">
        <v>1</v>
      </c>
      <c r="J532" s="629">
        <v>44.89</v>
      </c>
      <c r="K532" s="642">
        <v>1</v>
      </c>
      <c r="L532" s="629">
        <v>1</v>
      </c>
      <c r="M532" s="630">
        <v>44.89</v>
      </c>
    </row>
    <row r="533" spans="1:13" ht="14.4" customHeight="1" x14ac:dyDescent="0.3">
      <c r="A533" s="625" t="s">
        <v>2831</v>
      </c>
      <c r="B533" s="626" t="s">
        <v>2341</v>
      </c>
      <c r="C533" s="626" t="s">
        <v>2349</v>
      </c>
      <c r="D533" s="626" t="s">
        <v>1334</v>
      </c>
      <c r="E533" s="626" t="s">
        <v>2350</v>
      </c>
      <c r="F533" s="629"/>
      <c r="G533" s="629"/>
      <c r="H533" s="642">
        <v>0</v>
      </c>
      <c r="I533" s="629">
        <v>1</v>
      </c>
      <c r="J533" s="629">
        <v>86.76</v>
      </c>
      <c r="K533" s="642">
        <v>1</v>
      </c>
      <c r="L533" s="629">
        <v>1</v>
      </c>
      <c r="M533" s="630">
        <v>86.76</v>
      </c>
    </row>
    <row r="534" spans="1:13" ht="14.4" customHeight="1" x14ac:dyDescent="0.3">
      <c r="A534" s="625" t="s">
        <v>2831</v>
      </c>
      <c r="B534" s="626" t="s">
        <v>2361</v>
      </c>
      <c r="C534" s="626" t="s">
        <v>2679</v>
      </c>
      <c r="D534" s="626" t="s">
        <v>2680</v>
      </c>
      <c r="E534" s="626" t="s">
        <v>2681</v>
      </c>
      <c r="F534" s="629"/>
      <c r="G534" s="629"/>
      <c r="H534" s="642">
        <v>0</v>
      </c>
      <c r="I534" s="629">
        <v>1</v>
      </c>
      <c r="J534" s="629">
        <v>333.31</v>
      </c>
      <c r="K534" s="642">
        <v>1</v>
      </c>
      <c r="L534" s="629">
        <v>1</v>
      </c>
      <c r="M534" s="630">
        <v>333.31</v>
      </c>
    </row>
    <row r="535" spans="1:13" ht="14.4" customHeight="1" x14ac:dyDescent="0.3">
      <c r="A535" s="625" t="s">
        <v>2831</v>
      </c>
      <c r="B535" s="626" t="s">
        <v>4857</v>
      </c>
      <c r="C535" s="626" t="s">
        <v>3120</v>
      </c>
      <c r="D535" s="626" t="s">
        <v>3121</v>
      </c>
      <c r="E535" s="626" t="s">
        <v>1455</v>
      </c>
      <c r="F535" s="629"/>
      <c r="G535" s="629"/>
      <c r="H535" s="642">
        <v>0</v>
      </c>
      <c r="I535" s="629">
        <v>1</v>
      </c>
      <c r="J535" s="629">
        <v>68.040000000000006</v>
      </c>
      <c r="K535" s="642">
        <v>1</v>
      </c>
      <c r="L535" s="629">
        <v>1</v>
      </c>
      <c r="M535" s="630">
        <v>68.040000000000006</v>
      </c>
    </row>
    <row r="536" spans="1:13" ht="14.4" customHeight="1" x14ac:dyDescent="0.3">
      <c r="A536" s="625" t="s">
        <v>2831</v>
      </c>
      <c r="B536" s="626" t="s">
        <v>4857</v>
      </c>
      <c r="C536" s="626" t="s">
        <v>3122</v>
      </c>
      <c r="D536" s="626" t="s">
        <v>3123</v>
      </c>
      <c r="E536" s="626" t="s">
        <v>618</v>
      </c>
      <c r="F536" s="629"/>
      <c r="G536" s="629"/>
      <c r="H536" s="642">
        <v>0</v>
      </c>
      <c r="I536" s="629">
        <v>2</v>
      </c>
      <c r="J536" s="629">
        <v>181.44</v>
      </c>
      <c r="K536" s="642">
        <v>1</v>
      </c>
      <c r="L536" s="629">
        <v>2</v>
      </c>
      <c r="M536" s="630">
        <v>181.44</v>
      </c>
    </row>
    <row r="537" spans="1:13" ht="14.4" customHeight="1" x14ac:dyDescent="0.3">
      <c r="A537" s="625" t="s">
        <v>2831</v>
      </c>
      <c r="B537" s="626" t="s">
        <v>2716</v>
      </c>
      <c r="C537" s="626" t="s">
        <v>2717</v>
      </c>
      <c r="D537" s="626" t="s">
        <v>1891</v>
      </c>
      <c r="E537" s="626" t="s">
        <v>1892</v>
      </c>
      <c r="F537" s="629"/>
      <c r="G537" s="629"/>
      <c r="H537" s="642">
        <v>0</v>
      </c>
      <c r="I537" s="629">
        <v>1</v>
      </c>
      <c r="J537" s="629">
        <v>1140.7</v>
      </c>
      <c r="K537" s="642">
        <v>1</v>
      </c>
      <c r="L537" s="629">
        <v>1</v>
      </c>
      <c r="M537" s="630">
        <v>1140.7</v>
      </c>
    </row>
    <row r="538" spans="1:13" ht="14.4" customHeight="1" x14ac:dyDescent="0.3">
      <c r="A538" s="625" t="s">
        <v>2831</v>
      </c>
      <c r="B538" s="626" t="s">
        <v>2485</v>
      </c>
      <c r="C538" s="626" t="s">
        <v>2486</v>
      </c>
      <c r="D538" s="626" t="s">
        <v>1429</v>
      </c>
      <c r="E538" s="626" t="s">
        <v>1430</v>
      </c>
      <c r="F538" s="629"/>
      <c r="G538" s="629"/>
      <c r="H538" s="642">
        <v>0</v>
      </c>
      <c r="I538" s="629">
        <v>2</v>
      </c>
      <c r="J538" s="629">
        <v>179.2</v>
      </c>
      <c r="K538" s="642">
        <v>1</v>
      </c>
      <c r="L538" s="629">
        <v>2</v>
      </c>
      <c r="M538" s="630">
        <v>179.2</v>
      </c>
    </row>
    <row r="539" spans="1:13" ht="14.4" customHeight="1" x14ac:dyDescent="0.3">
      <c r="A539" s="625" t="s">
        <v>2831</v>
      </c>
      <c r="B539" s="626" t="s">
        <v>2493</v>
      </c>
      <c r="C539" s="626" t="s">
        <v>3073</v>
      </c>
      <c r="D539" s="626" t="s">
        <v>1230</v>
      </c>
      <c r="E539" s="626" t="s">
        <v>3074</v>
      </c>
      <c r="F539" s="629">
        <v>1</v>
      </c>
      <c r="G539" s="629">
        <v>0</v>
      </c>
      <c r="H539" s="642"/>
      <c r="I539" s="629"/>
      <c r="J539" s="629"/>
      <c r="K539" s="642"/>
      <c r="L539" s="629">
        <v>1</v>
      </c>
      <c r="M539" s="630">
        <v>0</v>
      </c>
    </row>
    <row r="540" spans="1:13" ht="14.4" customHeight="1" x14ac:dyDescent="0.3">
      <c r="A540" s="625" t="s">
        <v>2831</v>
      </c>
      <c r="B540" s="626" t="s">
        <v>2493</v>
      </c>
      <c r="C540" s="626" t="s">
        <v>2494</v>
      </c>
      <c r="D540" s="626" t="s">
        <v>2495</v>
      </c>
      <c r="E540" s="626" t="s">
        <v>2496</v>
      </c>
      <c r="F540" s="629"/>
      <c r="G540" s="629"/>
      <c r="H540" s="642">
        <v>0</v>
      </c>
      <c r="I540" s="629">
        <v>7</v>
      </c>
      <c r="J540" s="629">
        <v>19514.04</v>
      </c>
      <c r="K540" s="642">
        <v>1</v>
      </c>
      <c r="L540" s="629">
        <v>7</v>
      </c>
      <c r="M540" s="630">
        <v>19514.04</v>
      </c>
    </row>
    <row r="541" spans="1:13" ht="14.4" customHeight="1" x14ac:dyDescent="0.3">
      <c r="A541" s="625" t="s">
        <v>2831</v>
      </c>
      <c r="B541" s="626" t="s">
        <v>2493</v>
      </c>
      <c r="C541" s="626" t="s">
        <v>2497</v>
      </c>
      <c r="D541" s="626" t="s">
        <v>2498</v>
      </c>
      <c r="E541" s="626" t="s">
        <v>2499</v>
      </c>
      <c r="F541" s="629"/>
      <c r="G541" s="629"/>
      <c r="H541" s="642">
        <v>0</v>
      </c>
      <c r="I541" s="629">
        <v>1</v>
      </c>
      <c r="J541" s="629">
        <v>2332.38</v>
      </c>
      <c r="K541" s="642">
        <v>1</v>
      </c>
      <c r="L541" s="629">
        <v>1</v>
      </c>
      <c r="M541" s="630">
        <v>2332.38</v>
      </c>
    </row>
    <row r="542" spans="1:13" ht="14.4" customHeight="1" x14ac:dyDescent="0.3">
      <c r="A542" s="625" t="s">
        <v>2831</v>
      </c>
      <c r="B542" s="626" t="s">
        <v>2493</v>
      </c>
      <c r="C542" s="626" t="s">
        <v>2500</v>
      </c>
      <c r="D542" s="626" t="s">
        <v>2501</v>
      </c>
      <c r="E542" s="626" t="s">
        <v>2502</v>
      </c>
      <c r="F542" s="629"/>
      <c r="G542" s="629"/>
      <c r="H542" s="642">
        <v>0</v>
      </c>
      <c r="I542" s="629">
        <v>1</v>
      </c>
      <c r="J542" s="629">
        <v>880.88</v>
      </c>
      <c r="K542" s="642">
        <v>1</v>
      </c>
      <c r="L542" s="629">
        <v>1</v>
      </c>
      <c r="M542" s="630">
        <v>880.88</v>
      </c>
    </row>
    <row r="543" spans="1:13" ht="14.4" customHeight="1" x14ac:dyDescent="0.3">
      <c r="A543" s="625" t="s">
        <v>2831</v>
      </c>
      <c r="B543" s="626" t="s">
        <v>2493</v>
      </c>
      <c r="C543" s="626" t="s">
        <v>2503</v>
      </c>
      <c r="D543" s="626" t="s">
        <v>2504</v>
      </c>
      <c r="E543" s="626" t="s">
        <v>2505</v>
      </c>
      <c r="F543" s="629"/>
      <c r="G543" s="629"/>
      <c r="H543" s="642">
        <v>0</v>
      </c>
      <c r="I543" s="629">
        <v>1</v>
      </c>
      <c r="J543" s="629">
        <v>1629.03</v>
      </c>
      <c r="K543" s="642">
        <v>1</v>
      </c>
      <c r="L543" s="629">
        <v>1</v>
      </c>
      <c r="M543" s="630">
        <v>1629.03</v>
      </c>
    </row>
    <row r="544" spans="1:13" ht="14.4" customHeight="1" x14ac:dyDescent="0.3">
      <c r="A544" s="625" t="s">
        <v>2831</v>
      </c>
      <c r="B544" s="626" t="s">
        <v>2506</v>
      </c>
      <c r="C544" s="626" t="s">
        <v>2509</v>
      </c>
      <c r="D544" s="626" t="s">
        <v>1318</v>
      </c>
      <c r="E544" s="626" t="s">
        <v>1319</v>
      </c>
      <c r="F544" s="629"/>
      <c r="G544" s="629"/>
      <c r="H544" s="642">
        <v>0</v>
      </c>
      <c r="I544" s="629">
        <v>1</v>
      </c>
      <c r="J544" s="629">
        <v>49.12</v>
      </c>
      <c r="K544" s="642">
        <v>1</v>
      </c>
      <c r="L544" s="629">
        <v>1</v>
      </c>
      <c r="M544" s="630">
        <v>49.12</v>
      </c>
    </row>
    <row r="545" spans="1:13" ht="14.4" customHeight="1" x14ac:dyDescent="0.3">
      <c r="A545" s="625" t="s">
        <v>2831</v>
      </c>
      <c r="B545" s="626" t="s">
        <v>2506</v>
      </c>
      <c r="C545" s="626" t="s">
        <v>2518</v>
      </c>
      <c r="D545" s="626" t="s">
        <v>1351</v>
      </c>
      <c r="E545" s="626" t="s">
        <v>2519</v>
      </c>
      <c r="F545" s="629"/>
      <c r="G545" s="629"/>
      <c r="H545" s="642">
        <v>0</v>
      </c>
      <c r="I545" s="629">
        <v>1</v>
      </c>
      <c r="J545" s="629">
        <v>124.51</v>
      </c>
      <c r="K545" s="642">
        <v>1</v>
      </c>
      <c r="L545" s="629">
        <v>1</v>
      </c>
      <c r="M545" s="630">
        <v>124.51</v>
      </c>
    </row>
    <row r="546" spans="1:13" ht="14.4" customHeight="1" x14ac:dyDescent="0.3">
      <c r="A546" s="625" t="s">
        <v>2831</v>
      </c>
      <c r="B546" s="626" t="s">
        <v>2576</v>
      </c>
      <c r="C546" s="626" t="s">
        <v>3095</v>
      </c>
      <c r="D546" s="626" t="s">
        <v>3096</v>
      </c>
      <c r="E546" s="626" t="s">
        <v>3097</v>
      </c>
      <c r="F546" s="629">
        <v>1</v>
      </c>
      <c r="G546" s="629">
        <v>32.14</v>
      </c>
      <c r="H546" s="642">
        <v>1</v>
      </c>
      <c r="I546" s="629"/>
      <c r="J546" s="629"/>
      <c r="K546" s="642">
        <v>0</v>
      </c>
      <c r="L546" s="629">
        <v>1</v>
      </c>
      <c r="M546" s="630">
        <v>32.14</v>
      </c>
    </row>
    <row r="547" spans="1:13" ht="14.4" customHeight="1" x14ac:dyDescent="0.3">
      <c r="A547" s="625" t="s">
        <v>2832</v>
      </c>
      <c r="B547" s="626" t="s">
        <v>2179</v>
      </c>
      <c r="C547" s="626" t="s">
        <v>2180</v>
      </c>
      <c r="D547" s="626" t="s">
        <v>880</v>
      </c>
      <c r="E547" s="626" t="s">
        <v>881</v>
      </c>
      <c r="F547" s="629"/>
      <c r="G547" s="629"/>
      <c r="H547" s="642">
        <v>0</v>
      </c>
      <c r="I547" s="629">
        <v>1</v>
      </c>
      <c r="J547" s="629">
        <v>190.48</v>
      </c>
      <c r="K547" s="642">
        <v>1</v>
      </c>
      <c r="L547" s="629">
        <v>1</v>
      </c>
      <c r="M547" s="630">
        <v>190.48</v>
      </c>
    </row>
    <row r="548" spans="1:13" ht="14.4" customHeight="1" x14ac:dyDescent="0.3">
      <c r="A548" s="625" t="s">
        <v>2832</v>
      </c>
      <c r="B548" s="626" t="s">
        <v>2179</v>
      </c>
      <c r="C548" s="626" t="s">
        <v>2181</v>
      </c>
      <c r="D548" s="626" t="s">
        <v>880</v>
      </c>
      <c r="E548" s="626" t="s">
        <v>882</v>
      </c>
      <c r="F548" s="629"/>
      <c r="G548" s="629"/>
      <c r="H548" s="642">
        <v>0</v>
      </c>
      <c r="I548" s="629">
        <v>1</v>
      </c>
      <c r="J548" s="629">
        <v>612.26</v>
      </c>
      <c r="K548" s="642">
        <v>1</v>
      </c>
      <c r="L548" s="629">
        <v>1</v>
      </c>
      <c r="M548" s="630">
        <v>612.26</v>
      </c>
    </row>
    <row r="549" spans="1:13" ht="14.4" customHeight="1" x14ac:dyDescent="0.3">
      <c r="A549" s="625" t="s">
        <v>2832</v>
      </c>
      <c r="B549" s="626" t="s">
        <v>2185</v>
      </c>
      <c r="C549" s="626" t="s">
        <v>2605</v>
      </c>
      <c r="D549" s="626" t="s">
        <v>1853</v>
      </c>
      <c r="E549" s="626" t="s">
        <v>2606</v>
      </c>
      <c r="F549" s="629">
        <v>1</v>
      </c>
      <c r="G549" s="629">
        <v>190.48</v>
      </c>
      <c r="H549" s="642">
        <v>1</v>
      </c>
      <c r="I549" s="629"/>
      <c r="J549" s="629"/>
      <c r="K549" s="642">
        <v>0</v>
      </c>
      <c r="L549" s="629">
        <v>1</v>
      </c>
      <c r="M549" s="630">
        <v>190.48</v>
      </c>
    </row>
    <row r="550" spans="1:13" ht="14.4" customHeight="1" x14ac:dyDescent="0.3">
      <c r="A550" s="625" t="s">
        <v>2832</v>
      </c>
      <c r="B550" s="626" t="s">
        <v>2203</v>
      </c>
      <c r="C550" s="626" t="s">
        <v>2206</v>
      </c>
      <c r="D550" s="626" t="s">
        <v>1328</v>
      </c>
      <c r="E550" s="626" t="s">
        <v>1329</v>
      </c>
      <c r="F550" s="629"/>
      <c r="G550" s="629"/>
      <c r="H550" s="642"/>
      <c r="I550" s="629">
        <v>1</v>
      </c>
      <c r="J550" s="629">
        <v>0</v>
      </c>
      <c r="K550" s="642"/>
      <c r="L550" s="629">
        <v>1</v>
      </c>
      <c r="M550" s="630">
        <v>0</v>
      </c>
    </row>
    <row r="551" spans="1:13" ht="14.4" customHeight="1" x14ac:dyDescent="0.3">
      <c r="A551" s="625" t="s">
        <v>2832</v>
      </c>
      <c r="B551" s="626" t="s">
        <v>2227</v>
      </c>
      <c r="C551" s="626" t="s">
        <v>2228</v>
      </c>
      <c r="D551" s="626" t="s">
        <v>1314</v>
      </c>
      <c r="E551" s="626" t="s">
        <v>1315</v>
      </c>
      <c r="F551" s="629"/>
      <c r="G551" s="629"/>
      <c r="H551" s="642">
        <v>0</v>
      </c>
      <c r="I551" s="629">
        <v>1</v>
      </c>
      <c r="J551" s="629">
        <v>468.96</v>
      </c>
      <c r="K551" s="642">
        <v>1</v>
      </c>
      <c r="L551" s="629">
        <v>1</v>
      </c>
      <c r="M551" s="630">
        <v>468.96</v>
      </c>
    </row>
    <row r="552" spans="1:13" ht="14.4" customHeight="1" x14ac:dyDescent="0.3">
      <c r="A552" s="625" t="s">
        <v>2832</v>
      </c>
      <c r="B552" s="626" t="s">
        <v>2227</v>
      </c>
      <c r="C552" s="626" t="s">
        <v>2619</v>
      </c>
      <c r="D552" s="626" t="s">
        <v>1314</v>
      </c>
      <c r="E552" s="626" t="s">
        <v>1841</v>
      </c>
      <c r="F552" s="629"/>
      <c r="G552" s="629"/>
      <c r="H552" s="642">
        <v>0</v>
      </c>
      <c r="I552" s="629">
        <v>1</v>
      </c>
      <c r="J552" s="629">
        <v>1458.07</v>
      </c>
      <c r="K552" s="642">
        <v>1</v>
      </c>
      <c r="L552" s="629">
        <v>1</v>
      </c>
      <c r="M552" s="630">
        <v>1458.07</v>
      </c>
    </row>
    <row r="553" spans="1:13" ht="14.4" customHeight="1" x14ac:dyDescent="0.3">
      <c r="A553" s="625" t="s">
        <v>2832</v>
      </c>
      <c r="B553" s="626" t="s">
        <v>2263</v>
      </c>
      <c r="C553" s="626" t="s">
        <v>2269</v>
      </c>
      <c r="D553" s="626" t="s">
        <v>2270</v>
      </c>
      <c r="E553" s="626" t="s">
        <v>593</v>
      </c>
      <c r="F553" s="629">
        <v>1</v>
      </c>
      <c r="G553" s="629">
        <v>44.89</v>
      </c>
      <c r="H553" s="642">
        <v>1</v>
      </c>
      <c r="I553" s="629"/>
      <c r="J553" s="629"/>
      <c r="K553" s="642">
        <v>0</v>
      </c>
      <c r="L553" s="629">
        <v>1</v>
      </c>
      <c r="M553" s="630">
        <v>44.89</v>
      </c>
    </row>
    <row r="554" spans="1:13" ht="14.4" customHeight="1" x14ac:dyDescent="0.3">
      <c r="A554" s="625" t="s">
        <v>2832</v>
      </c>
      <c r="B554" s="626" t="s">
        <v>2293</v>
      </c>
      <c r="C554" s="626" t="s">
        <v>2295</v>
      </c>
      <c r="D554" s="626" t="s">
        <v>1458</v>
      </c>
      <c r="E554" s="626" t="s">
        <v>1459</v>
      </c>
      <c r="F554" s="629"/>
      <c r="G554" s="629"/>
      <c r="H554" s="642">
        <v>0</v>
      </c>
      <c r="I554" s="629">
        <v>1</v>
      </c>
      <c r="J554" s="629">
        <v>101.16</v>
      </c>
      <c r="K554" s="642">
        <v>1</v>
      </c>
      <c r="L554" s="629">
        <v>1</v>
      </c>
      <c r="M554" s="630">
        <v>101.16</v>
      </c>
    </row>
    <row r="555" spans="1:13" ht="14.4" customHeight="1" x14ac:dyDescent="0.3">
      <c r="A555" s="625" t="s">
        <v>2832</v>
      </c>
      <c r="B555" s="626" t="s">
        <v>2297</v>
      </c>
      <c r="C555" s="626" t="s">
        <v>3152</v>
      </c>
      <c r="D555" s="626" t="s">
        <v>1267</v>
      </c>
      <c r="E555" s="626" t="s">
        <v>3153</v>
      </c>
      <c r="F555" s="629"/>
      <c r="G555" s="629"/>
      <c r="H555" s="642">
        <v>0</v>
      </c>
      <c r="I555" s="629">
        <v>1</v>
      </c>
      <c r="J555" s="629">
        <v>126.44</v>
      </c>
      <c r="K555" s="642">
        <v>1</v>
      </c>
      <c r="L555" s="629">
        <v>1</v>
      </c>
      <c r="M555" s="630">
        <v>126.44</v>
      </c>
    </row>
    <row r="556" spans="1:13" ht="14.4" customHeight="1" x14ac:dyDescent="0.3">
      <c r="A556" s="625" t="s">
        <v>2832</v>
      </c>
      <c r="B556" s="626" t="s">
        <v>2310</v>
      </c>
      <c r="C556" s="626" t="s">
        <v>4286</v>
      </c>
      <c r="D556" s="626" t="s">
        <v>4287</v>
      </c>
      <c r="E556" s="626" t="s">
        <v>1424</v>
      </c>
      <c r="F556" s="629">
        <v>1</v>
      </c>
      <c r="G556" s="629">
        <v>0</v>
      </c>
      <c r="H556" s="642"/>
      <c r="I556" s="629"/>
      <c r="J556" s="629"/>
      <c r="K556" s="642"/>
      <c r="L556" s="629">
        <v>1</v>
      </c>
      <c r="M556" s="630">
        <v>0</v>
      </c>
    </row>
    <row r="557" spans="1:13" ht="14.4" customHeight="1" x14ac:dyDescent="0.3">
      <c r="A557" s="625" t="s">
        <v>2832</v>
      </c>
      <c r="B557" s="626" t="s">
        <v>2394</v>
      </c>
      <c r="C557" s="626" t="s">
        <v>2971</v>
      </c>
      <c r="D557" s="626" t="s">
        <v>2972</v>
      </c>
      <c r="E557" s="626" t="s">
        <v>2973</v>
      </c>
      <c r="F557" s="629"/>
      <c r="G557" s="629"/>
      <c r="H557" s="642">
        <v>0</v>
      </c>
      <c r="I557" s="629">
        <v>1</v>
      </c>
      <c r="J557" s="629">
        <v>4283.43</v>
      </c>
      <c r="K557" s="642">
        <v>1</v>
      </c>
      <c r="L557" s="629">
        <v>1</v>
      </c>
      <c r="M557" s="630">
        <v>4283.43</v>
      </c>
    </row>
    <row r="558" spans="1:13" ht="14.4" customHeight="1" x14ac:dyDescent="0.3">
      <c r="A558" s="625" t="s">
        <v>2832</v>
      </c>
      <c r="B558" s="626" t="s">
        <v>2485</v>
      </c>
      <c r="C558" s="626" t="s">
        <v>2486</v>
      </c>
      <c r="D558" s="626" t="s">
        <v>1429</v>
      </c>
      <c r="E558" s="626" t="s">
        <v>1430</v>
      </c>
      <c r="F558" s="629"/>
      <c r="G558" s="629"/>
      <c r="H558" s="642">
        <v>0</v>
      </c>
      <c r="I558" s="629">
        <v>3</v>
      </c>
      <c r="J558" s="629">
        <v>280.10000000000002</v>
      </c>
      <c r="K558" s="642">
        <v>1</v>
      </c>
      <c r="L558" s="629">
        <v>3</v>
      </c>
      <c r="M558" s="630">
        <v>280.10000000000002</v>
      </c>
    </row>
    <row r="559" spans="1:13" ht="14.4" customHeight="1" x14ac:dyDescent="0.3">
      <c r="A559" s="625" t="s">
        <v>2832</v>
      </c>
      <c r="B559" s="626" t="s">
        <v>2506</v>
      </c>
      <c r="C559" s="626" t="s">
        <v>2518</v>
      </c>
      <c r="D559" s="626" t="s">
        <v>1351</v>
      </c>
      <c r="E559" s="626" t="s">
        <v>2519</v>
      </c>
      <c r="F559" s="629"/>
      <c r="G559" s="629"/>
      <c r="H559" s="642">
        <v>0</v>
      </c>
      <c r="I559" s="629">
        <v>2</v>
      </c>
      <c r="J559" s="629">
        <v>222.74</v>
      </c>
      <c r="K559" s="642">
        <v>1</v>
      </c>
      <c r="L559" s="629">
        <v>2</v>
      </c>
      <c r="M559" s="630">
        <v>222.74</v>
      </c>
    </row>
    <row r="560" spans="1:13" ht="14.4" customHeight="1" x14ac:dyDescent="0.3">
      <c r="A560" s="625" t="s">
        <v>2832</v>
      </c>
      <c r="B560" s="626" t="s">
        <v>2540</v>
      </c>
      <c r="C560" s="626" t="s">
        <v>2916</v>
      </c>
      <c r="D560" s="626" t="s">
        <v>2917</v>
      </c>
      <c r="E560" s="626" t="s">
        <v>2918</v>
      </c>
      <c r="F560" s="629"/>
      <c r="G560" s="629"/>
      <c r="H560" s="642">
        <v>0</v>
      </c>
      <c r="I560" s="629">
        <v>2</v>
      </c>
      <c r="J560" s="629">
        <v>32.54</v>
      </c>
      <c r="K560" s="642">
        <v>1</v>
      </c>
      <c r="L560" s="629">
        <v>2</v>
      </c>
      <c r="M560" s="630">
        <v>32.54</v>
      </c>
    </row>
    <row r="561" spans="1:13" ht="14.4" customHeight="1" x14ac:dyDescent="0.3">
      <c r="A561" s="625" t="s">
        <v>2832</v>
      </c>
      <c r="B561" s="626" t="s">
        <v>2540</v>
      </c>
      <c r="C561" s="626" t="s">
        <v>2544</v>
      </c>
      <c r="D561" s="626" t="s">
        <v>2545</v>
      </c>
      <c r="E561" s="626" t="s">
        <v>2546</v>
      </c>
      <c r="F561" s="629"/>
      <c r="G561" s="629"/>
      <c r="H561" s="642">
        <v>0</v>
      </c>
      <c r="I561" s="629">
        <v>1</v>
      </c>
      <c r="J561" s="629">
        <v>10.73</v>
      </c>
      <c r="K561" s="642">
        <v>1</v>
      </c>
      <c r="L561" s="629">
        <v>1</v>
      </c>
      <c r="M561" s="630">
        <v>10.73</v>
      </c>
    </row>
    <row r="562" spans="1:13" ht="14.4" customHeight="1" x14ac:dyDescent="0.3">
      <c r="A562" s="625" t="s">
        <v>2833</v>
      </c>
      <c r="B562" s="626" t="s">
        <v>2179</v>
      </c>
      <c r="C562" s="626" t="s">
        <v>3165</v>
      </c>
      <c r="D562" s="626" t="s">
        <v>3025</v>
      </c>
      <c r="E562" s="626" t="s">
        <v>882</v>
      </c>
      <c r="F562" s="629"/>
      <c r="G562" s="629"/>
      <c r="H562" s="642">
        <v>0</v>
      </c>
      <c r="I562" s="629">
        <v>2</v>
      </c>
      <c r="J562" s="629">
        <v>1224.52</v>
      </c>
      <c r="K562" s="642">
        <v>1</v>
      </c>
      <c r="L562" s="629">
        <v>2</v>
      </c>
      <c r="M562" s="630">
        <v>1224.52</v>
      </c>
    </row>
    <row r="563" spans="1:13" ht="14.4" customHeight="1" x14ac:dyDescent="0.3">
      <c r="A563" s="625" t="s">
        <v>2833</v>
      </c>
      <c r="B563" s="626" t="s">
        <v>2227</v>
      </c>
      <c r="C563" s="626" t="s">
        <v>2229</v>
      </c>
      <c r="D563" s="626" t="s">
        <v>1314</v>
      </c>
      <c r="E563" s="626" t="s">
        <v>1316</v>
      </c>
      <c r="F563" s="629"/>
      <c r="G563" s="629"/>
      <c r="H563" s="642">
        <v>0</v>
      </c>
      <c r="I563" s="629">
        <v>1</v>
      </c>
      <c r="J563" s="629">
        <v>625.29</v>
      </c>
      <c r="K563" s="642">
        <v>1</v>
      </c>
      <c r="L563" s="629">
        <v>1</v>
      </c>
      <c r="M563" s="630">
        <v>625.29</v>
      </c>
    </row>
    <row r="564" spans="1:13" ht="14.4" customHeight="1" x14ac:dyDescent="0.3">
      <c r="A564" s="625" t="s">
        <v>2834</v>
      </c>
      <c r="B564" s="626" t="s">
        <v>2168</v>
      </c>
      <c r="C564" s="626" t="s">
        <v>2603</v>
      </c>
      <c r="D564" s="626" t="s">
        <v>2604</v>
      </c>
      <c r="E564" s="626" t="s">
        <v>2174</v>
      </c>
      <c r="F564" s="629"/>
      <c r="G564" s="629"/>
      <c r="H564" s="642">
        <v>0</v>
      </c>
      <c r="I564" s="629">
        <v>1</v>
      </c>
      <c r="J564" s="629">
        <v>32.630000000000003</v>
      </c>
      <c r="K564" s="642">
        <v>1</v>
      </c>
      <c r="L564" s="629">
        <v>1</v>
      </c>
      <c r="M564" s="630">
        <v>32.630000000000003</v>
      </c>
    </row>
    <row r="565" spans="1:13" ht="14.4" customHeight="1" x14ac:dyDescent="0.3">
      <c r="A565" s="625" t="s">
        <v>2834</v>
      </c>
      <c r="B565" s="626" t="s">
        <v>2179</v>
      </c>
      <c r="C565" s="626" t="s">
        <v>4305</v>
      </c>
      <c r="D565" s="626" t="s">
        <v>3215</v>
      </c>
      <c r="E565" s="626" t="s">
        <v>4306</v>
      </c>
      <c r="F565" s="629"/>
      <c r="G565" s="629"/>
      <c r="H565" s="642"/>
      <c r="I565" s="629">
        <v>1</v>
      </c>
      <c r="J565" s="629">
        <v>0</v>
      </c>
      <c r="K565" s="642"/>
      <c r="L565" s="629">
        <v>1</v>
      </c>
      <c r="M565" s="630">
        <v>0</v>
      </c>
    </row>
    <row r="566" spans="1:13" ht="14.4" customHeight="1" x14ac:dyDescent="0.3">
      <c r="A566" s="625" t="s">
        <v>2834</v>
      </c>
      <c r="B566" s="626" t="s">
        <v>2179</v>
      </c>
      <c r="C566" s="626" t="s">
        <v>2180</v>
      </c>
      <c r="D566" s="626" t="s">
        <v>880</v>
      </c>
      <c r="E566" s="626" t="s">
        <v>881</v>
      </c>
      <c r="F566" s="629"/>
      <c r="G566" s="629"/>
      <c r="H566" s="642">
        <v>0</v>
      </c>
      <c r="I566" s="629">
        <v>2</v>
      </c>
      <c r="J566" s="629">
        <v>380.96</v>
      </c>
      <c r="K566" s="642">
        <v>1</v>
      </c>
      <c r="L566" s="629">
        <v>2</v>
      </c>
      <c r="M566" s="630">
        <v>380.96</v>
      </c>
    </row>
    <row r="567" spans="1:13" ht="14.4" customHeight="1" x14ac:dyDescent="0.3">
      <c r="A567" s="625" t="s">
        <v>2834</v>
      </c>
      <c r="B567" s="626" t="s">
        <v>2179</v>
      </c>
      <c r="C567" s="626" t="s">
        <v>2181</v>
      </c>
      <c r="D567" s="626" t="s">
        <v>880</v>
      </c>
      <c r="E567" s="626" t="s">
        <v>882</v>
      </c>
      <c r="F567" s="629"/>
      <c r="G567" s="629"/>
      <c r="H567" s="642">
        <v>0</v>
      </c>
      <c r="I567" s="629">
        <v>3</v>
      </c>
      <c r="J567" s="629">
        <v>1836.78</v>
      </c>
      <c r="K567" s="642">
        <v>1</v>
      </c>
      <c r="L567" s="629">
        <v>3</v>
      </c>
      <c r="M567" s="630">
        <v>1836.78</v>
      </c>
    </row>
    <row r="568" spans="1:13" ht="14.4" customHeight="1" x14ac:dyDescent="0.3">
      <c r="A568" s="625" t="s">
        <v>2834</v>
      </c>
      <c r="B568" s="626" t="s">
        <v>2188</v>
      </c>
      <c r="C568" s="626" t="s">
        <v>2192</v>
      </c>
      <c r="D568" s="626" t="s">
        <v>2190</v>
      </c>
      <c r="E568" s="626" t="s">
        <v>2193</v>
      </c>
      <c r="F568" s="629"/>
      <c r="G568" s="629"/>
      <c r="H568" s="642">
        <v>0</v>
      </c>
      <c r="I568" s="629">
        <v>1</v>
      </c>
      <c r="J568" s="629">
        <v>380.96</v>
      </c>
      <c r="K568" s="642">
        <v>1</v>
      </c>
      <c r="L568" s="629">
        <v>1</v>
      </c>
      <c r="M568" s="630">
        <v>380.96</v>
      </c>
    </row>
    <row r="569" spans="1:13" ht="14.4" customHeight="1" x14ac:dyDescent="0.3">
      <c r="A569" s="625" t="s">
        <v>2834</v>
      </c>
      <c r="B569" s="626" t="s">
        <v>2194</v>
      </c>
      <c r="C569" s="626" t="s">
        <v>4072</v>
      </c>
      <c r="D569" s="626" t="s">
        <v>1271</v>
      </c>
      <c r="E569" s="626" t="s">
        <v>4073</v>
      </c>
      <c r="F569" s="629"/>
      <c r="G569" s="629"/>
      <c r="H569" s="642">
        <v>0</v>
      </c>
      <c r="I569" s="629">
        <v>1</v>
      </c>
      <c r="J569" s="629">
        <v>248.7</v>
      </c>
      <c r="K569" s="642">
        <v>1</v>
      </c>
      <c r="L569" s="629">
        <v>1</v>
      </c>
      <c r="M569" s="630">
        <v>248.7</v>
      </c>
    </row>
    <row r="570" spans="1:13" ht="14.4" customHeight="1" x14ac:dyDescent="0.3">
      <c r="A570" s="625" t="s">
        <v>2834</v>
      </c>
      <c r="B570" s="626" t="s">
        <v>2194</v>
      </c>
      <c r="C570" s="626" t="s">
        <v>2195</v>
      </c>
      <c r="D570" s="626" t="s">
        <v>1271</v>
      </c>
      <c r="E570" s="626" t="s">
        <v>1272</v>
      </c>
      <c r="F570" s="629"/>
      <c r="G570" s="629"/>
      <c r="H570" s="642">
        <v>0</v>
      </c>
      <c r="I570" s="629">
        <v>4</v>
      </c>
      <c r="J570" s="629">
        <v>1989.6</v>
      </c>
      <c r="K570" s="642">
        <v>1</v>
      </c>
      <c r="L570" s="629">
        <v>4</v>
      </c>
      <c r="M570" s="630">
        <v>1989.6</v>
      </c>
    </row>
    <row r="571" spans="1:13" ht="14.4" customHeight="1" x14ac:dyDescent="0.3">
      <c r="A571" s="625" t="s">
        <v>2834</v>
      </c>
      <c r="B571" s="626" t="s">
        <v>2194</v>
      </c>
      <c r="C571" s="626" t="s">
        <v>2196</v>
      </c>
      <c r="D571" s="626" t="s">
        <v>1418</v>
      </c>
      <c r="E571" s="626" t="s">
        <v>2197</v>
      </c>
      <c r="F571" s="629"/>
      <c r="G571" s="629"/>
      <c r="H571" s="642">
        <v>0</v>
      </c>
      <c r="I571" s="629">
        <v>11</v>
      </c>
      <c r="J571" s="629">
        <v>14844.740000000002</v>
      </c>
      <c r="K571" s="642">
        <v>1</v>
      </c>
      <c r="L571" s="629">
        <v>11</v>
      </c>
      <c r="M571" s="630">
        <v>14844.740000000002</v>
      </c>
    </row>
    <row r="572" spans="1:13" ht="14.4" customHeight="1" x14ac:dyDescent="0.3">
      <c r="A572" s="625" t="s">
        <v>2834</v>
      </c>
      <c r="B572" s="626" t="s">
        <v>2194</v>
      </c>
      <c r="C572" s="626" t="s">
        <v>2873</v>
      </c>
      <c r="D572" s="626" t="s">
        <v>2874</v>
      </c>
      <c r="E572" s="626" t="s">
        <v>2875</v>
      </c>
      <c r="F572" s="629"/>
      <c r="G572" s="629"/>
      <c r="H572" s="642">
        <v>0</v>
      </c>
      <c r="I572" s="629">
        <v>16</v>
      </c>
      <c r="J572" s="629">
        <v>21655.119999999999</v>
      </c>
      <c r="K572" s="642">
        <v>1</v>
      </c>
      <c r="L572" s="629">
        <v>16</v>
      </c>
      <c r="M572" s="630">
        <v>21655.119999999999</v>
      </c>
    </row>
    <row r="573" spans="1:13" ht="14.4" customHeight="1" x14ac:dyDescent="0.3">
      <c r="A573" s="625" t="s">
        <v>2834</v>
      </c>
      <c r="B573" s="626" t="s">
        <v>2200</v>
      </c>
      <c r="C573" s="626" t="s">
        <v>2201</v>
      </c>
      <c r="D573" s="626" t="s">
        <v>1456</v>
      </c>
      <c r="E573" s="626" t="s">
        <v>2202</v>
      </c>
      <c r="F573" s="629"/>
      <c r="G573" s="629"/>
      <c r="H573" s="642">
        <v>0</v>
      </c>
      <c r="I573" s="629">
        <v>1</v>
      </c>
      <c r="J573" s="629">
        <v>664.23</v>
      </c>
      <c r="K573" s="642">
        <v>1</v>
      </c>
      <c r="L573" s="629">
        <v>1</v>
      </c>
      <c r="M573" s="630">
        <v>664.23</v>
      </c>
    </row>
    <row r="574" spans="1:13" ht="14.4" customHeight="1" x14ac:dyDescent="0.3">
      <c r="A574" s="625" t="s">
        <v>2834</v>
      </c>
      <c r="B574" s="626" t="s">
        <v>2227</v>
      </c>
      <c r="C574" s="626" t="s">
        <v>2617</v>
      </c>
      <c r="D574" s="626" t="s">
        <v>1314</v>
      </c>
      <c r="E574" s="626" t="s">
        <v>1839</v>
      </c>
      <c r="F574" s="629"/>
      <c r="G574" s="629"/>
      <c r="H574" s="642">
        <v>0</v>
      </c>
      <c r="I574" s="629">
        <v>9</v>
      </c>
      <c r="J574" s="629">
        <v>8441.369999999999</v>
      </c>
      <c r="K574" s="642">
        <v>1</v>
      </c>
      <c r="L574" s="629">
        <v>9</v>
      </c>
      <c r="M574" s="630">
        <v>8441.369999999999</v>
      </c>
    </row>
    <row r="575" spans="1:13" ht="14.4" customHeight="1" x14ac:dyDescent="0.3">
      <c r="A575" s="625" t="s">
        <v>2834</v>
      </c>
      <c r="B575" s="626" t="s">
        <v>2260</v>
      </c>
      <c r="C575" s="626" t="s">
        <v>2261</v>
      </c>
      <c r="D575" s="626" t="s">
        <v>1339</v>
      </c>
      <c r="E575" s="626" t="s">
        <v>1340</v>
      </c>
      <c r="F575" s="629"/>
      <c r="G575" s="629"/>
      <c r="H575" s="642">
        <v>0</v>
      </c>
      <c r="I575" s="629">
        <v>1</v>
      </c>
      <c r="J575" s="629">
        <v>41.89</v>
      </c>
      <c r="K575" s="642">
        <v>1</v>
      </c>
      <c r="L575" s="629">
        <v>1</v>
      </c>
      <c r="M575" s="630">
        <v>41.89</v>
      </c>
    </row>
    <row r="576" spans="1:13" ht="14.4" customHeight="1" x14ac:dyDescent="0.3">
      <c r="A576" s="625" t="s">
        <v>2834</v>
      </c>
      <c r="B576" s="626" t="s">
        <v>2341</v>
      </c>
      <c r="C576" s="626" t="s">
        <v>2345</v>
      </c>
      <c r="D576" s="626" t="s">
        <v>1332</v>
      </c>
      <c r="E576" s="626" t="s">
        <v>2346</v>
      </c>
      <c r="F576" s="629"/>
      <c r="G576" s="629"/>
      <c r="H576" s="642">
        <v>0</v>
      </c>
      <c r="I576" s="629">
        <v>2</v>
      </c>
      <c r="J576" s="629">
        <v>260.3</v>
      </c>
      <c r="K576" s="642">
        <v>1</v>
      </c>
      <c r="L576" s="629">
        <v>2</v>
      </c>
      <c r="M576" s="630">
        <v>260.3</v>
      </c>
    </row>
    <row r="577" spans="1:13" ht="14.4" customHeight="1" x14ac:dyDescent="0.3">
      <c r="A577" s="625" t="s">
        <v>2834</v>
      </c>
      <c r="B577" s="626" t="s">
        <v>2361</v>
      </c>
      <c r="C577" s="626" t="s">
        <v>2362</v>
      </c>
      <c r="D577" s="626" t="s">
        <v>2363</v>
      </c>
      <c r="E577" s="626" t="s">
        <v>2364</v>
      </c>
      <c r="F577" s="629"/>
      <c r="G577" s="629"/>
      <c r="H577" s="642">
        <v>0</v>
      </c>
      <c r="I577" s="629">
        <v>7</v>
      </c>
      <c r="J577" s="629">
        <v>2333.17</v>
      </c>
      <c r="K577" s="642">
        <v>1</v>
      </c>
      <c r="L577" s="629">
        <v>7</v>
      </c>
      <c r="M577" s="630">
        <v>2333.17</v>
      </c>
    </row>
    <row r="578" spans="1:13" ht="14.4" customHeight="1" x14ac:dyDescent="0.3">
      <c r="A578" s="625" t="s">
        <v>2834</v>
      </c>
      <c r="B578" s="626" t="s">
        <v>2389</v>
      </c>
      <c r="C578" s="626" t="s">
        <v>2692</v>
      </c>
      <c r="D578" s="626" t="s">
        <v>1926</v>
      </c>
      <c r="E578" s="626" t="s">
        <v>2693</v>
      </c>
      <c r="F578" s="629"/>
      <c r="G578" s="629"/>
      <c r="H578" s="642">
        <v>0</v>
      </c>
      <c r="I578" s="629">
        <v>3</v>
      </c>
      <c r="J578" s="629">
        <v>209.57999999999998</v>
      </c>
      <c r="K578" s="642">
        <v>1</v>
      </c>
      <c r="L578" s="629">
        <v>3</v>
      </c>
      <c r="M578" s="630">
        <v>209.57999999999998</v>
      </c>
    </row>
    <row r="579" spans="1:13" ht="14.4" customHeight="1" x14ac:dyDescent="0.3">
      <c r="A579" s="625" t="s">
        <v>2834</v>
      </c>
      <c r="B579" s="626" t="s">
        <v>4857</v>
      </c>
      <c r="C579" s="626" t="s">
        <v>3122</v>
      </c>
      <c r="D579" s="626" t="s">
        <v>3123</v>
      </c>
      <c r="E579" s="626" t="s">
        <v>618</v>
      </c>
      <c r="F579" s="629"/>
      <c r="G579" s="629"/>
      <c r="H579" s="642">
        <v>0</v>
      </c>
      <c r="I579" s="629">
        <v>7</v>
      </c>
      <c r="J579" s="629">
        <v>635.04</v>
      </c>
      <c r="K579" s="642">
        <v>1</v>
      </c>
      <c r="L579" s="629">
        <v>7</v>
      </c>
      <c r="M579" s="630">
        <v>635.04</v>
      </c>
    </row>
    <row r="580" spans="1:13" ht="14.4" customHeight="1" x14ac:dyDescent="0.3">
      <c r="A580" s="625" t="s">
        <v>2834</v>
      </c>
      <c r="B580" s="626" t="s">
        <v>4857</v>
      </c>
      <c r="C580" s="626" t="s">
        <v>3615</v>
      </c>
      <c r="D580" s="626" t="s">
        <v>3123</v>
      </c>
      <c r="E580" s="626" t="s">
        <v>3616</v>
      </c>
      <c r="F580" s="629"/>
      <c r="G580" s="629"/>
      <c r="H580" s="642">
        <v>0</v>
      </c>
      <c r="I580" s="629">
        <v>1</v>
      </c>
      <c r="J580" s="629">
        <v>302.39</v>
      </c>
      <c r="K580" s="642">
        <v>1</v>
      </c>
      <c r="L580" s="629">
        <v>1</v>
      </c>
      <c r="M580" s="630">
        <v>302.39</v>
      </c>
    </row>
    <row r="581" spans="1:13" ht="14.4" customHeight="1" x14ac:dyDescent="0.3">
      <c r="A581" s="625" t="s">
        <v>2834</v>
      </c>
      <c r="B581" s="626" t="s">
        <v>4858</v>
      </c>
      <c r="C581" s="626" t="s">
        <v>3273</v>
      </c>
      <c r="D581" s="626" t="s">
        <v>3274</v>
      </c>
      <c r="E581" s="626" t="s">
        <v>3275</v>
      </c>
      <c r="F581" s="629"/>
      <c r="G581" s="629"/>
      <c r="H581" s="642">
        <v>0</v>
      </c>
      <c r="I581" s="629">
        <v>60</v>
      </c>
      <c r="J581" s="629">
        <v>136768.80000000002</v>
      </c>
      <c r="K581" s="642">
        <v>1</v>
      </c>
      <c r="L581" s="629">
        <v>60</v>
      </c>
      <c r="M581" s="630">
        <v>136768.80000000002</v>
      </c>
    </row>
    <row r="582" spans="1:13" ht="14.4" customHeight="1" x14ac:dyDescent="0.3">
      <c r="A582" s="625" t="s">
        <v>2834</v>
      </c>
      <c r="B582" s="626" t="s">
        <v>4868</v>
      </c>
      <c r="C582" s="626" t="s">
        <v>3179</v>
      </c>
      <c r="D582" s="626" t="s">
        <v>3180</v>
      </c>
      <c r="E582" s="626" t="s">
        <v>3181</v>
      </c>
      <c r="F582" s="629"/>
      <c r="G582" s="629"/>
      <c r="H582" s="642">
        <v>0</v>
      </c>
      <c r="I582" s="629">
        <v>6</v>
      </c>
      <c r="J582" s="629">
        <v>13676.880000000001</v>
      </c>
      <c r="K582" s="642">
        <v>1</v>
      </c>
      <c r="L582" s="629">
        <v>6</v>
      </c>
      <c r="M582" s="630">
        <v>13676.880000000001</v>
      </c>
    </row>
    <row r="583" spans="1:13" ht="14.4" customHeight="1" x14ac:dyDescent="0.3">
      <c r="A583" s="625" t="s">
        <v>2834</v>
      </c>
      <c r="B583" s="626" t="s">
        <v>2478</v>
      </c>
      <c r="C583" s="626" t="s">
        <v>2481</v>
      </c>
      <c r="D583" s="626" t="s">
        <v>1274</v>
      </c>
      <c r="E583" s="626" t="s">
        <v>2482</v>
      </c>
      <c r="F583" s="629"/>
      <c r="G583" s="629"/>
      <c r="H583" s="642">
        <v>0</v>
      </c>
      <c r="I583" s="629">
        <v>2</v>
      </c>
      <c r="J583" s="629">
        <v>193.26</v>
      </c>
      <c r="K583" s="642">
        <v>1</v>
      </c>
      <c r="L583" s="629">
        <v>2</v>
      </c>
      <c r="M583" s="630">
        <v>193.26</v>
      </c>
    </row>
    <row r="584" spans="1:13" ht="14.4" customHeight="1" x14ac:dyDescent="0.3">
      <c r="A584" s="625" t="s">
        <v>2834</v>
      </c>
      <c r="B584" s="626" t="s">
        <v>2478</v>
      </c>
      <c r="C584" s="626" t="s">
        <v>3212</v>
      </c>
      <c r="D584" s="626" t="s">
        <v>1274</v>
      </c>
      <c r="E584" s="626" t="s">
        <v>3213</v>
      </c>
      <c r="F584" s="629"/>
      <c r="G584" s="629"/>
      <c r="H584" s="642">
        <v>0</v>
      </c>
      <c r="I584" s="629">
        <v>10</v>
      </c>
      <c r="J584" s="629">
        <v>1932.6</v>
      </c>
      <c r="K584" s="642">
        <v>1</v>
      </c>
      <c r="L584" s="629">
        <v>10</v>
      </c>
      <c r="M584" s="630">
        <v>1932.6</v>
      </c>
    </row>
    <row r="585" spans="1:13" ht="14.4" customHeight="1" x14ac:dyDescent="0.3">
      <c r="A585" s="625" t="s">
        <v>2834</v>
      </c>
      <c r="B585" s="626" t="s">
        <v>2478</v>
      </c>
      <c r="C585" s="626" t="s">
        <v>2483</v>
      </c>
      <c r="D585" s="626" t="s">
        <v>600</v>
      </c>
      <c r="E585" s="626" t="s">
        <v>2484</v>
      </c>
      <c r="F585" s="629">
        <v>1</v>
      </c>
      <c r="G585" s="629">
        <v>96.63</v>
      </c>
      <c r="H585" s="642">
        <v>1</v>
      </c>
      <c r="I585" s="629"/>
      <c r="J585" s="629"/>
      <c r="K585" s="642">
        <v>0</v>
      </c>
      <c r="L585" s="629">
        <v>1</v>
      </c>
      <c r="M585" s="630">
        <v>96.63</v>
      </c>
    </row>
    <row r="586" spans="1:13" ht="14.4" customHeight="1" x14ac:dyDescent="0.3">
      <c r="A586" s="625" t="s">
        <v>2834</v>
      </c>
      <c r="B586" s="626" t="s">
        <v>2485</v>
      </c>
      <c r="C586" s="626" t="s">
        <v>2486</v>
      </c>
      <c r="D586" s="626" t="s">
        <v>1429</v>
      </c>
      <c r="E586" s="626" t="s">
        <v>1430</v>
      </c>
      <c r="F586" s="629"/>
      <c r="G586" s="629"/>
      <c r="H586" s="642">
        <v>0</v>
      </c>
      <c r="I586" s="629">
        <v>3</v>
      </c>
      <c r="J586" s="629">
        <v>274.45</v>
      </c>
      <c r="K586" s="642">
        <v>1</v>
      </c>
      <c r="L586" s="629">
        <v>3</v>
      </c>
      <c r="M586" s="630">
        <v>274.45</v>
      </c>
    </row>
    <row r="587" spans="1:13" ht="14.4" customHeight="1" x14ac:dyDescent="0.3">
      <c r="A587" s="625" t="s">
        <v>2834</v>
      </c>
      <c r="B587" s="626" t="s">
        <v>2493</v>
      </c>
      <c r="C587" s="626" t="s">
        <v>2497</v>
      </c>
      <c r="D587" s="626" t="s">
        <v>2498</v>
      </c>
      <c r="E587" s="626" t="s">
        <v>2499</v>
      </c>
      <c r="F587" s="629"/>
      <c r="G587" s="629"/>
      <c r="H587" s="642">
        <v>0</v>
      </c>
      <c r="I587" s="629">
        <v>5</v>
      </c>
      <c r="J587" s="629">
        <v>11661.900000000001</v>
      </c>
      <c r="K587" s="642">
        <v>1</v>
      </c>
      <c r="L587" s="629">
        <v>5</v>
      </c>
      <c r="M587" s="630">
        <v>11661.900000000001</v>
      </c>
    </row>
    <row r="588" spans="1:13" ht="14.4" customHeight="1" x14ac:dyDescent="0.3">
      <c r="A588" s="625" t="s">
        <v>2834</v>
      </c>
      <c r="B588" s="626" t="s">
        <v>2493</v>
      </c>
      <c r="C588" s="626" t="s">
        <v>2500</v>
      </c>
      <c r="D588" s="626" t="s">
        <v>2501</v>
      </c>
      <c r="E588" s="626" t="s">
        <v>2502</v>
      </c>
      <c r="F588" s="629"/>
      <c r="G588" s="629"/>
      <c r="H588" s="642">
        <v>0</v>
      </c>
      <c r="I588" s="629">
        <v>7</v>
      </c>
      <c r="J588" s="629">
        <v>6166.16</v>
      </c>
      <c r="K588" s="642">
        <v>1</v>
      </c>
      <c r="L588" s="629">
        <v>7</v>
      </c>
      <c r="M588" s="630">
        <v>6166.16</v>
      </c>
    </row>
    <row r="589" spans="1:13" ht="14.4" customHeight="1" x14ac:dyDescent="0.3">
      <c r="A589" s="625" t="s">
        <v>2834</v>
      </c>
      <c r="B589" s="626" t="s">
        <v>2493</v>
      </c>
      <c r="C589" s="626" t="s">
        <v>2503</v>
      </c>
      <c r="D589" s="626" t="s">
        <v>2504</v>
      </c>
      <c r="E589" s="626" t="s">
        <v>2505</v>
      </c>
      <c r="F589" s="629"/>
      <c r="G589" s="629"/>
      <c r="H589" s="642">
        <v>0</v>
      </c>
      <c r="I589" s="629">
        <v>4</v>
      </c>
      <c r="J589" s="629">
        <v>6516.12</v>
      </c>
      <c r="K589" s="642">
        <v>1</v>
      </c>
      <c r="L589" s="629">
        <v>4</v>
      </c>
      <c r="M589" s="630">
        <v>6516.12</v>
      </c>
    </row>
    <row r="590" spans="1:13" ht="14.4" customHeight="1" x14ac:dyDescent="0.3">
      <c r="A590" s="625" t="s">
        <v>2834</v>
      </c>
      <c r="B590" s="626" t="s">
        <v>4864</v>
      </c>
      <c r="C590" s="626" t="s">
        <v>3171</v>
      </c>
      <c r="D590" s="626" t="s">
        <v>3172</v>
      </c>
      <c r="E590" s="626" t="s">
        <v>3173</v>
      </c>
      <c r="F590" s="629"/>
      <c r="G590" s="629"/>
      <c r="H590" s="642">
        <v>0</v>
      </c>
      <c r="I590" s="629">
        <v>1</v>
      </c>
      <c r="J590" s="629">
        <v>1027.5999999999999</v>
      </c>
      <c r="K590" s="642">
        <v>1</v>
      </c>
      <c r="L590" s="629">
        <v>1</v>
      </c>
      <c r="M590" s="630">
        <v>1027.5999999999999</v>
      </c>
    </row>
    <row r="591" spans="1:13" ht="14.4" customHeight="1" x14ac:dyDescent="0.3">
      <c r="A591" s="625" t="s">
        <v>2834</v>
      </c>
      <c r="B591" s="626" t="s">
        <v>2506</v>
      </c>
      <c r="C591" s="626" t="s">
        <v>2522</v>
      </c>
      <c r="D591" s="626" t="s">
        <v>1317</v>
      </c>
      <c r="E591" s="626" t="s">
        <v>1397</v>
      </c>
      <c r="F591" s="629"/>
      <c r="G591" s="629"/>
      <c r="H591" s="642">
        <v>0</v>
      </c>
      <c r="I591" s="629">
        <v>2</v>
      </c>
      <c r="J591" s="629">
        <v>628.70000000000005</v>
      </c>
      <c r="K591" s="642">
        <v>1</v>
      </c>
      <c r="L591" s="629">
        <v>2</v>
      </c>
      <c r="M591" s="630">
        <v>628.70000000000005</v>
      </c>
    </row>
    <row r="592" spans="1:13" ht="14.4" customHeight="1" x14ac:dyDescent="0.3">
      <c r="A592" s="625" t="s">
        <v>2834</v>
      </c>
      <c r="B592" s="626" t="s">
        <v>2523</v>
      </c>
      <c r="C592" s="626" t="s">
        <v>3197</v>
      </c>
      <c r="D592" s="626" t="s">
        <v>3198</v>
      </c>
      <c r="E592" s="626" t="s">
        <v>3199</v>
      </c>
      <c r="F592" s="629"/>
      <c r="G592" s="629"/>
      <c r="H592" s="642">
        <v>0</v>
      </c>
      <c r="I592" s="629">
        <v>1</v>
      </c>
      <c r="J592" s="629">
        <v>376.75</v>
      </c>
      <c r="K592" s="642">
        <v>1</v>
      </c>
      <c r="L592" s="629">
        <v>1</v>
      </c>
      <c r="M592" s="630">
        <v>376.75</v>
      </c>
    </row>
    <row r="593" spans="1:13" ht="14.4" customHeight="1" x14ac:dyDescent="0.3">
      <c r="A593" s="625" t="s">
        <v>2834</v>
      </c>
      <c r="B593" s="626" t="s">
        <v>2527</v>
      </c>
      <c r="C593" s="626" t="s">
        <v>2723</v>
      </c>
      <c r="D593" s="626" t="s">
        <v>2529</v>
      </c>
      <c r="E593" s="626" t="s">
        <v>2724</v>
      </c>
      <c r="F593" s="629"/>
      <c r="G593" s="629"/>
      <c r="H593" s="642">
        <v>0</v>
      </c>
      <c r="I593" s="629">
        <v>5</v>
      </c>
      <c r="J593" s="629">
        <v>2807.7</v>
      </c>
      <c r="K593" s="642">
        <v>1</v>
      </c>
      <c r="L593" s="629">
        <v>5</v>
      </c>
      <c r="M593" s="630">
        <v>2807.7</v>
      </c>
    </row>
    <row r="594" spans="1:13" ht="14.4" customHeight="1" x14ac:dyDescent="0.3">
      <c r="A594" s="625" t="s">
        <v>2834</v>
      </c>
      <c r="B594" s="626" t="s">
        <v>2527</v>
      </c>
      <c r="C594" s="626" t="s">
        <v>2531</v>
      </c>
      <c r="D594" s="626" t="s">
        <v>1867</v>
      </c>
      <c r="E594" s="626" t="s">
        <v>2532</v>
      </c>
      <c r="F594" s="629"/>
      <c r="G594" s="629"/>
      <c r="H594" s="642">
        <v>0</v>
      </c>
      <c r="I594" s="629">
        <v>2</v>
      </c>
      <c r="J594" s="629">
        <v>887.04</v>
      </c>
      <c r="K594" s="642">
        <v>1</v>
      </c>
      <c r="L594" s="629">
        <v>2</v>
      </c>
      <c r="M594" s="630">
        <v>887.04</v>
      </c>
    </row>
    <row r="595" spans="1:13" ht="14.4" customHeight="1" x14ac:dyDescent="0.3">
      <c r="A595" s="625" t="s">
        <v>2834</v>
      </c>
      <c r="B595" s="626" t="s">
        <v>2527</v>
      </c>
      <c r="C595" s="626" t="s">
        <v>2725</v>
      </c>
      <c r="D595" s="626" t="s">
        <v>1867</v>
      </c>
      <c r="E595" s="626" t="s">
        <v>1868</v>
      </c>
      <c r="F595" s="629"/>
      <c r="G595" s="629"/>
      <c r="H595" s="642">
        <v>0</v>
      </c>
      <c r="I595" s="629">
        <v>2</v>
      </c>
      <c r="J595" s="629">
        <v>1774.1</v>
      </c>
      <c r="K595" s="642">
        <v>1</v>
      </c>
      <c r="L595" s="629">
        <v>2</v>
      </c>
      <c r="M595" s="630">
        <v>1774.1</v>
      </c>
    </row>
    <row r="596" spans="1:13" ht="14.4" customHeight="1" x14ac:dyDescent="0.3">
      <c r="A596" s="625" t="s">
        <v>2834</v>
      </c>
      <c r="B596" s="626" t="s">
        <v>2535</v>
      </c>
      <c r="C596" s="626" t="s">
        <v>2727</v>
      </c>
      <c r="D596" s="626" t="s">
        <v>1301</v>
      </c>
      <c r="E596" s="626" t="s">
        <v>2728</v>
      </c>
      <c r="F596" s="629"/>
      <c r="G596" s="629"/>
      <c r="H596" s="642">
        <v>0</v>
      </c>
      <c r="I596" s="629">
        <v>1</v>
      </c>
      <c r="J596" s="629">
        <v>1344.66</v>
      </c>
      <c r="K596" s="642">
        <v>1</v>
      </c>
      <c r="L596" s="629">
        <v>1</v>
      </c>
      <c r="M596" s="630">
        <v>1344.66</v>
      </c>
    </row>
    <row r="597" spans="1:13" ht="14.4" customHeight="1" x14ac:dyDescent="0.3">
      <c r="A597" s="625" t="s">
        <v>2834</v>
      </c>
      <c r="B597" s="626" t="s">
        <v>2540</v>
      </c>
      <c r="C597" s="626" t="s">
        <v>2916</v>
      </c>
      <c r="D597" s="626" t="s">
        <v>2917</v>
      </c>
      <c r="E597" s="626" t="s">
        <v>2918</v>
      </c>
      <c r="F597" s="629"/>
      <c r="G597" s="629"/>
      <c r="H597" s="642">
        <v>0</v>
      </c>
      <c r="I597" s="629">
        <v>2</v>
      </c>
      <c r="J597" s="629">
        <v>32.54</v>
      </c>
      <c r="K597" s="642">
        <v>1</v>
      </c>
      <c r="L597" s="629">
        <v>2</v>
      </c>
      <c r="M597" s="630">
        <v>32.54</v>
      </c>
    </row>
    <row r="598" spans="1:13" ht="14.4" customHeight="1" x14ac:dyDescent="0.3">
      <c r="A598" s="625" t="s">
        <v>2834</v>
      </c>
      <c r="B598" s="626" t="s">
        <v>2540</v>
      </c>
      <c r="C598" s="626" t="s">
        <v>2541</v>
      </c>
      <c r="D598" s="626" t="s">
        <v>2542</v>
      </c>
      <c r="E598" s="626" t="s">
        <v>2543</v>
      </c>
      <c r="F598" s="629"/>
      <c r="G598" s="629"/>
      <c r="H598" s="642">
        <v>0</v>
      </c>
      <c r="I598" s="629">
        <v>3</v>
      </c>
      <c r="J598" s="629">
        <v>20.94</v>
      </c>
      <c r="K598" s="642">
        <v>1</v>
      </c>
      <c r="L598" s="629">
        <v>3</v>
      </c>
      <c r="M598" s="630">
        <v>20.94</v>
      </c>
    </row>
    <row r="599" spans="1:13" ht="14.4" customHeight="1" x14ac:dyDescent="0.3">
      <c r="A599" s="625" t="s">
        <v>2834</v>
      </c>
      <c r="B599" s="626" t="s">
        <v>2540</v>
      </c>
      <c r="C599" s="626" t="s">
        <v>2544</v>
      </c>
      <c r="D599" s="626" t="s">
        <v>2545</v>
      </c>
      <c r="E599" s="626" t="s">
        <v>2546</v>
      </c>
      <c r="F599" s="629"/>
      <c r="G599" s="629"/>
      <c r="H599" s="642">
        <v>0</v>
      </c>
      <c r="I599" s="629">
        <v>3</v>
      </c>
      <c r="J599" s="629">
        <v>32.19</v>
      </c>
      <c r="K599" s="642">
        <v>1</v>
      </c>
      <c r="L599" s="629">
        <v>3</v>
      </c>
      <c r="M599" s="630">
        <v>32.19</v>
      </c>
    </row>
    <row r="600" spans="1:13" ht="14.4" customHeight="1" x14ac:dyDescent="0.3">
      <c r="A600" s="625" t="s">
        <v>2834</v>
      </c>
      <c r="B600" s="626" t="s">
        <v>2547</v>
      </c>
      <c r="C600" s="626" t="s">
        <v>4298</v>
      </c>
      <c r="D600" s="626" t="s">
        <v>2734</v>
      </c>
      <c r="E600" s="626" t="s">
        <v>4299</v>
      </c>
      <c r="F600" s="629">
        <v>1</v>
      </c>
      <c r="G600" s="629">
        <v>0</v>
      </c>
      <c r="H600" s="642"/>
      <c r="I600" s="629"/>
      <c r="J600" s="629"/>
      <c r="K600" s="642"/>
      <c r="L600" s="629">
        <v>1</v>
      </c>
      <c r="M600" s="630">
        <v>0</v>
      </c>
    </row>
    <row r="601" spans="1:13" ht="14.4" customHeight="1" x14ac:dyDescent="0.3">
      <c r="A601" s="625" t="s">
        <v>2834</v>
      </c>
      <c r="B601" s="626" t="s">
        <v>2550</v>
      </c>
      <c r="C601" s="626" t="s">
        <v>2554</v>
      </c>
      <c r="D601" s="626" t="s">
        <v>1293</v>
      </c>
      <c r="E601" s="626" t="s">
        <v>2555</v>
      </c>
      <c r="F601" s="629"/>
      <c r="G601" s="629"/>
      <c r="H601" s="642">
        <v>0</v>
      </c>
      <c r="I601" s="629">
        <v>1</v>
      </c>
      <c r="J601" s="629">
        <v>216.16</v>
      </c>
      <c r="K601" s="642">
        <v>1</v>
      </c>
      <c r="L601" s="629">
        <v>1</v>
      </c>
      <c r="M601" s="630">
        <v>216.16</v>
      </c>
    </row>
    <row r="602" spans="1:13" ht="14.4" customHeight="1" x14ac:dyDescent="0.3">
      <c r="A602" s="625" t="s">
        <v>2834</v>
      </c>
      <c r="B602" s="626" t="s">
        <v>2550</v>
      </c>
      <c r="C602" s="626" t="s">
        <v>3175</v>
      </c>
      <c r="D602" s="626" t="s">
        <v>1293</v>
      </c>
      <c r="E602" s="626" t="s">
        <v>3176</v>
      </c>
      <c r="F602" s="629"/>
      <c r="G602" s="629"/>
      <c r="H602" s="642">
        <v>0</v>
      </c>
      <c r="I602" s="629">
        <v>1</v>
      </c>
      <c r="J602" s="629">
        <v>432.32</v>
      </c>
      <c r="K602" s="642">
        <v>1</v>
      </c>
      <c r="L602" s="629">
        <v>1</v>
      </c>
      <c r="M602" s="630">
        <v>432.32</v>
      </c>
    </row>
    <row r="603" spans="1:13" ht="14.4" customHeight="1" x14ac:dyDescent="0.3">
      <c r="A603" s="625" t="s">
        <v>2834</v>
      </c>
      <c r="B603" s="626" t="s">
        <v>2564</v>
      </c>
      <c r="C603" s="626" t="s">
        <v>2738</v>
      </c>
      <c r="D603" s="626" t="s">
        <v>675</v>
      </c>
      <c r="E603" s="626" t="s">
        <v>1874</v>
      </c>
      <c r="F603" s="629"/>
      <c r="G603" s="629"/>
      <c r="H603" s="642">
        <v>0</v>
      </c>
      <c r="I603" s="629">
        <v>1</v>
      </c>
      <c r="J603" s="629">
        <v>418.37</v>
      </c>
      <c r="K603" s="642">
        <v>1</v>
      </c>
      <c r="L603" s="629">
        <v>1</v>
      </c>
      <c r="M603" s="630">
        <v>418.37</v>
      </c>
    </row>
    <row r="604" spans="1:13" ht="14.4" customHeight="1" x14ac:dyDescent="0.3">
      <c r="A604" s="625" t="s">
        <v>2834</v>
      </c>
      <c r="B604" s="626" t="s">
        <v>2740</v>
      </c>
      <c r="C604" s="626" t="s">
        <v>2741</v>
      </c>
      <c r="D604" s="626" t="s">
        <v>1820</v>
      </c>
      <c r="E604" s="626" t="s">
        <v>1455</v>
      </c>
      <c r="F604" s="629"/>
      <c r="G604" s="629"/>
      <c r="H604" s="642"/>
      <c r="I604" s="629">
        <v>1</v>
      </c>
      <c r="J604" s="629">
        <v>0</v>
      </c>
      <c r="K604" s="642"/>
      <c r="L604" s="629">
        <v>1</v>
      </c>
      <c r="M604" s="630">
        <v>0</v>
      </c>
    </row>
    <row r="605" spans="1:13" ht="14.4" customHeight="1" x14ac:dyDescent="0.3">
      <c r="A605" s="625" t="s">
        <v>2834</v>
      </c>
      <c r="B605" s="626" t="s">
        <v>2573</v>
      </c>
      <c r="C605" s="626" t="s">
        <v>2574</v>
      </c>
      <c r="D605" s="626" t="s">
        <v>1379</v>
      </c>
      <c r="E605" s="626" t="s">
        <v>1103</v>
      </c>
      <c r="F605" s="629"/>
      <c r="G605" s="629"/>
      <c r="H605" s="642"/>
      <c r="I605" s="629">
        <v>1</v>
      </c>
      <c r="J605" s="629">
        <v>0</v>
      </c>
      <c r="K605" s="642"/>
      <c r="L605" s="629">
        <v>1</v>
      </c>
      <c r="M605" s="630">
        <v>0</v>
      </c>
    </row>
    <row r="606" spans="1:13" ht="14.4" customHeight="1" x14ac:dyDescent="0.3">
      <c r="A606" s="625" t="s">
        <v>2834</v>
      </c>
      <c r="B606" s="626" t="s">
        <v>2573</v>
      </c>
      <c r="C606" s="626" t="s">
        <v>2575</v>
      </c>
      <c r="D606" s="626" t="s">
        <v>1379</v>
      </c>
      <c r="E606" s="626" t="s">
        <v>628</v>
      </c>
      <c r="F606" s="629"/>
      <c r="G606" s="629"/>
      <c r="H606" s="642">
        <v>0</v>
      </c>
      <c r="I606" s="629">
        <v>1</v>
      </c>
      <c r="J606" s="629">
        <v>137.74</v>
      </c>
      <c r="K606" s="642">
        <v>1</v>
      </c>
      <c r="L606" s="629">
        <v>1</v>
      </c>
      <c r="M606" s="630">
        <v>137.74</v>
      </c>
    </row>
    <row r="607" spans="1:13" ht="14.4" customHeight="1" x14ac:dyDescent="0.3">
      <c r="A607" s="625" t="s">
        <v>2834</v>
      </c>
      <c r="B607" s="626" t="s">
        <v>2576</v>
      </c>
      <c r="C607" s="626" t="s">
        <v>2577</v>
      </c>
      <c r="D607" s="626" t="s">
        <v>1426</v>
      </c>
      <c r="E607" s="626" t="s">
        <v>593</v>
      </c>
      <c r="F607" s="629"/>
      <c r="G607" s="629"/>
      <c r="H607" s="642">
        <v>0</v>
      </c>
      <c r="I607" s="629">
        <v>1</v>
      </c>
      <c r="J607" s="629">
        <v>137.74</v>
      </c>
      <c r="K607" s="642">
        <v>1</v>
      </c>
      <c r="L607" s="629">
        <v>1</v>
      </c>
      <c r="M607" s="630">
        <v>137.74</v>
      </c>
    </row>
    <row r="608" spans="1:13" ht="14.4" customHeight="1" x14ac:dyDescent="0.3">
      <c r="A608" s="625" t="s">
        <v>2835</v>
      </c>
      <c r="B608" s="626" t="s">
        <v>2168</v>
      </c>
      <c r="C608" s="626" t="s">
        <v>2603</v>
      </c>
      <c r="D608" s="626" t="s">
        <v>2604</v>
      </c>
      <c r="E608" s="626" t="s">
        <v>2174</v>
      </c>
      <c r="F608" s="629"/>
      <c r="G608" s="629"/>
      <c r="H608" s="642">
        <v>0</v>
      </c>
      <c r="I608" s="629">
        <v>6</v>
      </c>
      <c r="J608" s="629">
        <v>195.78000000000003</v>
      </c>
      <c r="K608" s="642">
        <v>1</v>
      </c>
      <c r="L608" s="629">
        <v>6</v>
      </c>
      <c r="M608" s="630">
        <v>195.78000000000003</v>
      </c>
    </row>
    <row r="609" spans="1:13" ht="14.4" customHeight="1" x14ac:dyDescent="0.3">
      <c r="A609" s="625" t="s">
        <v>2835</v>
      </c>
      <c r="B609" s="626" t="s">
        <v>2179</v>
      </c>
      <c r="C609" s="626" t="s">
        <v>2180</v>
      </c>
      <c r="D609" s="626" t="s">
        <v>880</v>
      </c>
      <c r="E609" s="626" t="s">
        <v>881</v>
      </c>
      <c r="F609" s="629"/>
      <c r="G609" s="629"/>
      <c r="H609" s="642">
        <v>0</v>
      </c>
      <c r="I609" s="629">
        <v>84</v>
      </c>
      <c r="J609" s="629">
        <v>16000.32</v>
      </c>
      <c r="K609" s="642">
        <v>1</v>
      </c>
      <c r="L609" s="629">
        <v>84</v>
      </c>
      <c r="M609" s="630">
        <v>16000.32</v>
      </c>
    </row>
    <row r="610" spans="1:13" ht="14.4" customHeight="1" x14ac:dyDescent="0.3">
      <c r="A610" s="625" t="s">
        <v>2835</v>
      </c>
      <c r="B610" s="626" t="s">
        <v>2179</v>
      </c>
      <c r="C610" s="626" t="s">
        <v>2181</v>
      </c>
      <c r="D610" s="626" t="s">
        <v>880</v>
      </c>
      <c r="E610" s="626" t="s">
        <v>882</v>
      </c>
      <c r="F610" s="629"/>
      <c r="G610" s="629"/>
      <c r="H610" s="642">
        <v>0</v>
      </c>
      <c r="I610" s="629">
        <v>6</v>
      </c>
      <c r="J610" s="629">
        <v>3673.5600000000004</v>
      </c>
      <c r="K610" s="642">
        <v>1</v>
      </c>
      <c r="L610" s="629">
        <v>6</v>
      </c>
      <c r="M610" s="630">
        <v>3673.5600000000004</v>
      </c>
    </row>
    <row r="611" spans="1:13" ht="14.4" customHeight="1" x14ac:dyDescent="0.3">
      <c r="A611" s="625" t="s">
        <v>2835</v>
      </c>
      <c r="B611" s="626" t="s">
        <v>2185</v>
      </c>
      <c r="C611" s="626" t="s">
        <v>3965</v>
      </c>
      <c r="D611" s="626" t="s">
        <v>673</v>
      </c>
      <c r="E611" s="626" t="s">
        <v>3966</v>
      </c>
      <c r="F611" s="629">
        <v>1</v>
      </c>
      <c r="G611" s="629">
        <v>494.84</v>
      </c>
      <c r="H611" s="642">
        <v>1</v>
      </c>
      <c r="I611" s="629"/>
      <c r="J611" s="629"/>
      <c r="K611" s="642">
        <v>0</v>
      </c>
      <c r="L611" s="629">
        <v>1</v>
      </c>
      <c r="M611" s="630">
        <v>494.84</v>
      </c>
    </row>
    <row r="612" spans="1:13" ht="14.4" customHeight="1" x14ac:dyDescent="0.3">
      <c r="A612" s="625" t="s">
        <v>2835</v>
      </c>
      <c r="B612" s="626" t="s">
        <v>2185</v>
      </c>
      <c r="C612" s="626" t="s">
        <v>3285</v>
      </c>
      <c r="D612" s="626" t="s">
        <v>1853</v>
      </c>
      <c r="E612" s="626" t="s">
        <v>3286</v>
      </c>
      <c r="F612" s="629">
        <v>1</v>
      </c>
      <c r="G612" s="629">
        <v>630.53</v>
      </c>
      <c r="H612" s="642">
        <v>1</v>
      </c>
      <c r="I612" s="629"/>
      <c r="J612" s="629"/>
      <c r="K612" s="642">
        <v>0</v>
      </c>
      <c r="L612" s="629">
        <v>1</v>
      </c>
      <c r="M612" s="630">
        <v>630.53</v>
      </c>
    </row>
    <row r="613" spans="1:13" ht="14.4" customHeight="1" x14ac:dyDescent="0.3">
      <c r="A613" s="625" t="s">
        <v>2835</v>
      </c>
      <c r="B613" s="626" t="s">
        <v>2185</v>
      </c>
      <c r="C613" s="626" t="s">
        <v>3967</v>
      </c>
      <c r="D613" s="626" t="s">
        <v>3550</v>
      </c>
      <c r="E613" s="626" t="s">
        <v>3968</v>
      </c>
      <c r="F613" s="629"/>
      <c r="G613" s="629"/>
      <c r="H613" s="642">
        <v>0</v>
      </c>
      <c r="I613" s="629">
        <v>1</v>
      </c>
      <c r="J613" s="629">
        <v>123.71</v>
      </c>
      <c r="K613" s="642">
        <v>1</v>
      </c>
      <c r="L613" s="629">
        <v>1</v>
      </c>
      <c r="M613" s="630">
        <v>123.71</v>
      </c>
    </row>
    <row r="614" spans="1:13" ht="14.4" customHeight="1" x14ac:dyDescent="0.3">
      <c r="A614" s="625" t="s">
        <v>2835</v>
      </c>
      <c r="B614" s="626" t="s">
        <v>2185</v>
      </c>
      <c r="C614" s="626" t="s">
        <v>4429</v>
      </c>
      <c r="D614" s="626" t="s">
        <v>1853</v>
      </c>
      <c r="E614" s="626" t="s">
        <v>1854</v>
      </c>
      <c r="F614" s="629"/>
      <c r="G614" s="629"/>
      <c r="H614" s="642"/>
      <c r="I614" s="629">
        <v>2</v>
      </c>
      <c r="J614" s="629">
        <v>0</v>
      </c>
      <c r="K614" s="642"/>
      <c r="L614" s="629">
        <v>2</v>
      </c>
      <c r="M614" s="630">
        <v>0</v>
      </c>
    </row>
    <row r="615" spans="1:13" ht="14.4" customHeight="1" x14ac:dyDescent="0.3">
      <c r="A615" s="625" t="s">
        <v>2835</v>
      </c>
      <c r="B615" s="626" t="s">
        <v>2188</v>
      </c>
      <c r="C615" s="626" t="s">
        <v>2192</v>
      </c>
      <c r="D615" s="626" t="s">
        <v>2190</v>
      </c>
      <c r="E615" s="626" t="s">
        <v>2193</v>
      </c>
      <c r="F615" s="629"/>
      <c r="G615" s="629"/>
      <c r="H615" s="642">
        <v>0</v>
      </c>
      <c r="I615" s="629">
        <v>4</v>
      </c>
      <c r="J615" s="629">
        <v>1523.84</v>
      </c>
      <c r="K615" s="642">
        <v>1</v>
      </c>
      <c r="L615" s="629">
        <v>4</v>
      </c>
      <c r="M615" s="630">
        <v>1523.84</v>
      </c>
    </row>
    <row r="616" spans="1:13" ht="14.4" customHeight="1" x14ac:dyDescent="0.3">
      <c r="A616" s="625" t="s">
        <v>2835</v>
      </c>
      <c r="B616" s="626" t="s">
        <v>4866</v>
      </c>
      <c r="C616" s="626" t="s">
        <v>4368</v>
      </c>
      <c r="D616" s="626" t="s">
        <v>3375</v>
      </c>
      <c r="E616" s="626" t="s">
        <v>881</v>
      </c>
      <c r="F616" s="629"/>
      <c r="G616" s="629"/>
      <c r="H616" s="642">
        <v>0</v>
      </c>
      <c r="I616" s="629">
        <v>1</v>
      </c>
      <c r="J616" s="629">
        <v>123.71</v>
      </c>
      <c r="K616" s="642">
        <v>1</v>
      </c>
      <c r="L616" s="629">
        <v>1</v>
      </c>
      <c r="M616" s="630">
        <v>123.71</v>
      </c>
    </row>
    <row r="617" spans="1:13" ht="14.4" customHeight="1" x14ac:dyDescent="0.3">
      <c r="A617" s="625" t="s">
        <v>2835</v>
      </c>
      <c r="B617" s="626" t="s">
        <v>4867</v>
      </c>
      <c r="C617" s="626" t="s">
        <v>3036</v>
      </c>
      <c r="D617" s="626" t="s">
        <v>3037</v>
      </c>
      <c r="E617" s="626" t="s">
        <v>3038</v>
      </c>
      <c r="F617" s="629"/>
      <c r="G617" s="629"/>
      <c r="H617" s="642">
        <v>0</v>
      </c>
      <c r="I617" s="629">
        <v>3</v>
      </c>
      <c r="J617" s="629">
        <v>168.03</v>
      </c>
      <c r="K617" s="642">
        <v>1</v>
      </c>
      <c r="L617" s="629">
        <v>3</v>
      </c>
      <c r="M617" s="630">
        <v>168.03</v>
      </c>
    </row>
    <row r="618" spans="1:13" ht="14.4" customHeight="1" x14ac:dyDescent="0.3">
      <c r="A618" s="625" t="s">
        <v>2835</v>
      </c>
      <c r="B618" s="626" t="s">
        <v>4867</v>
      </c>
      <c r="C618" s="626" t="s">
        <v>3969</v>
      </c>
      <c r="D618" s="626" t="s">
        <v>3037</v>
      </c>
      <c r="E618" s="626" t="s">
        <v>3971</v>
      </c>
      <c r="F618" s="629"/>
      <c r="G618" s="629"/>
      <c r="H618" s="642">
        <v>0</v>
      </c>
      <c r="I618" s="629">
        <v>6</v>
      </c>
      <c r="J618" s="629">
        <v>840.18</v>
      </c>
      <c r="K618" s="642">
        <v>1</v>
      </c>
      <c r="L618" s="629">
        <v>6</v>
      </c>
      <c r="M618" s="630">
        <v>840.18</v>
      </c>
    </row>
    <row r="619" spans="1:13" ht="14.4" customHeight="1" x14ac:dyDescent="0.3">
      <c r="A619" s="625" t="s">
        <v>2835</v>
      </c>
      <c r="B619" s="626" t="s">
        <v>2194</v>
      </c>
      <c r="C619" s="626" t="s">
        <v>2195</v>
      </c>
      <c r="D619" s="626" t="s">
        <v>1271</v>
      </c>
      <c r="E619" s="626" t="s">
        <v>1272</v>
      </c>
      <c r="F619" s="629"/>
      <c r="G619" s="629"/>
      <c r="H619" s="642">
        <v>0</v>
      </c>
      <c r="I619" s="629">
        <v>118</v>
      </c>
      <c r="J619" s="629">
        <v>58693.2</v>
      </c>
      <c r="K619" s="642">
        <v>1</v>
      </c>
      <c r="L619" s="629">
        <v>118</v>
      </c>
      <c r="M619" s="630">
        <v>58693.2</v>
      </c>
    </row>
    <row r="620" spans="1:13" ht="14.4" customHeight="1" x14ac:dyDescent="0.3">
      <c r="A620" s="625" t="s">
        <v>2835</v>
      </c>
      <c r="B620" s="626" t="s">
        <v>2194</v>
      </c>
      <c r="C620" s="626" t="s">
        <v>3396</v>
      </c>
      <c r="D620" s="626" t="s">
        <v>1271</v>
      </c>
      <c r="E620" s="626" t="s">
        <v>3397</v>
      </c>
      <c r="F620" s="629"/>
      <c r="G620" s="629"/>
      <c r="H620" s="642">
        <v>0</v>
      </c>
      <c r="I620" s="629">
        <v>5</v>
      </c>
      <c r="J620" s="629">
        <v>994.75</v>
      </c>
      <c r="K620" s="642">
        <v>1</v>
      </c>
      <c r="L620" s="629">
        <v>5</v>
      </c>
      <c r="M620" s="630">
        <v>994.75</v>
      </c>
    </row>
    <row r="621" spans="1:13" ht="14.4" customHeight="1" x14ac:dyDescent="0.3">
      <c r="A621" s="625" t="s">
        <v>2835</v>
      </c>
      <c r="B621" s="626" t="s">
        <v>2194</v>
      </c>
      <c r="C621" s="626" t="s">
        <v>2196</v>
      </c>
      <c r="D621" s="626" t="s">
        <v>1418</v>
      </c>
      <c r="E621" s="626" t="s">
        <v>2197</v>
      </c>
      <c r="F621" s="629"/>
      <c r="G621" s="629"/>
      <c r="H621" s="642">
        <v>0</v>
      </c>
      <c r="I621" s="629">
        <v>119</v>
      </c>
      <c r="J621" s="629">
        <v>160819.52000000002</v>
      </c>
      <c r="K621" s="642">
        <v>1</v>
      </c>
      <c r="L621" s="629">
        <v>119</v>
      </c>
      <c r="M621" s="630">
        <v>160819.52000000002</v>
      </c>
    </row>
    <row r="622" spans="1:13" ht="14.4" customHeight="1" x14ac:dyDescent="0.3">
      <c r="A622" s="625" t="s">
        <v>2835</v>
      </c>
      <c r="B622" s="626" t="s">
        <v>2200</v>
      </c>
      <c r="C622" s="626" t="s">
        <v>3853</v>
      </c>
      <c r="D622" s="626" t="s">
        <v>3854</v>
      </c>
      <c r="E622" s="626" t="s">
        <v>3855</v>
      </c>
      <c r="F622" s="629"/>
      <c r="G622" s="629"/>
      <c r="H622" s="642">
        <v>0</v>
      </c>
      <c r="I622" s="629">
        <v>25</v>
      </c>
      <c r="J622" s="629">
        <v>33718.990000000005</v>
      </c>
      <c r="K622" s="642">
        <v>1</v>
      </c>
      <c r="L622" s="629">
        <v>25</v>
      </c>
      <c r="M622" s="630">
        <v>33718.990000000005</v>
      </c>
    </row>
    <row r="623" spans="1:13" ht="14.4" customHeight="1" x14ac:dyDescent="0.3">
      <c r="A623" s="625" t="s">
        <v>2835</v>
      </c>
      <c r="B623" s="626" t="s">
        <v>2200</v>
      </c>
      <c r="C623" s="626" t="s">
        <v>3856</v>
      </c>
      <c r="D623" s="626" t="s">
        <v>3857</v>
      </c>
      <c r="E623" s="626" t="s">
        <v>3855</v>
      </c>
      <c r="F623" s="629">
        <v>3</v>
      </c>
      <c r="G623" s="629">
        <v>4041.84</v>
      </c>
      <c r="H623" s="642">
        <v>1</v>
      </c>
      <c r="I623" s="629"/>
      <c r="J623" s="629"/>
      <c r="K623" s="642">
        <v>0</v>
      </c>
      <c r="L623" s="629">
        <v>3</v>
      </c>
      <c r="M623" s="630">
        <v>4041.84</v>
      </c>
    </row>
    <row r="624" spans="1:13" ht="14.4" customHeight="1" x14ac:dyDescent="0.3">
      <c r="A624" s="625" t="s">
        <v>2835</v>
      </c>
      <c r="B624" s="626" t="s">
        <v>2203</v>
      </c>
      <c r="C624" s="626" t="s">
        <v>2607</v>
      </c>
      <c r="D624" s="626" t="s">
        <v>1328</v>
      </c>
      <c r="E624" s="626" t="s">
        <v>1845</v>
      </c>
      <c r="F624" s="629"/>
      <c r="G624" s="629"/>
      <c r="H624" s="642"/>
      <c r="I624" s="629">
        <v>4</v>
      </c>
      <c r="J624" s="629">
        <v>0</v>
      </c>
      <c r="K624" s="642"/>
      <c r="L624" s="629">
        <v>4</v>
      </c>
      <c r="M624" s="630">
        <v>0</v>
      </c>
    </row>
    <row r="625" spans="1:13" ht="14.4" customHeight="1" x14ac:dyDescent="0.3">
      <c r="A625" s="625" t="s">
        <v>2835</v>
      </c>
      <c r="B625" s="626" t="s">
        <v>2207</v>
      </c>
      <c r="C625" s="626" t="s">
        <v>2208</v>
      </c>
      <c r="D625" s="626" t="s">
        <v>1310</v>
      </c>
      <c r="E625" s="626" t="s">
        <v>1268</v>
      </c>
      <c r="F625" s="629"/>
      <c r="G625" s="629"/>
      <c r="H625" s="642"/>
      <c r="I625" s="629">
        <v>1</v>
      </c>
      <c r="J625" s="629">
        <v>0</v>
      </c>
      <c r="K625" s="642"/>
      <c r="L625" s="629">
        <v>1</v>
      </c>
      <c r="M625" s="630">
        <v>0</v>
      </c>
    </row>
    <row r="626" spans="1:13" ht="14.4" customHeight="1" x14ac:dyDescent="0.3">
      <c r="A626" s="625" t="s">
        <v>2835</v>
      </c>
      <c r="B626" s="626" t="s">
        <v>4870</v>
      </c>
      <c r="C626" s="626" t="s">
        <v>4314</v>
      </c>
      <c r="D626" s="626" t="s">
        <v>4315</v>
      </c>
      <c r="E626" s="626" t="s">
        <v>4316</v>
      </c>
      <c r="F626" s="629"/>
      <c r="G626" s="629"/>
      <c r="H626" s="642">
        <v>0</v>
      </c>
      <c r="I626" s="629">
        <v>3</v>
      </c>
      <c r="J626" s="629">
        <v>1249.3799999999999</v>
      </c>
      <c r="K626" s="642">
        <v>1</v>
      </c>
      <c r="L626" s="629">
        <v>3</v>
      </c>
      <c r="M626" s="630">
        <v>1249.3799999999999</v>
      </c>
    </row>
    <row r="627" spans="1:13" ht="14.4" customHeight="1" x14ac:dyDescent="0.3">
      <c r="A627" s="625" t="s">
        <v>2835</v>
      </c>
      <c r="B627" s="626" t="s">
        <v>2223</v>
      </c>
      <c r="C627" s="626" t="s">
        <v>2224</v>
      </c>
      <c r="D627" s="626" t="s">
        <v>2225</v>
      </c>
      <c r="E627" s="626" t="s">
        <v>2226</v>
      </c>
      <c r="F627" s="629"/>
      <c r="G627" s="629"/>
      <c r="H627" s="642">
        <v>0</v>
      </c>
      <c r="I627" s="629">
        <v>1</v>
      </c>
      <c r="J627" s="629">
        <v>156.25</v>
      </c>
      <c r="K627" s="642">
        <v>1</v>
      </c>
      <c r="L627" s="629">
        <v>1</v>
      </c>
      <c r="M627" s="630">
        <v>156.25</v>
      </c>
    </row>
    <row r="628" spans="1:13" ht="14.4" customHeight="1" x14ac:dyDescent="0.3">
      <c r="A628" s="625" t="s">
        <v>2835</v>
      </c>
      <c r="B628" s="626" t="s">
        <v>2227</v>
      </c>
      <c r="C628" s="626" t="s">
        <v>2228</v>
      </c>
      <c r="D628" s="626" t="s">
        <v>1314</v>
      </c>
      <c r="E628" s="626" t="s">
        <v>1315</v>
      </c>
      <c r="F628" s="629"/>
      <c r="G628" s="629"/>
      <c r="H628" s="642">
        <v>0</v>
      </c>
      <c r="I628" s="629">
        <v>7</v>
      </c>
      <c r="J628" s="629">
        <v>3282.72</v>
      </c>
      <c r="K628" s="642">
        <v>1</v>
      </c>
      <c r="L628" s="629">
        <v>7</v>
      </c>
      <c r="M628" s="630">
        <v>3282.72</v>
      </c>
    </row>
    <row r="629" spans="1:13" ht="14.4" customHeight="1" x14ac:dyDescent="0.3">
      <c r="A629" s="625" t="s">
        <v>2835</v>
      </c>
      <c r="B629" s="626" t="s">
        <v>2227</v>
      </c>
      <c r="C629" s="626" t="s">
        <v>2229</v>
      </c>
      <c r="D629" s="626" t="s">
        <v>1314</v>
      </c>
      <c r="E629" s="626" t="s">
        <v>1316</v>
      </c>
      <c r="F629" s="629"/>
      <c r="G629" s="629"/>
      <c r="H629" s="642">
        <v>0</v>
      </c>
      <c r="I629" s="629">
        <v>4</v>
      </c>
      <c r="J629" s="629">
        <v>2501.16</v>
      </c>
      <c r="K629" s="642">
        <v>1</v>
      </c>
      <c r="L629" s="629">
        <v>4</v>
      </c>
      <c r="M629" s="630">
        <v>2501.16</v>
      </c>
    </row>
    <row r="630" spans="1:13" ht="14.4" customHeight="1" x14ac:dyDescent="0.3">
      <c r="A630" s="625" t="s">
        <v>2835</v>
      </c>
      <c r="B630" s="626" t="s">
        <v>2227</v>
      </c>
      <c r="C630" s="626" t="s">
        <v>2617</v>
      </c>
      <c r="D630" s="626" t="s">
        <v>1314</v>
      </c>
      <c r="E630" s="626" t="s">
        <v>1839</v>
      </c>
      <c r="F630" s="629"/>
      <c r="G630" s="629"/>
      <c r="H630" s="642">
        <v>0</v>
      </c>
      <c r="I630" s="629">
        <v>9</v>
      </c>
      <c r="J630" s="629">
        <v>8441.369999999999</v>
      </c>
      <c r="K630" s="642">
        <v>1</v>
      </c>
      <c r="L630" s="629">
        <v>9</v>
      </c>
      <c r="M630" s="630">
        <v>8441.369999999999</v>
      </c>
    </row>
    <row r="631" spans="1:13" ht="14.4" customHeight="1" x14ac:dyDescent="0.3">
      <c r="A631" s="625" t="s">
        <v>2835</v>
      </c>
      <c r="B631" s="626" t="s">
        <v>2227</v>
      </c>
      <c r="C631" s="626" t="s">
        <v>2232</v>
      </c>
      <c r="D631" s="626" t="s">
        <v>1355</v>
      </c>
      <c r="E631" s="626" t="s">
        <v>1839</v>
      </c>
      <c r="F631" s="629"/>
      <c r="G631" s="629"/>
      <c r="H631" s="642">
        <v>0</v>
      </c>
      <c r="I631" s="629">
        <v>69</v>
      </c>
      <c r="J631" s="629">
        <v>120728.61000000002</v>
      </c>
      <c r="K631" s="642">
        <v>1</v>
      </c>
      <c r="L631" s="629">
        <v>69</v>
      </c>
      <c r="M631" s="630">
        <v>120728.61000000002</v>
      </c>
    </row>
    <row r="632" spans="1:13" ht="14.4" customHeight="1" x14ac:dyDescent="0.3">
      <c r="A632" s="625" t="s">
        <v>2835</v>
      </c>
      <c r="B632" s="626" t="s">
        <v>2227</v>
      </c>
      <c r="C632" s="626" t="s">
        <v>2233</v>
      </c>
      <c r="D632" s="626" t="s">
        <v>1355</v>
      </c>
      <c r="E632" s="626" t="s">
        <v>1840</v>
      </c>
      <c r="F632" s="629"/>
      <c r="G632" s="629"/>
      <c r="H632" s="642">
        <v>0</v>
      </c>
      <c r="I632" s="629">
        <v>99</v>
      </c>
      <c r="J632" s="629">
        <v>230959.08</v>
      </c>
      <c r="K632" s="642">
        <v>1</v>
      </c>
      <c r="L632" s="629">
        <v>99</v>
      </c>
      <c r="M632" s="630">
        <v>230959.08</v>
      </c>
    </row>
    <row r="633" spans="1:13" ht="14.4" customHeight="1" x14ac:dyDescent="0.3">
      <c r="A633" s="625" t="s">
        <v>2835</v>
      </c>
      <c r="B633" s="626" t="s">
        <v>2227</v>
      </c>
      <c r="C633" s="626" t="s">
        <v>2234</v>
      </c>
      <c r="D633" s="626" t="s">
        <v>1355</v>
      </c>
      <c r="E633" s="626" t="s">
        <v>1841</v>
      </c>
      <c r="F633" s="629"/>
      <c r="G633" s="629"/>
      <c r="H633" s="642">
        <v>0</v>
      </c>
      <c r="I633" s="629">
        <v>4</v>
      </c>
      <c r="J633" s="629">
        <v>11664.64</v>
      </c>
      <c r="K633" s="642">
        <v>1</v>
      </c>
      <c r="L633" s="629">
        <v>4</v>
      </c>
      <c r="M633" s="630">
        <v>11664.64</v>
      </c>
    </row>
    <row r="634" spans="1:13" ht="14.4" customHeight="1" x14ac:dyDescent="0.3">
      <c r="A634" s="625" t="s">
        <v>2835</v>
      </c>
      <c r="B634" s="626" t="s">
        <v>2243</v>
      </c>
      <c r="C634" s="626" t="s">
        <v>2245</v>
      </c>
      <c r="D634" s="626" t="s">
        <v>1284</v>
      </c>
      <c r="E634" s="626" t="s">
        <v>2246</v>
      </c>
      <c r="F634" s="629"/>
      <c r="G634" s="629"/>
      <c r="H634" s="642">
        <v>0</v>
      </c>
      <c r="I634" s="629">
        <v>5</v>
      </c>
      <c r="J634" s="629">
        <v>652.20000000000005</v>
      </c>
      <c r="K634" s="642">
        <v>1</v>
      </c>
      <c r="L634" s="629">
        <v>5</v>
      </c>
      <c r="M634" s="630">
        <v>652.20000000000005</v>
      </c>
    </row>
    <row r="635" spans="1:13" ht="14.4" customHeight="1" x14ac:dyDescent="0.3">
      <c r="A635" s="625" t="s">
        <v>2835</v>
      </c>
      <c r="B635" s="626" t="s">
        <v>2243</v>
      </c>
      <c r="C635" s="626" t="s">
        <v>2247</v>
      </c>
      <c r="D635" s="626" t="s">
        <v>1284</v>
      </c>
      <c r="E635" s="626" t="s">
        <v>1285</v>
      </c>
      <c r="F635" s="629"/>
      <c r="G635" s="629"/>
      <c r="H635" s="642">
        <v>0</v>
      </c>
      <c r="I635" s="629">
        <v>1</v>
      </c>
      <c r="J635" s="629">
        <v>434.8</v>
      </c>
      <c r="K635" s="642">
        <v>1</v>
      </c>
      <c r="L635" s="629">
        <v>1</v>
      </c>
      <c r="M635" s="630">
        <v>434.8</v>
      </c>
    </row>
    <row r="636" spans="1:13" ht="14.4" customHeight="1" x14ac:dyDescent="0.3">
      <c r="A636" s="625" t="s">
        <v>2835</v>
      </c>
      <c r="B636" s="626" t="s">
        <v>2258</v>
      </c>
      <c r="C636" s="626" t="s">
        <v>3704</v>
      </c>
      <c r="D636" s="626" t="s">
        <v>684</v>
      </c>
      <c r="E636" s="626" t="s">
        <v>685</v>
      </c>
      <c r="F636" s="629">
        <v>1</v>
      </c>
      <c r="G636" s="629">
        <v>49.92</v>
      </c>
      <c r="H636" s="642">
        <v>1</v>
      </c>
      <c r="I636" s="629"/>
      <c r="J636" s="629"/>
      <c r="K636" s="642">
        <v>0</v>
      </c>
      <c r="L636" s="629">
        <v>1</v>
      </c>
      <c r="M636" s="630">
        <v>49.92</v>
      </c>
    </row>
    <row r="637" spans="1:13" ht="14.4" customHeight="1" x14ac:dyDescent="0.3">
      <c r="A637" s="625" t="s">
        <v>2835</v>
      </c>
      <c r="B637" s="626" t="s">
        <v>2260</v>
      </c>
      <c r="C637" s="626" t="s">
        <v>2261</v>
      </c>
      <c r="D637" s="626" t="s">
        <v>1339</v>
      </c>
      <c r="E637" s="626" t="s">
        <v>1340</v>
      </c>
      <c r="F637" s="629"/>
      <c r="G637" s="629"/>
      <c r="H637" s="642">
        <v>0</v>
      </c>
      <c r="I637" s="629">
        <v>3</v>
      </c>
      <c r="J637" s="629">
        <v>125.67</v>
      </c>
      <c r="K637" s="642">
        <v>1</v>
      </c>
      <c r="L637" s="629">
        <v>3</v>
      </c>
      <c r="M637" s="630">
        <v>125.67</v>
      </c>
    </row>
    <row r="638" spans="1:13" ht="14.4" customHeight="1" x14ac:dyDescent="0.3">
      <c r="A638" s="625" t="s">
        <v>2835</v>
      </c>
      <c r="B638" s="626" t="s">
        <v>2263</v>
      </c>
      <c r="C638" s="626" t="s">
        <v>2267</v>
      </c>
      <c r="D638" s="626" t="s">
        <v>1335</v>
      </c>
      <c r="E638" s="626" t="s">
        <v>593</v>
      </c>
      <c r="F638" s="629"/>
      <c r="G638" s="629"/>
      <c r="H638" s="642">
        <v>0</v>
      </c>
      <c r="I638" s="629">
        <v>6</v>
      </c>
      <c r="J638" s="629">
        <v>269.34000000000003</v>
      </c>
      <c r="K638" s="642">
        <v>1</v>
      </c>
      <c r="L638" s="629">
        <v>6</v>
      </c>
      <c r="M638" s="630">
        <v>269.34000000000003</v>
      </c>
    </row>
    <row r="639" spans="1:13" ht="14.4" customHeight="1" x14ac:dyDescent="0.3">
      <c r="A639" s="625" t="s">
        <v>2835</v>
      </c>
      <c r="B639" s="626" t="s">
        <v>2278</v>
      </c>
      <c r="C639" s="626" t="s">
        <v>3770</v>
      </c>
      <c r="D639" s="626" t="s">
        <v>1453</v>
      </c>
      <c r="E639" s="626" t="s">
        <v>1455</v>
      </c>
      <c r="F639" s="629"/>
      <c r="G639" s="629"/>
      <c r="H639" s="642">
        <v>0</v>
      </c>
      <c r="I639" s="629">
        <v>14</v>
      </c>
      <c r="J639" s="629">
        <v>1136.94</v>
      </c>
      <c r="K639" s="642">
        <v>1</v>
      </c>
      <c r="L639" s="629">
        <v>14</v>
      </c>
      <c r="M639" s="630">
        <v>1136.94</v>
      </c>
    </row>
    <row r="640" spans="1:13" ht="14.4" customHeight="1" x14ac:dyDescent="0.3">
      <c r="A640" s="625" t="s">
        <v>2835</v>
      </c>
      <c r="B640" s="626" t="s">
        <v>2278</v>
      </c>
      <c r="C640" s="626" t="s">
        <v>2279</v>
      </c>
      <c r="D640" s="626" t="s">
        <v>1453</v>
      </c>
      <c r="E640" s="626" t="s">
        <v>1455</v>
      </c>
      <c r="F640" s="629"/>
      <c r="G640" s="629"/>
      <c r="H640" s="642">
        <v>0</v>
      </c>
      <c r="I640" s="629">
        <v>6</v>
      </c>
      <c r="J640" s="629">
        <v>487.26</v>
      </c>
      <c r="K640" s="642">
        <v>1</v>
      </c>
      <c r="L640" s="629">
        <v>6</v>
      </c>
      <c r="M640" s="630">
        <v>487.26</v>
      </c>
    </row>
    <row r="641" spans="1:13" ht="14.4" customHeight="1" x14ac:dyDescent="0.3">
      <c r="A641" s="625" t="s">
        <v>2835</v>
      </c>
      <c r="B641" s="626" t="s">
        <v>2278</v>
      </c>
      <c r="C641" s="626" t="s">
        <v>4324</v>
      </c>
      <c r="D641" s="626" t="s">
        <v>1453</v>
      </c>
      <c r="E641" s="626" t="s">
        <v>1454</v>
      </c>
      <c r="F641" s="629"/>
      <c r="G641" s="629"/>
      <c r="H641" s="642">
        <v>0</v>
      </c>
      <c r="I641" s="629">
        <v>2</v>
      </c>
      <c r="J641" s="629">
        <v>541.38</v>
      </c>
      <c r="K641" s="642">
        <v>1</v>
      </c>
      <c r="L641" s="629">
        <v>2</v>
      </c>
      <c r="M641" s="630">
        <v>541.38</v>
      </c>
    </row>
    <row r="642" spans="1:13" ht="14.4" customHeight="1" x14ac:dyDescent="0.3">
      <c r="A642" s="625" t="s">
        <v>2835</v>
      </c>
      <c r="B642" s="626" t="s">
        <v>2278</v>
      </c>
      <c r="C642" s="626" t="s">
        <v>2281</v>
      </c>
      <c r="D642" s="626" t="s">
        <v>1452</v>
      </c>
      <c r="E642" s="626" t="s">
        <v>1199</v>
      </c>
      <c r="F642" s="629"/>
      <c r="G642" s="629"/>
      <c r="H642" s="642">
        <v>0</v>
      </c>
      <c r="I642" s="629">
        <v>4</v>
      </c>
      <c r="J642" s="629">
        <v>243.68</v>
      </c>
      <c r="K642" s="642">
        <v>1</v>
      </c>
      <c r="L642" s="629">
        <v>4</v>
      </c>
      <c r="M642" s="630">
        <v>243.68</v>
      </c>
    </row>
    <row r="643" spans="1:13" ht="14.4" customHeight="1" x14ac:dyDescent="0.3">
      <c r="A643" s="625" t="s">
        <v>2835</v>
      </c>
      <c r="B643" s="626" t="s">
        <v>2278</v>
      </c>
      <c r="C643" s="626" t="s">
        <v>2282</v>
      </c>
      <c r="D643" s="626" t="s">
        <v>1452</v>
      </c>
      <c r="E643" s="626" t="s">
        <v>1447</v>
      </c>
      <c r="F643" s="629"/>
      <c r="G643" s="629"/>
      <c r="H643" s="642">
        <v>0</v>
      </c>
      <c r="I643" s="629">
        <v>1</v>
      </c>
      <c r="J643" s="629">
        <v>203.07</v>
      </c>
      <c r="K643" s="642">
        <v>1</v>
      </c>
      <c r="L643" s="629">
        <v>1</v>
      </c>
      <c r="M643" s="630">
        <v>203.07</v>
      </c>
    </row>
    <row r="644" spans="1:13" ht="14.4" customHeight="1" x14ac:dyDescent="0.3">
      <c r="A644" s="625" t="s">
        <v>2835</v>
      </c>
      <c r="B644" s="626" t="s">
        <v>2293</v>
      </c>
      <c r="C644" s="626" t="s">
        <v>2295</v>
      </c>
      <c r="D644" s="626" t="s">
        <v>1458</v>
      </c>
      <c r="E644" s="626" t="s">
        <v>1459</v>
      </c>
      <c r="F644" s="629"/>
      <c r="G644" s="629"/>
      <c r="H644" s="642">
        <v>0</v>
      </c>
      <c r="I644" s="629">
        <v>29</v>
      </c>
      <c r="J644" s="629">
        <v>2933.6400000000003</v>
      </c>
      <c r="K644" s="642">
        <v>1</v>
      </c>
      <c r="L644" s="629">
        <v>29</v>
      </c>
      <c r="M644" s="630">
        <v>2933.6400000000003</v>
      </c>
    </row>
    <row r="645" spans="1:13" ht="14.4" customHeight="1" x14ac:dyDescent="0.3">
      <c r="A645" s="625" t="s">
        <v>2835</v>
      </c>
      <c r="B645" s="626" t="s">
        <v>2293</v>
      </c>
      <c r="C645" s="626" t="s">
        <v>2296</v>
      </c>
      <c r="D645" s="626" t="s">
        <v>1450</v>
      </c>
      <c r="E645" s="626" t="s">
        <v>1451</v>
      </c>
      <c r="F645" s="629"/>
      <c r="G645" s="629"/>
      <c r="H645" s="642">
        <v>0</v>
      </c>
      <c r="I645" s="629">
        <v>4</v>
      </c>
      <c r="J645" s="629">
        <v>539.44000000000005</v>
      </c>
      <c r="K645" s="642">
        <v>1</v>
      </c>
      <c r="L645" s="629">
        <v>4</v>
      </c>
      <c r="M645" s="630">
        <v>539.44000000000005</v>
      </c>
    </row>
    <row r="646" spans="1:13" ht="14.4" customHeight="1" x14ac:dyDescent="0.3">
      <c r="A646" s="625" t="s">
        <v>2835</v>
      </c>
      <c r="B646" s="626" t="s">
        <v>2303</v>
      </c>
      <c r="C646" s="626" t="s">
        <v>2306</v>
      </c>
      <c r="D646" s="626" t="s">
        <v>1425</v>
      </c>
      <c r="E646" s="626" t="s">
        <v>658</v>
      </c>
      <c r="F646" s="629"/>
      <c r="G646" s="629"/>
      <c r="H646" s="642">
        <v>0</v>
      </c>
      <c r="I646" s="629">
        <v>3</v>
      </c>
      <c r="J646" s="629">
        <v>305.04000000000002</v>
      </c>
      <c r="K646" s="642">
        <v>1</v>
      </c>
      <c r="L646" s="629">
        <v>3</v>
      </c>
      <c r="M646" s="630">
        <v>305.04000000000002</v>
      </c>
    </row>
    <row r="647" spans="1:13" ht="14.4" customHeight="1" x14ac:dyDescent="0.3">
      <c r="A647" s="625" t="s">
        <v>2835</v>
      </c>
      <c r="B647" s="626" t="s">
        <v>2310</v>
      </c>
      <c r="C647" s="626" t="s">
        <v>2313</v>
      </c>
      <c r="D647" s="626" t="s">
        <v>1423</v>
      </c>
      <c r="E647" s="626" t="s">
        <v>1424</v>
      </c>
      <c r="F647" s="629"/>
      <c r="G647" s="629"/>
      <c r="H647" s="642">
        <v>0</v>
      </c>
      <c r="I647" s="629">
        <v>1</v>
      </c>
      <c r="J647" s="629">
        <v>107.81</v>
      </c>
      <c r="K647" s="642">
        <v>1</v>
      </c>
      <c r="L647" s="629">
        <v>1</v>
      </c>
      <c r="M647" s="630">
        <v>107.81</v>
      </c>
    </row>
    <row r="648" spans="1:13" ht="14.4" customHeight="1" x14ac:dyDescent="0.3">
      <c r="A648" s="625" t="s">
        <v>2835</v>
      </c>
      <c r="B648" s="626" t="s">
        <v>2310</v>
      </c>
      <c r="C648" s="626" t="s">
        <v>3513</v>
      </c>
      <c r="D648" s="626" t="s">
        <v>1423</v>
      </c>
      <c r="E648" s="626" t="s">
        <v>3514</v>
      </c>
      <c r="F648" s="629"/>
      <c r="G648" s="629"/>
      <c r="H648" s="642">
        <v>0</v>
      </c>
      <c r="I648" s="629">
        <v>2</v>
      </c>
      <c r="J648" s="629">
        <v>646.86</v>
      </c>
      <c r="K648" s="642">
        <v>1</v>
      </c>
      <c r="L648" s="629">
        <v>2</v>
      </c>
      <c r="M648" s="630">
        <v>646.86</v>
      </c>
    </row>
    <row r="649" spans="1:13" ht="14.4" customHeight="1" x14ac:dyDescent="0.3">
      <c r="A649" s="625" t="s">
        <v>2835</v>
      </c>
      <c r="B649" s="626" t="s">
        <v>2310</v>
      </c>
      <c r="C649" s="626" t="s">
        <v>3917</v>
      </c>
      <c r="D649" s="626" t="s">
        <v>1423</v>
      </c>
      <c r="E649" s="626" t="s">
        <v>1424</v>
      </c>
      <c r="F649" s="629"/>
      <c r="G649" s="629"/>
      <c r="H649" s="642">
        <v>0</v>
      </c>
      <c r="I649" s="629">
        <v>6</v>
      </c>
      <c r="J649" s="629">
        <v>646.86</v>
      </c>
      <c r="K649" s="642">
        <v>1</v>
      </c>
      <c r="L649" s="629">
        <v>6</v>
      </c>
      <c r="M649" s="630">
        <v>646.86</v>
      </c>
    </row>
    <row r="650" spans="1:13" ht="14.4" customHeight="1" x14ac:dyDescent="0.3">
      <c r="A650" s="625" t="s">
        <v>2835</v>
      </c>
      <c r="B650" s="626" t="s">
        <v>2316</v>
      </c>
      <c r="C650" s="626" t="s">
        <v>2317</v>
      </c>
      <c r="D650" s="626" t="s">
        <v>1281</v>
      </c>
      <c r="E650" s="626" t="s">
        <v>680</v>
      </c>
      <c r="F650" s="629"/>
      <c r="G650" s="629"/>
      <c r="H650" s="642">
        <v>0</v>
      </c>
      <c r="I650" s="629">
        <v>2</v>
      </c>
      <c r="J650" s="629">
        <v>167.08</v>
      </c>
      <c r="K650" s="642">
        <v>1</v>
      </c>
      <c r="L650" s="629">
        <v>2</v>
      </c>
      <c r="M650" s="630">
        <v>167.08</v>
      </c>
    </row>
    <row r="651" spans="1:13" ht="14.4" customHeight="1" x14ac:dyDescent="0.3">
      <c r="A651" s="625" t="s">
        <v>2835</v>
      </c>
      <c r="B651" s="626" t="s">
        <v>2318</v>
      </c>
      <c r="C651" s="626" t="s">
        <v>2320</v>
      </c>
      <c r="D651" s="626" t="s">
        <v>2321</v>
      </c>
      <c r="E651" s="626" t="s">
        <v>628</v>
      </c>
      <c r="F651" s="629"/>
      <c r="G651" s="629"/>
      <c r="H651" s="642">
        <v>0</v>
      </c>
      <c r="I651" s="629">
        <v>3</v>
      </c>
      <c r="J651" s="629">
        <v>590.28</v>
      </c>
      <c r="K651" s="642">
        <v>1</v>
      </c>
      <c r="L651" s="629">
        <v>3</v>
      </c>
      <c r="M651" s="630">
        <v>590.28</v>
      </c>
    </row>
    <row r="652" spans="1:13" ht="14.4" customHeight="1" x14ac:dyDescent="0.3">
      <c r="A652" s="625" t="s">
        <v>2835</v>
      </c>
      <c r="B652" s="626" t="s">
        <v>2318</v>
      </c>
      <c r="C652" s="626" t="s">
        <v>2322</v>
      </c>
      <c r="D652" s="626" t="s">
        <v>2323</v>
      </c>
      <c r="E652" s="626" t="s">
        <v>678</v>
      </c>
      <c r="F652" s="629"/>
      <c r="G652" s="629"/>
      <c r="H652" s="642">
        <v>0</v>
      </c>
      <c r="I652" s="629">
        <v>6</v>
      </c>
      <c r="J652" s="629">
        <v>1550.5099999999998</v>
      </c>
      <c r="K652" s="642">
        <v>1</v>
      </c>
      <c r="L652" s="629">
        <v>6</v>
      </c>
      <c r="M652" s="630">
        <v>1550.5099999999998</v>
      </c>
    </row>
    <row r="653" spans="1:13" ht="14.4" customHeight="1" x14ac:dyDescent="0.3">
      <c r="A653" s="625" t="s">
        <v>2835</v>
      </c>
      <c r="B653" s="626" t="s">
        <v>2326</v>
      </c>
      <c r="C653" s="626" t="s">
        <v>4370</v>
      </c>
      <c r="D653" s="626" t="s">
        <v>4371</v>
      </c>
      <c r="E653" s="626" t="s">
        <v>4372</v>
      </c>
      <c r="F653" s="629"/>
      <c r="G653" s="629"/>
      <c r="H653" s="642">
        <v>0</v>
      </c>
      <c r="I653" s="629">
        <v>1</v>
      </c>
      <c r="J653" s="629">
        <v>471.57</v>
      </c>
      <c r="K653" s="642">
        <v>1</v>
      </c>
      <c r="L653" s="629">
        <v>1</v>
      </c>
      <c r="M653" s="630">
        <v>471.57</v>
      </c>
    </row>
    <row r="654" spans="1:13" ht="14.4" customHeight="1" x14ac:dyDescent="0.3">
      <c r="A654" s="625" t="s">
        <v>2835</v>
      </c>
      <c r="B654" s="626" t="s">
        <v>2326</v>
      </c>
      <c r="C654" s="626" t="s">
        <v>4373</v>
      </c>
      <c r="D654" s="626" t="s">
        <v>4371</v>
      </c>
      <c r="E654" s="626" t="s">
        <v>4374</v>
      </c>
      <c r="F654" s="629"/>
      <c r="G654" s="629"/>
      <c r="H654" s="642">
        <v>0</v>
      </c>
      <c r="I654" s="629">
        <v>2</v>
      </c>
      <c r="J654" s="629">
        <v>314.38</v>
      </c>
      <c r="K654" s="642">
        <v>1</v>
      </c>
      <c r="L654" s="629">
        <v>2</v>
      </c>
      <c r="M654" s="630">
        <v>314.38</v>
      </c>
    </row>
    <row r="655" spans="1:13" ht="14.4" customHeight="1" x14ac:dyDescent="0.3">
      <c r="A655" s="625" t="s">
        <v>2835</v>
      </c>
      <c r="B655" s="626" t="s">
        <v>2341</v>
      </c>
      <c r="C655" s="626" t="s">
        <v>2342</v>
      </c>
      <c r="D655" s="626" t="s">
        <v>1305</v>
      </c>
      <c r="E655" s="626" t="s">
        <v>2343</v>
      </c>
      <c r="F655" s="629"/>
      <c r="G655" s="629"/>
      <c r="H655" s="642">
        <v>0</v>
      </c>
      <c r="I655" s="629">
        <v>4</v>
      </c>
      <c r="J655" s="629">
        <v>260.27999999999997</v>
      </c>
      <c r="K655" s="642">
        <v>1</v>
      </c>
      <c r="L655" s="629">
        <v>4</v>
      </c>
      <c r="M655" s="630">
        <v>260.27999999999997</v>
      </c>
    </row>
    <row r="656" spans="1:13" ht="14.4" customHeight="1" x14ac:dyDescent="0.3">
      <c r="A656" s="625" t="s">
        <v>2835</v>
      </c>
      <c r="B656" s="626" t="s">
        <v>2341</v>
      </c>
      <c r="C656" s="626" t="s">
        <v>2344</v>
      </c>
      <c r="D656" s="626" t="s">
        <v>1307</v>
      </c>
      <c r="E656" s="626" t="s">
        <v>1308</v>
      </c>
      <c r="F656" s="629"/>
      <c r="G656" s="629"/>
      <c r="H656" s="642">
        <v>0</v>
      </c>
      <c r="I656" s="629">
        <v>1</v>
      </c>
      <c r="J656" s="629">
        <v>108.46</v>
      </c>
      <c r="K656" s="642">
        <v>1</v>
      </c>
      <c r="L656" s="629">
        <v>1</v>
      </c>
      <c r="M656" s="630">
        <v>108.46</v>
      </c>
    </row>
    <row r="657" spans="1:13" ht="14.4" customHeight="1" x14ac:dyDescent="0.3">
      <c r="A657" s="625" t="s">
        <v>2835</v>
      </c>
      <c r="B657" s="626" t="s">
        <v>2341</v>
      </c>
      <c r="C657" s="626" t="s">
        <v>2345</v>
      </c>
      <c r="D657" s="626" t="s">
        <v>1332</v>
      </c>
      <c r="E657" s="626" t="s">
        <v>2346</v>
      </c>
      <c r="F657" s="629"/>
      <c r="G657" s="629"/>
      <c r="H657" s="642">
        <v>0</v>
      </c>
      <c r="I657" s="629">
        <v>2</v>
      </c>
      <c r="J657" s="629">
        <v>260.3</v>
      </c>
      <c r="K657" s="642">
        <v>1</v>
      </c>
      <c r="L657" s="629">
        <v>2</v>
      </c>
      <c r="M657" s="630">
        <v>260.3</v>
      </c>
    </row>
    <row r="658" spans="1:13" ht="14.4" customHeight="1" x14ac:dyDescent="0.3">
      <c r="A658" s="625" t="s">
        <v>2835</v>
      </c>
      <c r="B658" s="626" t="s">
        <v>2341</v>
      </c>
      <c r="C658" s="626" t="s">
        <v>2347</v>
      </c>
      <c r="D658" s="626" t="s">
        <v>1333</v>
      </c>
      <c r="E658" s="626" t="s">
        <v>2348</v>
      </c>
      <c r="F658" s="629"/>
      <c r="G658" s="629"/>
      <c r="H658" s="642">
        <v>0</v>
      </c>
      <c r="I658" s="629">
        <v>8</v>
      </c>
      <c r="J658" s="629">
        <v>404.56</v>
      </c>
      <c r="K658" s="642">
        <v>1</v>
      </c>
      <c r="L658" s="629">
        <v>8</v>
      </c>
      <c r="M658" s="630">
        <v>404.56</v>
      </c>
    </row>
    <row r="659" spans="1:13" ht="14.4" customHeight="1" x14ac:dyDescent="0.3">
      <c r="A659" s="625" t="s">
        <v>2835</v>
      </c>
      <c r="B659" s="626" t="s">
        <v>2341</v>
      </c>
      <c r="C659" s="626" t="s">
        <v>2349</v>
      </c>
      <c r="D659" s="626" t="s">
        <v>1334</v>
      </c>
      <c r="E659" s="626" t="s">
        <v>2350</v>
      </c>
      <c r="F659" s="629"/>
      <c r="G659" s="629"/>
      <c r="H659" s="642">
        <v>0</v>
      </c>
      <c r="I659" s="629">
        <v>2</v>
      </c>
      <c r="J659" s="629">
        <v>173.52</v>
      </c>
      <c r="K659" s="642">
        <v>1</v>
      </c>
      <c r="L659" s="629">
        <v>2</v>
      </c>
      <c r="M659" s="630">
        <v>173.52</v>
      </c>
    </row>
    <row r="660" spans="1:13" ht="14.4" customHeight="1" x14ac:dyDescent="0.3">
      <c r="A660" s="625" t="s">
        <v>2835</v>
      </c>
      <c r="B660" s="626" t="s">
        <v>2675</v>
      </c>
      <c r="C660" s="626" t="s">
        <v>4246</v>
      </c>
      <c r="D660" s="626" t="s">
        <v>4247</v>
      </c>
      <c r="E660" s="626" t="s">
        <v>4248</v>
      </c>
      <c r="F660" s="629"/>
      <c r="G660" s="629"/>
      <c r="H660" s="642">
        <v>0</v>
      </c>
      <c r="I660" s="629">
        <v>2</v>
      </c>
      <c r="J660" s="629">
        <v>83.1</v>
      </c>
      <c r="K660" s="642">
        <v>1</v>
      </c>
      <c r="L660" s="629">
        <v>2</v>
      </c>
      <c r="M660" s="630">
        <v>83.1</v>
      </c>
    </row>
    <row r="661" spans="1:13" ht="14.4" customHeight="1" x14ac:dyDescent="0.3">
      <c r="A661" s="625" t="s">
        <v>2835</v>
      </c>
      <c r="B661" s="626" t="s">
        <v>2361</v>
      </c>
      <c r="C661" s="626" t="s">
        <v>2679</v>
      </c>
      <c r="D661" s="626" t="s">
        <v>2680</v>
      </c>
      <c r="E661" s="626" t="s">
        <v>2681</v>
      </c>
      <c r="F661" s="629"/>
      <c r="G661" s="629"/>
      <c r="H661" s="642">
        <v>0</v>
      </c>
      <c r="I661" s="629">
        <v>26</v>
      </c>
      <c r="J661" s="629">
        <v>8666.0600000000013</v>
      </c>
      <c r="K661" s="642">
        <v>1</v>
      </c>
      <c r="L661" s="629">
        <v>26</v>
      </c>
      <c r="M661" s="630">
        <v>8666.0600000000013</v>
      </c>
    </row>
    <row r="662" spans="1:13" ht="14.4" customHeight="1" x14ac:dyDescent="0.3">
      <c r="A662" s="625" t="s">
        <v>2835</v>
      </c>
      <c r="B662" s="626" t="s">
        <v>2372</v>
      </c>
      <c r="C662" s="626" t="s">
        <v>3665</v>
      </c>
      <c r="D662" s="626" t="s">
        <v>3666</v>
      </c>
      <c r="E662" s="626" t="s">
        <v>3667</v>
      </c>
      <c r="F662" s="629"/>
      <c r="G662" s="629"/>
      <c r="H662" s="642">
        <v>0</v>
      </c>
      <c r="I662" s="629">
        <v>2</v>
      </c>
      <c r="J662" s="629">
        <v>276.32</v>
      </c>
      <c r="K662" s="642">
        <v>1</v>
      </c>
      <c r="L662" s="629">
        <v>2</v>
      </c>
      <c r="M662" s="630">
        <v>276.32</v>
      </c>
    </row>
    <row r="663" spans="1:13" ht="14.4" customHeight="1" x14ac:dyDescent="0.3">
      <c r="A663" s="625" t="s">
        <v>2835</v>
      </c>
      <c r="B663" s="626" t="s">
        <v>2382</v>
      </c>
      <c r="C663" s="626" t="s">
        <v>2383</v>
      </c>
      <c r="D663" s="626" t="s">
        <v>1512</v>
      </c>
      <c r="E663" s="626" t="s">
        <v>2384</v>
      </c>
      <c r="F663" s="629"/>
      <c r="G663" s="629"/>
      <c r="H663" s="642">
        <v>0</v>
      </c>
      <c r="I663" s="629">
        <v>1</v>
      </c>
      <c r="J663" s="629">
        <v>399.92</v>
      </c>
      <c r="K663" s="642">
        <v>1</v>
      </c>
      <c r="L663" s="629">
        <v>1</v>
      </c>
      <c r="M663" s="630">
        <v>399.92</v>
      </c>
    </row>
    <row r="664" spans="1:13" ht="14.4" customHeight="1" x14ac:dyDescent="0.3">
      <c r="A664" s="625" t="s">
        <v>2835</v>
      </c>
      <c r="B664" s="626" t="s">
        <v>2382</v>
      </c>
      <c r="C664" s="626" t="s">
        <v>4397</v>
      </c>
      <c r="D664" s="626" t="s">
        <v>4398</v>
      </c>
      <c r="E664" s="626" t="s">
        <v>4399</v>
      </c>
      <c r="F664" s="629"/>
      <c r="G664" s="629"/>
      <c r="H664" s="642">
        <v>0</v>
      </c>
      <c r="I664" s="629">
        <v>2</v>
      </c>
      <c r="J664" s="629">
        <v>399.92</v>
      </c>
      <c r="K664" s="642">
        <v>1</v>
      </c>
      <c r="L664" s="629">
        <v>2</v>
      </c>
      <c r="M664" s="630">
        <v>399.92</v>
      </c>
    </row>
    <row r="665" spans="1:13" ht="14.4" customHeight="1" x14ac:dyDescent="0.3">
      <c r="A665" s="625" t="s">
        <v>2835</v>
      </c>
      <c r="B665" s="626" t="s">
        <v>2389</v>
      </c>
      <c r="C665" s="626" t="s">
        <v>2692</v>
      </c>
      <c r="D665" s="626" t="s">
        <v>1926</v>
      </c>
      <c r="E665" s="626" t="s">
        <v>2693</v>
      </c>
      <c r="F665" s="629"/>
      <c r="G665" s="629"/>
      <c r="H665" s="642">
        <v>0</v>
      </c>
      <c r="I665" s="629">
        <v>1</v>
      </c>
      <c r="J665" s="629">
        <v>69.86</v>
      </c>
      <c r="K665" s="642">
        <v>1</v>
      </c>
      <c r="L665" s="629">
        <v>1</v>
      </c>
      <c r="M665" s="630">
        <v>69.86</v>
      </c>
    </row>
    <row r="666" spans="1:13" ht="14.4" customHeight="1" x14ac:dyDescent="0.3">
      <c r="A666" s="625" t="s">
        <v>2835</v>
      </c>
      <c r="B666" s="626" t="s">
        <v>2392</v>
      </c>
      <c r="C666" s="626" t="s">
        <v>2393</v>
      </c>
      <c r="D666" s="626" t="s">
        <v>1511</v>
      </c>
      <c r="E666" s="626" t="s">
        <v>2374</v>
      </c>
      <c r="F666" s="629"/>
      <c r="G666" s="629"/>
      <c r="H666" s="642">
        <v>0</v>
      </c>
      <c r="I666" s="629">
        <v>13</v>
      </c>
      <c r="J666" s="629">
        <v>908.18</v>
      </c>
      <c r="K666" s="642">
        <v>1</v>
      </c>
      <c r="L666" s="629">
        <v>13</v>
      </c>
      <c r="M666" s="630">
        <v>908.18</v>
      </c>
    </row>
    <row r="667" spans="1:13" ht="14.4" customHeight="1" x14ac:dyDescent="0.3">
      <c r="A667" s="625" t="s">
        <v>2835</v>
      </c>
      <c r="B667" s="626" t="s">
        <v>4857</v>
      </c>
      <c r="C667" s="626" t="s">
        <v>4438</v>
      </c>
      <c r="D667" s="626" t="s">
        <v>3121</v>
      </c>
      <c r="E667" s="626" t="s">
        <v>1454</v>
      </c>
      <c r="F667" s="629"/>
      <c r="G667" s="629"/>
      <c r="H667" s="642">
        <v>0</v>
      </c>
      <c r="I667" s="629">
        <v>2</v>
      </c>
      <c r="J667" s="629">
        <v>453.58</v>
      </c>
      <c r="K667" s="642">
        <v>1</v>
      </c>
      <c r="L667" s="629">
        <v>2</v>
      </c>
      <c r="M667" s="630">
        <v>453.58</v>
      </c>
    </row>
    <row r="668" spans="1:13" ht="14.4" customHeight="1" x14ac:dyDescent="0.3">
      <c r="A668" s="625" t="s">
        <v>2835</v>
      </c>
      <c r="B668" s="626" t="s">
        <v>4857</v>
      </c>
      <c r="C668" s="626" t="s">
        <v>3615</v>
      </c>
      <c r="D668" s="626" t="s">
        <v>3123</v>
      </c>
      <c r="E668" s="626" t="s">
        <v>3616</v>
      </c>
      <c r="F668" s="629"/>
      <c r="G668" s="629"/>
      <c r="H668" s="642">
        <v>0</v>
      </c>
      <c r="I668" s="629">
        <v>11</v>
      </c>
      <c r="J668" s="629">
        <v>3326.2899999999995</v>
      </c>
      <c r="K668" s="642">
        <v>1</v>
      </c>
      <c r="L668" s="629">
        <v>11</v>
      </c>
      <c r="M668" s="630">
        <v>3326.2899999999995</v>
      </c>
    </row>
    <row r="669" spans="1:13" ht="14.4" customHeight="1" x14ac:dyDescent="0.3">
      <c r="A669" s="625" t="s">
        <v>2835</v>
      </c>
      <c r="B669" s="626" t="s">
        <v>2469</v>
      </c>
      <c r="C669" s="626" t="s">
        <v>3422</v>
      </c>
      <c r="D669" s="626" t="s">
        <v>3423</v>
      </c>
      <c r="E669" s="626"/>
      <c r="F669" s="629"/>
      <c r="G669" s="629"/>
      <c r="H669" s="642">
        <v>0</v>
      </c>
      <c r="I669" s="629">
        <v>6</v>
      </c>
      <c r="J669" s="629">
        <v>13676.880000000001</v>
      </c>
      <c r="K669" s="642">
        <v>1</v>
      </c>
      <c r="L669" s="629">
        <v>6</v>
      </c>
      <c r="M669" s="630">
        <v>13676.880000000001</v>
      </c>
    </row>
    <row r="670" spans="1:13" ht="14.4" customHeight="1" x14ac:dyDescent="0.3">
      <c r="A670" s="625" t="s">
        <v>2835</v>
      </c>
      <c r="B670" s="626" t="s">
        <v>2469</v>
      </c>
      <c r="C670" s="626" t="s">
        <v>3425</v>
      </c>
      <c r="D670" s="626" t="s">
        <v>3423</v>
      </c>
      <c r="E670" s="626" t="s">
        <v>3424</v>
      </c>
      <c r="F670" s="629"/>
      <c r="G670" s="629"/>
      <c r="H670" s="642">
        <v>0</v>
      </c>
      <c r="I670" s="629">
        <v>3</v>
      </c>
      <c r="J670" s="629">
        <v>6838.4400000000005</v>
      </c>
      <c r="K670" s="642">
        <v>1</v>
      </c>
      <c r="L670" s="629">
        <v>3</v>
      </c>
      <c r="M670" s="630">
        <v>6838.4400000000005</v>
      </c>
    </row>
    <row r="671" spans="1:13" ht="14.4" customHeight="1" x14ac:dyDescent="0.3">
      <c r="A671" s="625" t="s">
        <v>2835</v>
      </c>
      <c r="B671" s="626" t="s">
        <v>4858</v>
      </c>
      <c r="C671" s="626" t="s">
        <v>3273</v>
      </c>
      <c r="D671" s="626" t="s">
        <v>3274</v>
      </c>
      <c r="E671" s="626" t="s">
        <v>3275</v>
      </c>
      <c r="F671" s="629"/>
      <c r="G671" s="629"/>
      <c r="H671" s="642">
        <v>0</v>
      </c>
      <c r="I671" s="629">
        <v>93</v>
      </c>
      <c r="J671" s="629">
        <v>211991.64000000007</v>
      </c>
      <c r="K671" s="642">
        <v>1</v>
      </c>
      <c r="L671" s="629">
        <v>93</v>
      </c>
      <c r="M671" s="630">
        <v>211991.64000000007</v>
      </c>
    </row>
    <row r="672" spans="1:13" ht="14.4" customHeight="1" x14ac:dyDescent="0.3">
      <c r="A672" s="625" t="s">
        <v>2835</v>
      </c>
      <c r="B672" s="626" t="s">
        <v>4868</v>
      </c>
      <c r="C672" s="626" t="s">
        <v>3179</v>
      </c>
      <c r="D672" s="626" t="s">
        <v>3180</v>
      </c>
      <c r="E672" s="626" t="s">
        <v>3181</v>
      </c>
      <c r="F672" s="629"/>
      <c r="G672" s="629"/>
      <c r="H672" s="642">
        <v>0</v>
      </c>
      <c r="I672" s="629">
        <v>5</v>
      </c>
      <c r="J672" s="629">
        <v>11397.4</v>
      </c>
      <c r="K672" s="642">
        <v>1</v>
      </c>
      <c r="L672" s="629">
        <v>5</v>
      </c>
      <c r="M672" s="630">
        <v>11397.4</v>
      </c>
    </row>
    <row r="673" spans="1:13" ht="14.4" customHeight="1" x14ac:dyDescent="0.3">
      <c r="A673" s="625" t="s">
        <v>2835</v>
      </c>
      <c r="B673" s="626" t="s">
        <v>4868</v>
      </c>
      <c r="C673" s="626" t="s">
        <v>3812</v>
      </c>
      <c r="D673" s="626" t="s">
        <v>3180</v>
      </c>
      <c r="E673" s="626" t="s">
        <v>3813</v>
      </c>
      <c r="F673" s="629"/>
      <c r="G673" s="629"/>
      <c r="H673" s="642">
        <v>0</v>
      </c>
      <c r="I673" s="629">
        <v>2</v>
      </c>
      <c r="J673" s="629">
        <v>13676.88</v>
      </c>
      <c r="K673" s="642">
        <v>1</v>
      </c>
      <c r="L673" s="629">
        <v>2</v>
      </c>
      <c r="M673" s="630">
        <v>13676.88</v>
      </c>
    </row>
    <row r="674" spans="1:13" ht="14.4" customHeight="1" x14ac:dyDescent="0.3">
      <c r="A674" s="625" t="s">
        <v>2835</v>
      </c>
      <c r="B674" s="626" t="s">
        <v>4859</v>
      </c>
      <c r="C674" s="626" t="s">
        <v>3470</v>
      </c>
      <c r="D674" s="626" t="s">
        <v>3471</v>
      </c>
      <c r="E674" s="626" t="s">
        <v>3472</v>
      </c>
      <c r="F674" s="629"/>
      <c r="G674" s="629"/>
      <c r="H674" s="642">
        <v>0</v>
      </c>
      <c r="I674" s="629">
        <v>2</v>
      </c>
      <c r="J674" s="629">
        <v>14699.34</v>
      </c>
      <c r="K674" s="642">
        <v>1</v>
      </c>
      <c r="L674" s="629">
        <v>2</v>
      </c>
      <c r="M674" s="630">
        <v>14699.34</v>
      </c>
    </row>
    <row r="675" spans="1:13" ht="14.4" customHeight="1" x14ac:dyDescent="0.3">
      <c r="A675" s="625" t="s">
        <v>2835</v>
      </c>
      <c r="B675" s="626" t="s">
        <v>4859</v>
      </c>
      <c r="C675" s="626" t="s">
        <v>3476</v>
      </c>
      <c r="D675" s="626" t="s">
        <v>3477</v>
      </c>
      <c r="E675" s="626" t="s">
        <v>3478</v>
      </c>
      <c r="F675" s="629"/>
      <c r="G675" s="629"/>
      <c r="H675" s="642">
        <v>0</v>
      </c>
      <c r="I675" s="629">
        <v>4</v>
      </c>
      <c r="J675" s="629">
        <v>9799.56</v>
      </c>
      <c r="K675" s="642">
        <v>1</v>
      </c>
      <c r="L675" s="629">
        <v>4</v>
      </c>
      <c r="M675" s="630">
        <v>9799.56</v>
      </c>
    </row>
    <row r="676" spans="1:13" ht="14.4" customHeight="1" x14ac:dyDescent="0.3">
      <c r="A676" s="625" t="s">
        <v>2835</v>
      </c>
      <c r="B676" s="626" t="s">
        <v>2474</v>
      </c>
      <c r="C676" s="626" t="s">
        <v>4408</v>
      </c>
      <c r="D676" s="626" t="s">
        <v>2476</v>
      </c>
      <c r="E676" s="626" t="s">
        <v>4409</v>
      </c>
      <c r="F676" s="629">
        <v>2</v>
      </c>
      <c r="G676" s="629">
        <v>0</v>
      </c>
      <c r="H676" s="642"/>
      <c r="I676" s="629"/>
      <c r="J676" s="629"/>
      <c r="K676" s="642"/>
      <c r="L676" s="629">
        <v>2</v>
      </c>
      <c r="M676" s="630">
        <v>0</v>
      </c>
    </row>
    <row r="677" spans="1:13" ht="14.4" customHeight="1" x14ac:dyDescent="0.3">
      <c r="A677" s="625" t="s">
        <v>2835</v>
      </c>
      <c r="B677" s="626" t="s">
        <v>2478</v>
      </c>
      <c r="C677" s="626" t="s">
        <v>2481</v>
      </c>
      <c r="D677" s="626" t="s">
        <v>1274</v>
      </c>
      <c r="E677" s="626" t="s">
        <v>2482</v>
      </c>
      <c r="F677" s="629"/>
      <c r="G677" s="629"/>
      <c r="H677" s="642">
        <v>0</v>
      </c>
      <c r="I677" s="629">
        <v>4</v>
      </c>
      <c r="J677" s="629">
        <v>386.52</v>
      </c>
      <c r="K677" s="642">
        <v>1</v>
      </c>
      <c r="L677" s="629">
        <v>4</v>
      </c>
      <c r="M677" s="630">
        <v>386.52</v>
      </c>
    </row>
    <row r="678" spans="1:13" ht="14.4" customHeight="1" x14ac:dyDescent="0.3">
      <c r="A678" s="625" t="s">
        <v>2835</v>
      </c>
      <c r="B678" s="626" t="s">
        <v>2478</v>
      </c>
      <c r="C678" s="626" t="s">
        <v>3212</v>
      </c>
      <c r="D678" s="626" t="s">
        <v>1274</v>
      </c>
      <c r="E678" s="626" t="s">
        <v>3213</v>
      </c>
      <c r="F678" s="629"/>
      <c r="G678" s="629"/>
      <c r="H678" s="642">
        <v>0</v>
      </c>
      <c r="I678" s="629">
        <v>17</v>
      </c>
      <c r="J678" s="629">
        <v>3285.4199999999996</v>
      </c>
      <c r="K678" s="642">
        <v>1</v>
      </c>
      <c r="L678" s="629">
        <v>17</v>
      </c>
      <c r="M678" s="630">
        <v>3285.4199999999996</v>
      </c>
    </row>
    <row r="679" spans="1:13" ht="14.4" customHeight="1" x14ac:dyDescent="0.3">
      <c r="A679" s="625" t="s">
        <v>2835</v>
      </c>
      <c r="B679" s="626" t="s">
        <v>2478</v>
      </c>
      <c r="C679" s="626" t="s">
        <v>2483</v>
      </c>
      <c r="D679" s="626" t="s">
        <v>600</v>
      </c>
      <c r="E679" s="626" t="s">
        <v>2484</v>
      </c>
      <c r="F679" s="629">
        <v>1</v>
      </c>
      <c r="G679" s="629">
        <v>96.63</v>
      </c>
      <c r="H679" s="642">
        <v>1</v>
      </c>
      <c r="I679" s="629"/>
      <c r="J679" s="629"/>
      <c r="K679" s="642">
        <v>0</v>
      </c>
      <c r="L679" s="629">
        <v>1</v>
      </c>
      <c r="M679" s="630">
        <v>96.63</v>
      </c>
    </row>
    <row r="680" spans="1:13" ht="14.4" customHeight="1" x14ac:dyDescent="0.3">
      <c r="A680" s="625" t="s">
        <v>2835</v>
      </c>
      <c r="B680" s="626" t="s">
        <v>2485</v>
      </c>
      <c r="C680" s="626" t="s">
        <v>2486</v>
      </c>
      <c r="D680" s="626" t="s">
        <v>1429</v>
      </c>
      <c r="E680" s="626" t="s">
        <v>1430</v>
      </c>
      <c r="F680" s="629"/>
      <c r="G680" s="629"/>
      <c r="H680" s="642">
        <v>0</v>
      </c>
      <c r="I680" s="629">
        <v>13</v>
      </c>
      <c r="J680" s="629">
        <v>1187.4000000000001</v>
      </c>
      <c r="K680" s="642">
        <v>1</v>
      </c>
      <c r="L680" s="629">
        <v>13</v>
      </c>
      <c r="M680" s="630">
        <v>1187.4000000000001</v>
      </c>
    </row>
    <row r="681" spans="1:13" ht="14.4" customHeight="1" x14ac:dyDescent="0.3">
      <c r="A681" s="625" t="s">
        <v>2835</v>
      </c>
      <c r="B681" s="626" t="s">
        <v>2485</v>
      </c>
      <c r="C681" s="626" t="s">
        <v>3406</v>
      </c>
      <c r="D681" s="626" t="s">
        <v>2488</v>
      </c>
      <c r="E681" s="626" t="s">
        <v>1430</v>
      </c>
      <c r="F681" s="629">
        <v>2</v>
      </c>
      <c r="G681" s="629">
        <v>179.16</v>
      </c>
      <c r="H681" s="642">
        <v>1</v>
      </c>
      <c r="I681" s="629"/>
      <c r="J681" s="629"/>
      <c r="K681" s="642">
        <v>0</v>
      </c>
      <c r="L681" s="629">
        <v>2</v>
      </c>
      <c r="M681" s="630">
        <v>179.16</v>
      </c>
    </row>
    <row r="682" spans="1:13" ht="14.4" customHeight="1" x14ac:dyDescent="0.3">
      <c r="A682" s="625" t="s">
        <v>2835</v>
      </c>
      <c r="B682" s="626" t="s">
        <v>2793</v>
      </c>
      <c r="C682" s="626" t="s">
        <v>3898</v>
      </c>
      <c r="D682" s="626" t="s">
        <v>3899</v>
      </c>
      <c r="E682" s="626" t="s">
        <v>1532</v>
      </c>
      <c r="F682" s="629">
        <v>19</v>
      </c>
      <c r="G682" s="629">
        <v>157031.01000000004</v>
      </c>
      <c r="H682" s="642">
        <v>1</v>
      </c>
      <c r="I682" s="629"/>
      <c r="J682" s="629"/>
      <c r="K682" s="642">
        <v>0</v>
      </c>
      <c r="L682" s="629">
        <v>19</v>
      </c>
      <c r="M682" s="630">
        <v>157031.01000000004</v>
      </c>
    </row>
    <row r="683" spans="1:13" ht="14.4" customHeight="1" x14ac:dyDescent="0.3">
      <c r="A683" s="625" t="s">
        <v>2835</v>
      </c>
      <c r="B683" s="626" t="s">
        <v>2793</v>
      </c>
      <c r="C683" s="626" t="s">
        <v>3900</v>
      </c>
      <c r="D683" s="626" t="s">
        <v>3899</v>
      </c>
      <c r="E683" s="626" t="s">
        <v>3901</v>
      </c>
      <c r="F683" s="629">
        <v>2</v>
      </c>
      <c r="G683" s="629">
        <v>0</v>
      </c>
      <c r="H683" s="642"/>
      <c r="I683" s="629"/>
      <c r="J683" s="629"/>
      <c r="K683" s="642"/>
      <c r="L683" s="629">
        <v>2</v>
      </c>
      <c r="M683" s="630">
        <v>0</v>
      </c>
    </row>
    <row r="684" spans="1:13" ht="14.4" customHeight="1" x14ac:dyDescent="0.3">
      <c r="A684" s="625" t="s">
        <v>2835</v>
      </c>
      <c r="B684" s="626" t="s">
        <v>2493</v>
      </c>
      <c r="C684" s="626" t="s">
        <v>3827</v>
      </c>
      <c r="D684" s="626" t="s">
        <v>3828</v>
      </c>
      <c r="E684" s="626" t="s">
        <v>3829</v>
      </c>
      <c r="F684" s="629">
        <v>6</v>
      </c>
      <c r="G684" s="629">
        <v>35337.599999999999</v>
      </c>
      <c r="H684" s="642">
        <v>1</v>
      </c>
      <c r="I684" s="629"/>
      <c r="J684" s="629"/>
      <c r="K684" s="642">
        <v>0</v>
      </c>
      <c r="L684" s="629">
        <v>6</v>
      </c>
      <c r="M684" s="630">
        <v>35337.599999999999</v>
      </c>
    </row>
    <row r="685" spans="1:13" ht="14.4" customHeight="1" x14ac:dyDescent="0.3">
      <c r="A685" s="625" t="s">
        <v>2835</v>
      </c>
      <c r="B685" s="626" t="s">
        <v>2493</v>
      </c>
      <c r="C685" s="626" t="s">
        <v>3830</v>
      </c>
      <c r="D685" s="626" t="s">
        <v>3831</v>
      </c>
      <c r="E685" s="626" t="s">
        <v>3829</v>
      </c>
      <c r="F685" s="629">
        <v>3</v>
      </c>
      <c r="G685" s="629">
        <v>17673.96</v>
      </c>
      <c r="H685" s="642">
        <v>1</v>
      </c>
      <c r="I685" s="629"/>
      <c r="J685" s="629"/>
      <c r="K685" s="642">
        <v>0</v>
      </c>
      <c r="L685" s="629">
        <v>3</v>
      </c>
      <c r="M685" s="630">
        <v>17673.96</v>
      </c>
    </row>
    <row r="686" spans="1:13" ht="14.4" customHeight="1" x14ac:dyDescent="0.3">
      <c r="A686" s="625" t="s">
        <v>2835</v>
      </c>
      <c r="B686" s="626" t="s">
        <v>2493</v>
      </c>
      <c r="C686" s="626" t="s">
        <v>2718</v>
      </c>
      <c r="D686" s="626" t="s">
        <v>1230</v>
      </c>
      <c r="E686" s="626" t="s">
        <v>1231</v>
      </c>
      <c r="F686" s="629">
        <v>3</v>
      </c>
      <c r="G686" s="629">
        <v>13075.89</v>
      </c>
      <c r="H686" s="642">
        <v>1</v>
      </c>
      <c r="I686" s="629"/>
      <c r="J686" s="629"/>
      <c r="K686" s="642">
        <v>0</v>
      </c>
      <c r="L686" s="629">
        <v>3</v>
      </c>
      <c r="M686" s="630">
        <v>13075.89</v>
      </c>
    </row>
    <row r="687" spans="1:13" ht="14.4" customHeight="1" x14ac:dyDescent="0.3">
      <c r="A687" s="625" t="s">
        <v>2835</v>
      </c>
      <c r="B687" s="626" t="s">
        <v>2493</v>
      </c>
      <c r="C687" s="626" t="s">
        <v>4379</v>
      </c>
      <c r="D687" s="626" t="s">
        <v>4380</v>
      </c>
      <c r="E687" s="626" t="s">
        <v>4381</v>
      </c>
      <c r="F687" s="629">
        <v>1</v>
      </c>
      <c r="G687" s="629">
        <v>4359.28</v>
      </c>
      <c r="H687" s="642">
        <v>1</v>
      </c>
      <c r="I687" s="629"/>
      <c r="J687" s="629"/>
      <c r="K687" s="642">
        <v>0</v>
      </c>
      <c r="L687" s="629">
        <v>1</v>
      </c>
      <c r="M687" s="630">
        <v>4359.28</v>
      </c>
    </row>
    <row r="688" spans="1:13" ht="14.4" customHeight="1" x14ac:dyDescent="0.3">
      <c r="A688" s="625" t="s">
        <v>2835</v>
      </c>
      <c r="B688" s="626" t="s">
        <v>2493</v>
      </c>
      <c r="C688" s="626" t="s">
        <v>4382</v>
      </c>
      <c r="D688" s="626" t="s">
        <v>3834</v>
      </c>
      <c r="E688" s="626" t="s">
        <v>4384</v>
      </c>
      <c r="F688" s="629">
        <v>4</v>
      </c>
      <c r="G688" s="629">
        <v>17439.72</v>
      </c>
      <c r="H688" s="642">
        <v>1</v>
      </c>
      <c r="I688" s="629"/>
      <c r="J688" s="629"/>
      <c r="K688" s="642">
        <v>0</v>
      </c>
      <c r="L688" s="629">
        <v>4</v>
      </c>
      <c r="M688" s="630">
        <v>17439.72</v>
      </c>
    </row>
    <row r="689" spans="1:13" ht="14.4" customHeight="1" x14ac:dyDescent="0.3">
      <c r="A689" s="625" t="s">
        <v>2835</v>
      </c>
      <c r="B689" s="626" t="s">
        <v>2493</v>
      </c>
      <c r="C689" s="626" t="s">
        <v>2494</v>
      </c>
      <c r="D689" s="626" t="s">
        <v>2495</v>
      </c>
      <c r="E689" s="626" t="s">
        <v>2496</v>
      </c>
      <c r="F689" s="629"/>
      <c r="G689" s="629"/>
      <c r="H689" s="642">
        <v>0</v>
      </c>
      <c r="I689" s="629">
        <v>2</v>
      </c>
      <c r="J689" s="629">
        <v>5575.44</v>
      </c>
      <c r="K689" s="642">
        <v>1</v>
      </c>
      <c r="L689" s="629">
        <v>2</v>
      </c>
      <c r="M689" s="630">
        <v>5575.44</v>
      </c>
    </row>
    <row r="690" spans="1:13" ht="14.4" customHeight="1" x14ac:dyDescent="0.3">
      <c r="A690" s="625" t="s">
        <v>2835</v>
      </c>
      <c r="B690" s="626" t="s">
        <v>2493</v>
      </c>
      <c r="C690" s="626" t="s">
        <v>2497</v>
      </c>
      <c r="D690" s="626" t="s">
        <v>2498</v>
      </c>
      <c r="E690" s="626" t="s">
        <v>2499</v>
      </c>
      <c r="F690" s="629"/>
      <c r="G690" s="629"/>
      <c r="H690" s="642">
        <v>0</v>
      </c>
      <c r="I690" s="629">
        <v>4</v>
      </c>
      <c r="J690" s="629">
        <v>9329.52</v>
      </c>
      <c r="K690" s="642">
        <v>1</v>
      </c>
      <c r="L690" s="629">
        <v>4</v>
      </c>
      <c r="M690" s="630">
        <v>9329.52</v>
      </c>
    </row>
    <row r="691" spans="1:13" ht="14.4" customHeight="1" x14ac:dyDescent="0.3">
      <c r="A691" s="625" t="s">
        <v>2835</v>
      </c>
      <c r="B691" s="626" t="s">
        <v>2493</v>
      </c>
      <c r="C691" s="626" t="s">
        <v>2500</v>
      </c>
      <c r="D691" s="626" t="s">
        <v>2501</v>
      </c>
      <c r="E691" s="626" t="s">
        <v>2502</v>
      </c>
      <c r="F691" s="629"/>
      <c r="G691" s="629"/>
      <c r="H691" s="642">
        <v>0</v>
      </c>
      <c r="I691" s="629">
        <v>8</v>
      </c>
      <c r="J691" s="629">
        <v>7047.0399999999991</v>
      </c>
      <c r="K691" s="642">
        <v>1</v>
      </c>
      <c r="L691" s="629">
        <v>8</v>
      </c>
      <c r="M691" s="630">
        <v>7047.0399999999991</v>
      </c>
    </row>
    <row r="692" spans="1:13" ht="14.4" customHeight="1" x14ac:dyDescent="0.3">
      <c r="A692" s="625" t="s">
        <v>2835</v>
      </c>
      <c r="B692" s="626" t="s">
        <v>2493</v>
      </c>
      <c r="C692" s="626" t="s">
        <v>2503</v>
      </c>
      <c r="D692" s="626" t="s">
        <v>2504</v>
      </c>
      <c r="E692" s="626" t="s">
        <v>2505</v>
      </c>
      <c r="F692" s="629"/>
      <c r="G692" s="629"/>
      <c r="H692" s="642">
        <v>0</v>
      </c>
      <c r="I692" s="629">
        <v>11</v>
      </c>
      <c r="J692" s="629">
        <v>17919.330000000002</v>
      </c>
      <c r="K692" s="642">
        <v>1</v>
      </c>
      <c r="L692" s="629">
        <v>11</v>
      </c>
      <c r="M692" s="630">
        <v>17919.330000000002</v>
      </c>
    </row>
    <row r="693" spans="1:13" ht="14.4" customHeight="1" x14ac:dyDescent="0.3">
      <c r="A693" s="625" t="s">
        <v>2835</v>
      </c>
      <c r="B693" s="626" t="s">
        <v>4864</v>
      </c>
      <c r="C693" s="626" t="s">
        <v>3171</v>
      </c>
      <c r="D693" s="626" t="s">
        <v>3172</v>
      </c>
      <c r="E693" s="626" t="s">
        <v>3173</v>
      </c>
      <c r="F693" s="629"/>
      <c r="G693" s="629"/>
      <c r="H693" s="642">
        <v>0</v>
      </c>
      <c r="I693" s="629">
        <v>26</v>
      </c>
      <c r="J693" s="629">
        <v>26717.599999999995</v>
      </c>
      <c r="K693" s="642">
        <v>1</v>
      </c>
      <c r="L693" s="629">
        <v>26</v>
      </c>
      <c r="M693" s="630">
        <v>26717.599999999995</v>
      </c>
    </row>
    <row r="694" spans="1:13" ht="14.4" customHeight="1" x14ac:dyDescent="0.3">
      <c r="A694" s="625" t="s">
        <v>2835</v>
      </c>
      <c r="B694" s="626" t="s">
        <v>4864</v>
      </c>
      <c r="C694" s="626" t="s">
        <v>3776</v>
      </c>
      <c r="D694" s="626" t="s">
        <v>3172</v>
      </c>
      <c r="E694" s="626" t="s">
        <v>3777</v>
      </c>
      <c r="F694" s="629">
        <v>1</v>
      </c>
      <c r="G694" s="629">
        <v>2055.08</v>
      </c>
      <c r="H694" s="642">
        <v>1</v>
      </c>
      <c r="I694" s="629"/>
      <c r="J694" s="629"/>
      <c r="K694" s="642">
        <v>0</v>
      </c>
      <c r="L694" s="629">
        <v>1</v>
      </c>
      <c r="M694" s="630">
        <v>2055.08</v>
      </c>
    </row>
    <row r="695" spans="1:13" ht="14.4" customHeight="1" x14ac:dyDescent="0.3">
      <c r="A695" s="625" t="s">
        <v>2835</v>
      </c>
      <c r="B695" s="626" t="s">
        <v>4864</v>
      </c>
      <c r="C695" s="626" t="s">
        <v>3778</v>
      </c>
      <c r="D695" s="626" t="s">
        <v>3779</v>
      </c>
      <c r="E695" s="626" t="s">
        <v>3780</v>
      </c>
      <c r="F695" s="629"/>
      <c r="G695" s="629"/>
      <c r="H695" s="642">
        <v>0</v>
      </c>
      <c r="I695" s="629">
        <v>9</v>
      </c>
      <c r="J695" s="629">
        <v>13584.6</v>
      </c>
      <c r="K695" s="642">
        <v>1</v>
      </c>
      <c r="L695" s="629">
        <v>9</v>
      </c>
      <c r="M695" s="630">
        <v>13584.6</v>
      </c>
    </row>
    <row r="696" spans="1:13" ht="14.4" customHeight="1" x14ac:dyDescent="0.3">
      <c r="A696" s="625" t="s">
        <v>2835</v>
      </c>
      <c r="B696" s="626" t="s">
        <v>4864</v>
      </c>
      <c r="C696" s="626" t="s">
        <v>3781</v>
      </c>
      <c r="D696" s="626" t="s">
        <v>3782</v>
      </c>
      <c r="E696" s="626" t="s">
        <v>3783</v>
      </c>
      <c r="F696" s="629"/>
      <c r="G696" s="629"/>
      <c r="H696" s="642">
        <v>0</v>
      </c>
      <c r="I696" s="629">
        <v>5</v>
      </c>
      <c r="J696" s="629">
        <v>9480.7000000000007</v>
      </c>
      <c r="K696" s="642">
        <v>1</v>
      </c>
      <c r="L696" s="629">
        <v>5</v>
      </c>
      <c r="M696" s="630">
        <v>9480.7000000000007</v>
      </c>
    </row>
    <row r="697" spans="1:13" ht="14.4" customHeight="1" x14ac:dyDescent="0.3">
      <c r="A697" s="625" t="s">
        <v>2835</v>
      </c>
      <c r="B697" s="626" t="s">
        <v>2506</v>
      </c>
      <c r="C697" s="626" t="s">
        <v>2719</v>
      </c>
      <c r="D697" s="626" t="s">
        <v>1846</v>
      </c>
      <c r="E697" s="626" t="s">
        <v>2720</v>
      </c>
      <c r="F697" s="629"/>
      <c r="G697" s="629"/>
      <c r="H697" s="642">
        <v>0</v>
      </c>
      <c r="I697" s="629">
        <v>19</v>
      </c>
      <c r="J697" s="629">
        <v>2799.84</v>
      </c>
      <c r="K697" s="642">
        <v>1</v>
      </c>
      <c r="L697" s="629">
        <v>19</v>
      </c>
      <c r="M697" s="630">
        <v>2799.84</v>
      </c>
    </row>
    <row r="698" spans="1:13" ht="14.4" customHeight="1" x14ac:dyDescent="0.3">
      <c r="A698" s="625" t="s">
        <v>2835</v>
      </c>
      <c r="B698" s="626" t="s">
        <v>2506</v>
      </c>
      <c r="C698" s="626" t="s">
        <v>2512</v>
      </c>
      <c r="D698" s="626" t="s">
        <v>1330</v>
      </c>
      <c r="E698" s="626" t="s">
        <v>991</v>
      </c>
      <c r="F698" s="629"/>
      <c r="G698" s="629"/>
      <c r="H698" s="642">
        <v>0</v>
      </c>
      <c r="I698" s="629">
        <v>6</v>
      </c>
      <c r="J698" s="629">
        <v>996.42</v>
      </c>
      <c r="K698" s="642">
        <v>1</v>
      </c>
      <c r="L698" s="629">
        <v>6</v>
      </c>
      <c r="M698" s="630">
        <v>996.42</v>
      </c>
    </row>
    <row r="699" spans="1:13" ht="14.4" customHeight="1" x14ac:dyDescent="0.3">
      <c r="A699" s="625" t="s">
        <v>2835</v>
      </c>
      <c r="B699" s="626" t="s">
        <v>2506</v>
      </c>
      <c r="C699" s="626" t="s">
        <v>2518</v>
      </c>
      <c r="D699" s="626" t="s">
        <v>1351</v>
      </c>
      <c r="E699" s="626" t="s">
        <v>2519</v>
      </c>
      <c r="F699" s="629"/>
      <c r="G699" s="629"/>
      <c r="H699" s="642">
        <v>0</v>
      </c>
      <c r="I699" s="629">
        <v>2</v>
      </c>
      <c r="J699" s="629">
        <v>249.02</v>
      </c>
      <c r="K699" s="642">
        <v>1</v>
      </c>
      <c r="L699" s="629">
        <v>2</v>
      </c>
      <c r="M699" s="630">
        <v>249.02</v>
      </c>
    </row>
    <row r="700" spans="1:13" ht="14.4" customHeight="1" x14ac:dyDescent="0.3">
      <c r="A700" s="625" t="s">
        <v>2835</v>
      </c>
      <c r="B700" s="626" t="s">
        <v>2506</v>
      </c>
      <c r="C700" s="626" t="s">
        <v>2520</v>
      </c>
      <c r="D700" s="626" t="s">
        <v>1351</v>
      </c>
      <c r="E700" s="626" t="s">
        <v>2521</v>
      </c>
      <c r="F700" s="629"/>
      <c r="G700" s="629"/>
      <c r="H700" s="642">
        <v>0</v>
      </c>
      <c r="I700" s="629">
        <v>10</v>
      </c>
      <c r="J700" s="629">
        <v>2075.3000000000002</v>
      </c>
      <c r="K700" s="642">
        <v>1</v>
      </c>
      <c r="L700" s="629">
        <v>10</v>
      </c>
      <c r="M700" s="630">
        <v>2075.3000000000002</v>
      </c>
    </row>
    <row r="701" spans="1:13" ht="14.4" customHeight="1" x14ac:dyDescent="0.3">
      <c r="A701" s="625" t="s">
        <v>2835</v>
      </c>
      <c r="B701" s="626" t="s">
        <v>2506</v>
      </c>
      <c r="C701" s="626" t="s">
        <v>2522</v>
      </c>
      <c r="D701" s="626" t="s">
        <v>1317</v>
      </c>
      <c r="E701" s="626" t="s">
        <v>1397</v>
      </c>
      <c r="F701" s="629"/>
      <c r="G701" s="629"/>
      <c r="H701" s="642">
        <v>0</v>
      </c>
      <c r="I701" s="629">
        <v>2</v>
      </c>
      <c r="J701" s="629">
        <v>628.70000000000005</v>
      </c>
      <c r="K701" s="642">
        <v>1</v>
      </c>
      <c r="L701" s="629">
        <v>2</v>
      </c>
      <c r="M701" s="630">
        <v>628.70000000000005</v>
      </c>
    </row>
    <row r="702" spans="1:13" ht="14.4" customHeight="1" x14ac:dyDescent="0.3">
      <c r="A702" s="625" t="s">
        <v>2835</v>
      </c>
      <c r="B702" s="626" t="s">
        <v>2527</v>
      </c>
      <c r="C702" s="626" t="s">
        <v>2725</v>
      </c>
      <c r="D702" s="626" t="s">
        <v>1867</v>
      </c>
      <c r="E702" s="626" t="s">
        <v>1868</v>
      </c>
      <c r="F702" s="629"/>
      <c r="G702" s="629"/>
      <c r="H702" s="642">
        <v>0</v>
      </c>
      <c r="I702" s="629">
        <v>2</v>
      </c>
      <c r="J702" s="629">
        <v>1774.1</v>
      </c>
      <c r="K702" s="642">
        <v>1</v>
      </c>
      <c r="L702" s="629">
        <v>2</v>
      </c>
      <c r="M702" s="630">
        <v>1774.1</v>
      </c>
    </row>
    <row r="703" spans="1:13" ht="14.4" customHeight="1" x14ac:dyDescent="0.3">
      <c r="A703" s="625" t="s">
        <v>2835</v>
      </c>
      <c r="B703" s="626" t="s">
        <v>2535</v>
      </c>
      <c r="C703" s="626" t="s">
        <v>2729</v>
      </c>
      <c r="D703" s="626" t="s">
        <v>1835</v>
      </c>
      <c r="E703" s="626" t="s">
        <v>2730</v>
      </c>
      <c r="F703" s="629"/>
      <c r="G703" s="629"/>
      <c r="H703" s="642">
        <v>0</v>
      </c>
      <c r="I703" s="629">
        <v>1</v>
      </c>
      <c r="J703" s="629">
        <v>448.37</v>
      </c>
      <c r="K703" s="642">
        <v>1</v>
      </c>
      <c r="L703" s="629">
        <v>1</v>
      </c>
      <c r="M703" s="630">
        <v>448.37</v>
      </c>
    </row>
    <row r="704" spans="1:13" ht="14.4" customHeight="1" x14ac:dyDescent="0.3">
      <c r="A704" s="625" t="s">
        <v>2835</v>
      </c>
      <c r="B704" s="626" t="s">
        <v>2535</v>
      </c>
      <c r="C704" s="626" t="s">
        <v>3602</v>
      </c>
      <c r="D704" s="626" t="s">
        <v>1835</v>
      </c>
      <c r="E704" s="626" t="s">
        <v>3603</v>
      </c>
      <c r="F704" s="629"/>
      <c r="G704" s="629"/>
      <c r="H704" s="642">
        <v>0</v>
      </c>
      <c r="I704" s="629">
        <v>2</v>
      </c>
      <c r="J704" s="629">
        <v>3586.92</v>
      </c>
      <c r="K704" s="642">
        <v>1</v>
      </c>
      <c r="L704" s="629">
        <v>2</v>
      </c>
      <c r="M704" s="630">
        <v>3586.92</v>
      </c>
    </row>
    <row r="705" spans="1:13" ht="14.4" customHeight="1" x14ac:dyDescent="0.3">
      <c r="A705" s="625" t="s">
        <v>2835</v>
      </c>
      <c r="B705" s="626" t="s">
        <v>2540</v>
      </c>
      <c r="C705" s="626" t="s">
        <v>2916</v>
      </c>
      <c r="D705" s="626" t="s">
        <v>2917</v>
      </c>
      <c r="E705" s="626" t="s">
        <v>2918</v>
      </c>
      <c r="F705" s="629"/>
      <c r="G705" s="629"/>
      <c r="H705" s="642">
        <v>0</v>
      </c>
      <c r="I705" s="629">
        <v>1</v>
      </c>
      <c r="J705" s="629">
        <v>16.27</v>
      </c>
      <c r="K705" s="642">
        <v>1</v>
      </c>
      <c r="L705" s="629">
        <v>1</v>
      </c>
      <c r="M705" s="630">
        <v>16.27</v>
      </c>
    </row>
    <row r="706" spans="1:13" ht="14.4" customHeight="1" x14ac:dyDescent="0.3">
      <c r="A706" s="625" t="s">
        <v>2835</v>
      </c>
      <c r="B706" s="626" t="s">
        <v>2540</v>
      </c>
      <c r="C706" s="626" t="s">
        <v>2919</v>
      </c>
      <c r="D706" s="626" t="s">
        <v>2920</v>
      </c>
      <c r="E706" s="626" t="s">
        <v>2921</v>
      </c>
      <c r="F706" s="629"/>
      <c r="G706" s="629"/>
      <c r="H706" s="642">
        <v>0</v>
      </c>
      <c r="I706" s="629">
        <v>5</v>
      </c>
      <c r="J706" s="629">
        <v>125.15</v>
      </c>
      <c r="K706" s="642">
        <v>1</v>
      </c>
      <c r="L706" s="629">
        <v>5</v>
      </c>
      <c r="M706" s="630">
        <v>125.15</v>
      </c>
    </row>
    <row r="707" spans="1:13" ht="14.4" customHeight="1" x14ac:dyDescent="0.3">
      <c r="A707" s="625" t="s">
        <v>2835</v>
      </c>
      <c r="B707" s="626" t="s">
        <v>2540</v>
      </c>
      <c r="C707" s="626" t="s">
        <v>2541</v>
      </c>
      <c r="D707" s="626" t="s">
        <v>2542</v>
      </c>
      <c r="E707" s="626" t="s">
        <v>2543</v>
      </c>
      <c r="F707" s="629"/>
      <c r="G707" s="629"/>
      <c r="H707" s="642">
        <v>0</v>
      </c>
      <c r="I707" s="629">
        <v>3</v>
      </c>
      <c r="J707" s="629">
        <v>20.94</v>
      </c>
      <c r="K707" s="642">
        <v>1</v>
      </c>
      <c r="L707" s="629">
        <v>3</v>
      </c>
      <c r="M707" s="630">
        <v>20.94</v>
      </c>
    </row>
    <row r="708" spans="1:13" ht="14.4" customHeight="1" x14ac:dyDescent="0.3">
      <c r="A708" s="625" t="s">
        <v>2835</v>
      </c>
      <c r="B708" s="626" t="s">
        <v>2540</v>
      </c>
      <c r="C708" s="626" t="s">
        <v>2922</v>
      </c>
      <c r="D708" s="626" t="s">
        <v>2923</v>
      </c>
      <c r="E708" s="626" t="s">
        <v>2543</v>
      </c>
      <c r="F708" s="629">
        <v>4</v>
      </c>
      <c r="G708" s="629">
        <v>27.92</v>
      </c>
      <c r="H708" s="642">
        <v>1</v>
      </c>
      <c r="I708" s="629"/>
      <c r="J708" s="629"/>
      <c r="K708" s="642">
        <v>0</v>
      </c>
      <c r="L708" s="629">
        <v>4</v>
      </c>
      <c r="M708" s="630">
        <v>27.92</v>
      </c>
    </row>
    <row r="709" spans="1:13" ht="14.4" customHeight="1" x14ac:dyDescent="0.3">
      <c r="A709" s="625" t="s">
        <v>2835</v>
      </c>
      <c r="B709" s="626" t="s">
        <v>2550</v>
      </c>
      <c r="C709" s="626" t="s">
        <v>4336</v>
      </c>
      <c r="D709" s="626" t="s">
        <v>1293</v>
      </c>
      <c r="E709" s="626" t="s">
        <v>678</v>
      </c>
      <c r="F709" s="629"/>
      <c r="G709" s="629"/>
      <c r="H709" s="642">
        <v>0</v>
      </c>
      <c r="I709" s="629">
        <v>1</v>
      </c>
      <c r="J709" s="629">
        <v>216.16</v>
      </c>
      <c r="K709" s="642">
        <v>1</v>
      </c>
      <c r="L709" s="629">
        <v>1</v>
      </c>
      <c r="M709" s="630">
        <v>216.16</v>
      </c>
    </row>
    <row r="710" spans="1:13" ht="14.4" customHeight="1" x14ac:dyDescent="0.3">
      <c r="A710" s="625" t="s">
        <v>2835</v>
      </c>
      <c r="B710" s="626" t="s">
        <v>2550</v>
      </c>
      <c r="C710" s="626" t="s">
        <v>2552</v>
      </c>
      <c r="D710" s="626" t="s">
        <v>1291</v>
      </c>
      <c r="E710" s="626" t="s">
        <v>2553</v>
      </c>
      <c r="F710" s="629"/>
      <c r="G710" s="629"/>
      <c r="H710" s="642">
        <v>0</v>
      </c>
      <c r="I710" s="629">
        <v>6</v>
      </c>
      <c r="J710" s="629">
        <v>972.78</v>
      </c>
      <c r="K710" s="642">
        <v>1</v>
      </c>
      <c r="L710" s="629">
        <v>6</v>
      </c>
      <c r="M710" s="630">
        <v>972.78</v>
      </c>
    </row>
    <row r="711" spans="1:13" ht="14.4" customHeight="1" x14ac:dyDescent="0.3">
      <c r="A711" s="625" t="s">
        <v>2835</v>
      </c>
      <c r="B711" s="626" t="s">
        <v>2550</v>
      </c>
      <c r="C711" s="626" t="s">
        <v>2554</v>
      </c>
      <c r="D711" s="626" t="s">
        <v>1293</v>
      </c>
      <c r="E711" s="626" t="s">
        <v>2555</v>
      </c>
      <c r="F711" s="629"/>
      <c r="G711" s="629"/>
      <c r="H711" s="642">
        <v>0</v>
      </c>
      <c r="I711" s="629">
        <v>12</v>
      </c>
      <c r="J711" s="629">
        <v>2593.92</v>
      </c>
      <c r="K711" s="642">
        <v>1</v>
      </c>
      <c r="L711" s="629">
        <v>12</v>
      </c>
      <c r="M711" s="630">
        <v>2593.92</v>
      </c>
    </row>
    <row r="712" spans="1:13" ht="14.4" customHeight="1" x14ac:dyDescent="0.3">
      <c r="A712" s="625" t="s">
        <v>2835</v>
      </c>
      <c r="B712" s="626" t="s">
        <v>2550</v>
      </c>
      <c r="C712" s="626" t="s">
        <v>3175</v>
      </c>
      <c r="D712" s="626" t="s">
        <v>1293</v>
      </c>
      <c r="E712" s="626" t="s">
        <v>3176</v>
      </c>
      <c r="F712" s="629"/>
      <c r="G712" s="629"/>
      <c r="H712" s="642">
        <v>0</v>
      </c>
      <c r="I712" s="629">
        <v>9</v>
      </c>
      <c r="J712" s="629">
        <v>3890.8799999999997</v>
      </c>
      <c r="K712" s="642">
        <v>1</v>
      </c>
      <c r="L712" s="629">
        <v>9</v>
      </c>
      <c r="M712" s="630">
        <v>3890.8799999999997</v>
      </c>
    </row>
    <row r="713" spans="1:13" ht="14.4" customHeight="1" x14ac:dyDescent="0.3">
      <c r="A713" s="625" t="s">
        <v>2835</v>
      </c>
      <c r="B713" s="626" t="s">
        <v>2560</v>
      </c>
      <c r="C713" s="626" t="s">
        <v>2561</v>
      </c>
      <c r="D713" s="626" t="s">
        <v>1438</v>
      </c>
      <c r="E713" s="626" t="s">
        <v>628</v>
      </c>
      <c r="F713" s="629"/>
      <c r="G713" s="629"/>
      <c r="H713" s="642">
        <v>0</v>
      </c>
      <c r="I713" s="629">
        <v>3</v>
      </c>
      <c r="J713" s="629">
        <v>697.31999999999994</v>
      </c>
      <c r="K713" s="642">
        <v>1</v>
      </c>
      <c r="L713" s="629">
        <v>3</v>
      </c>
      <c r="M713" s="630">
        <v>697.31999999999994</v>
      </c>
    </row>
    <row r="714" spans="1:13" ht="14.4" customHeight="1" x14ac:dyDescent="0.3">
      <c r="A714" s="625" t="s">
        <v>2835</v>
      </c>
      <c r="B714" s="626" t="s">
        <v>2573</v>
      </c>
      <c r="C714" s="626" t="s">
        <v>2748</v>
      </c>
      <c r="D714" s="626" t="s">
        <v>1379</v>
      </c>
      <c r="E714" s="626" t="s">
        <v>2749</v>
      </c>
      <c r="F714" s="629"/>
      <c r="G714" s="629"/>
      <c r="H714" s="642">
        <v>0</v>
      </c>
      <c r="I714" s="629">
        <v>10</v>
      </c>
      <c r="J714" s="629">
        <v>2754.8</v>
      </c>
      <c r="K714" s="642">
        <v>1</v>
      </c>
      <c r="L714" s="629">
        <v>10</v>
      </c>
      <c r="M714" s="630">
        <v>2754.8</v>
      </c>
    </row>
    <row r="715" spans="1:13" ht="14.4" customHeight="1" x14ac:dyDescent="0.3">
      <c r="A715" s="625" t="s">
        <v>2835</v>
      </c>
      <c r="B715" s="626" t="s">
        <v>2573</v>
      </c>
      <c r="C715" s="626" t="s">
        <v>2575</v>
      </c>
      <c r="D715" s="626" t="s">
        <v>1379</v>
      </c>
      <c r="E715" s="626" t="s">
        <v>628</v>
      </c>
      <c r="F715" s="629"/>
      <c r="G715" s="629"/>
      <c r="H715" s="642">
        <v>0</v>
      </c>
      <c r="I715" s="629">
        <v>1</v>
      </c>
      <c r="J715" s="629">
        <v>137.74</v>
      </c>
      <c r="K715" s="642">
        <v>1</v>
      </c>
      <c r="L715" s="629">
        <v>1</v>
      </c>
      <c r="M715" s="630">
        <v>137.74</v>
      </c>
    </row>
    <row r="716" spans="1:13" ht="14.4" customHeight="1" x14ac:dyDescent="0.3">
      <c r="A716" s="625" t="s">
        <v>2835</v>
      </c>
      <c r="B716" s="626" t="s">
        <v>2573</v>
      </c>
      <c r="C716" s="626" t="s">
        <v>4332</v>
      </c>
      <c r="D716" s="626" t="s">
        <v>1379</v>
      </c>
      <c r="E716" s="626" t="s">
        <v>4333</v>
      </c>
      <c r="F716" s="629"/>
      <c r="G716" s="629"/>
      <c r="H716" s="642">
        <v>0</v>
      </c>
      <c r="I716" s="629">
        <v>3</v>
      </c>
      <c r="J716" s="629">
        <v>1239.6600000000001</v>
      </c>
      <c r="K716" s="642">
        <v>1</v>
      </c>
      <c r="L716" s="629">
        <v>3</v>
      </c>
      <c r="M716" s="630">
        <v>1239.6600000000001</v>
      </c>
    </row>
    <row r="717" spans="1:13" ht="14.4" customHeight="1" x14ac:dyDescent="0.3">
      <c r="A717" s="625" t="s">
        <v>2835</v>
      </c>
      <c r="B717" s="626" t="s">
        <v>2576</v>
      </c>
      <c r="C717" s="626" t="s">
        <v>2577</v>
      </c>
      <c r="D717" s="626" t="s">
        <v>1426</v>
      </c>
      <c r="E717" s="626" t="s">
        <v>593</v>
      </c>
      <c r="F717" s="629"/>
      <c r="G717" s="629"/>
      <c r="H717" s="642">
        <v>0</v>
      </c>
      <c r="I717" s="629">
        <v>1</v>
      </c>
      <c r="J717" s="629">
        <v>137.74</v>
      </c>
      <c r="K717" s="642">
        <v>1</v>
      </c>
      <c r="L717" s="629">
        <v>1</v>
      </c>
      <c r="M717" s="630">
        <v>137.74</v>
      </c>
    </row>
    <row r="718" spans="1:13" ht="14.4" customHeight="1" x14ac:dyDescent="0.3">
      <c r="A718" s="625" t="s">
        <v>2836</v>
      </c>
      <c r="B718" s="626" t="s">
        <v>2179</v>
      </c>
      <c r="C718" s="626" t="s">
        <v>4174</v>
      </c>
      <c r="D718" s="626" t="s">
        <v>3215</v>
      </c>
      <c r="E718" s="626" t="s">
        <v>4175</v>
      </c>
      <c r="F718" s="629"/>
      <c r="G718" s="629"/>
      <c r="H718" s="642"/>
      <c r="I718" s="629">
        <v>2</v>
      </c>
      <c r="J718" s="629">
        <v>0</v>
      </c>
      <c r="K718" s="642"/>
      <c r="L718" s="629">
        <v>2</v>
      </c>
      <c r="M718" s="630">
        <v>0</v>
      </c>
    </row>
    <row r="719" spans="1:13" ht="14.4" customHeight="1" x14ac:dyDescent="0.3">
      <c r="A719" s="625" t="s">
        <v>2836</v>
      </c>
      <c r="B719" s="626" t="s">
        <v>2179</v>
      </c>
      <c r="C719" s="626" t="s">
        <v>2180</v>
      </c>
      <c r="D719" s="626" t="s">
        <v>880</v>
      </c>
      <c r="E719" s="626" t="s">
        <v>881</v>
      </c>
      <c r="F719" s="629"/>
      <c r="G719" s="629"/>
      <c r="H719" s="642">
        <v>0</v>
      </c>
      <c r="I719" s="629">
        <v>38</v>
      </c>
      <c r="J719" s="629">
        <v>7238.24</v>
      </c>
      <c r="K719" s="642">
        <v>1</v>
      </c>
      <c r="L719" s="629">
        <v>38</v>
      </c>
      <c r="M719" s="630">
        <v>7238.24</v>
      </c>
    </row>
    <row r="720" spans="1:13" ht="14.4" customHeight="1" x14ac:dyDescent="0.3">
      <c r="A720" s="625" t="s">
        <v>2836</v>
      </c>
      <c r="B720" s="626" t="s">
        <v>2179</v>
      </c>
      <c r="C720" s="626" t="s">
        <v>2181</v>
      </c>
      <c r="D720" s="626" t="s">
        <v>880</v>
      </c>
      <c r="E720" s="626" t="s">
        <v>882</v>
      </c>
      <c r="F720" s="629"/>
      <c r="G720" s="629"/>
      <c r="H720" s="642">
        <v>0</v>
      </c>
      <c r="I720" s="629">
        <v>9</v>
      </c>
      <c r="J720" s="629">
        <v>5510.34</v>
      </c>
      <c r="K720" s="642">
        <v>1</v>
      </c>
      <c r="L720" s="629">
        <v>9</v>
      </c>
      <c r="M720" s="630">
        <v>5510.34</v>
      </c>
    </row>
    <row r="721" spans="1:13" ht="14.4" customHeight="1" x14ac:dyDescent="0.3">
      <c r="A721" s="625" t="s">
        <v>2836</v>
      </c>
      <c r="B721" s="626" t="s">
        <v>2188</v>
      </c>
      <c r="C721" s="626" t="s">
        <v>4534</v>
      </c>
      <c r="D721" s="626" t="s">
        <v>4535</v>
      </c>
      <c r="E721" s="626" t="s">
        <v>4536</v>
      </c>
      <c r="F721" s="629">
        <v>1</v>
      </c>
      <c r="G721" s="629">
        <v>0</v>
      </c>
      <c r="H721" s="642"/>
      <c r="I721" s="629"/>
      <c r="J721" s="629"/>
      <c r="K721" s="642"/>
      <c r="L721" s="629">
        <v>1</v>
      </c>
      <c r="M721" s="630">
        <v>0</v>
      </c>
    </row>
    <row r="722" spans="1:13" ht="14.4" customHeight="1" x14ac:dyDescent="0.3">
      <c r="A722" s="625" t="s">
        <v>2836</v>
      </c>
      <c r="B722" s="626" t="s">
        <v>2188</v>
      </c>
      <c r="C722" s="626" t="s">
        <v>2189</v>
      </c>
      <c r="D722" s="626" t="s">
        <v>2190</v>
      </c>
      <c r="E722" s="626" t="s">
        <v>2191</v>
      </c>
      <c r="F722" s="629"/>
      <c r="G722" s="629"/>
      <c r="H722" s="642">
        <v>0</v>
      </c>
      <c r="I722" s="629">
        <v>2</v>
      </c>
      <c r="J722" s="629">
        <v>380.96</v>
      </c>
      <c r="K722" s="642">
        <v>1</v>
      </c>
      <c r="L722" s="629">
        <v>2</v>
      </c>
      <c r="M722" s="630">
        <v>380.96</v>
      </c>
    </row>
    <row r="723" spans="1:13" ht="14.4" customHeight="1" x14ac:dyDescent="0.3">
      <c r="A723" s="625" t="s">
        <v>2836</v>
      </c>
      <c r="B723" s="626" t="s">
        <v>2188</v>
      </c>
      <c r="C723" s="626" t="s">
        <v>2192</v>
      </c>
      <c r="D723" s="626" t="s">
        <v>2190</v>
      </c>
      <c r="E723" s="626" t="s">
        <v>2193</v>
      </c>
      <c r="F723" s="629"/>
      <c r="G723" s="629"/>
      <c r="H723" s="642">
        <v>0</v>
      </c>
      <c r="I723" s="629">
        <v>1</v>
      </c>
      <c r="J723" s="629">
        <v>380.96</v>
      </c>
      <c r="K723" s="642">
        <v>1</v>
      </c>
      <c r="L723" s="629">
        <v>1</v>
      </c>
      <c r="M723" s="630">
        <v>380.96</v>
      </c>
    </row>
    <row r="724" spans="1:13" ht="14.4" customHeight="1" x14ac:dyDescent="0.3">
      <c r="A724" s="625" t="s">
        <v>2836</v>
      </c>
      <c r="B724" s="626" t="s">
        <v>4866</v>
      </c>
      <c r="C724" s="626" t="s">
        <v>4497</v>
      </c>
      <c r="D724" s="626" t="s">
        <v>4498</v>
      </c>
      <c r="E724" s="626" t="s">
        <v>4499</v>
      </c>
      <c r="F724" s="629"/>
      <c r="G724" s="629"/>
      <c r="H724" s="642">
        <v>0</v>
      </c>
      <c r="I724" s="629">
        <v>1</v>
      </c>
      <c r="J724" s="629">
        <v>164.95</v>
      </c>
      <c r="K724" s="642">
        <v>1</v>
      </c>
      <c r="L724" s="629">
        <v>1</v>
      </c>
      <c r="M724" s="630">
        <v>164.95</v>
      </c>
    </row>
    <row r="725" spans="1:13" ht="14.4" customHeight="1" x14ac:dyDescent="0.3">
      <c r="A725" s="625" t="s">
        <v>2836</v>
      </c>
      <c r="B725" s="626" t="s">
        <v>4867</v>
      </c>
      <c r="C725" s="626" t="s">
        <v>3969</v>
      </c>
      <c r="D725" s="626" t="s">
        <v>3037</v>
      </c>
      <c r="E725" s="626" t="s">
        <v>3971</v>
      </c>
      <c r="F725" s="629"/>
      <c r="G725" s="629"/>
      <c r="H725" s="642">
        <v>0</v>
      </c>
      <c r="I725" s="629">
        <v>3</v>
      </c>
      <c r="J725" s="629">
        <v>420.09000000000003</v>
      </c>
      <c r="K725" s="642">
        <v>1</v>
      </c>
      <c r="L725" s="629">
        <v>3</v>
      </c>
      <c r="M725" s="630">
        <v>420.09000000000003</v>
      </c>
    </row>
    <row r="726" spans="1:13" ht="14.4" customHeight="1" x14ac:dyDescent="0.3">
      <c r="A726" s="625" t="s">
        <v>2836</v>
      </c>
      <c r="B726" s="626" t="s">
        <v>2194</v>
      </c>
      <c r="C726" s="626" t="s">
        <v>4072</v>
      </c>
      <c r="D726" s="626" t="s">
        <v>1271</v>
      </c>
      <c r="E726" s="626" t="s">
        <v>4073</v>
      </c>
      <c r="F726" s="629"/>
      <c r="G726" s="629"/>
      <c r="H726" s="642">
        <v>0</v>
      </c>
      <c r="I726" s="629">
        <v>2</v>
      </c>
      <c r="J726" s="629">
        <v>497.4</v>
      </c>
      <c r="K726" s="642">
        <v>1</v>
      </c>
      <c r="L726" s="629">
        <v>2</v>
      </c>
      <c r="M726" s="630">
        <v>497.4</v>
      </c>
    </row>
    <row r="727" spans="1:13" ht="14.4" customHeight="1" x14ac:dyDescent="0.3">
      <c r="A727" s="625" t="s">
        <v>2836</v>
      </c>
      <c r="B727" s="626" t="s">
        <v>2194</v>
      </c>
      <c r="C727" s="626" t="s">
        <v>2195</v>
      </c>
      <c r="D727" s="626" t="s">
        <v>1271</v>
      </c>
      <c r="E727" s="626" t="s">
        <v>1272</v>
      </c>
      <c r="F727" s="629"/>
      <c r="G727" s="629"/>
      <c r="H727" s="642">
        <v>0</v>
      </c>
      <c r="I727" s="629">
        <v>137</v>
      </c>
      <c r="J727" s="629">
        <v>68143.799999999988</v>
      </c>
      <c r="K727" s="642">
        <v>1</v>
      </c>
      <c r="L727" s="629">
        <v>137</v>
      </c>
      <c r="M727" s="630">
        <v>68143.799999999988</v>
      </c>
    </row>
    <row r="728" spans="1:13" ht="14.4" customHeight="1" x14ac:dyDescent="0.3">
      <c r="A728" s="625" t="s">
        <v>2836</v>
      </c>
      <c r="B728" s="626" t="s">
        <v>2194</v>
      </c>
      <c r="C728" s="626" t="s">
        <v>2196</v>
      </c>
      <c r="D728" s="626" t="s">
        <v>1418</v>
      </c>
      <c r="E728" s="626" t="s">
        <v>2197</v>
      </c>
      <c r="F728" s="629"/>
      <c r="G728" s="629"/>
      <c r="H728" s="642">
        <v>0</v>
      </c>
      <c r="I728" s="629">
        <v>70</v>
      </c>
      <c r="J728" s="629">
        <v>94654.84</v>
      </c>
      <c r="K728" s="642">
        <v>1</v>
      </c>
      <c r="L728" s="629">
        <v>70</v>
      </c>
      <c r="M728" s="630">
        <v>94654.84</v>
      </c>
    </row>
    <row r="729" spans="1:13" ht="14.4" customHeight="1" x14ac:dyDescent="0.3">
      <c r="A729" s="625" t="s">
        <v>2836</v>
      </c>
      <c r="B729" s="626" t="s">
        <v>2203</v>
      </c>
      <c r="C729" s="626" t="s">
        <v>2607</v>
      </c>
      <c r="D729" s="626" t="s">
        <v>1328</v>
      </c>
      <c r="E729" s="626" t="s">
        <v>1845</v>
      </c>
      <c r="F729" s="629"/>
      <c r="G729" s="629"/>
      <c r="H729" s="642"/>
      <c r="I729" s="629">
        <v>3</v>
      </c>
      <c r="J729" s="629">
        <v>0</v>
      </c>
      <c r="K729" s="642"/>
      <c r="L729" s="629">
        <v>3</v>
      </c>
      <c r="M729" s="630">
        <v>0</v>
      </c>
    </row>
    <row r="730" spans="1:13" ht="14.4" customHeight="1" x14ac:dyDescent="0.3">
      <c r="A730" s="625" t="s">
        <v>2836</v>
      </c>
      <c r="B730" s="626" t="s">
        <v>2212</v>
      </c>
      <c r="C730" s="626" t="s">
        <v>2216</v>
      </c>
      <c r="D730" s="626" t="s">
        <v>1348</v>
      </c>
      <c r="E730" s="626" t="s">
        <v>2217</v>
      </c>
      <c r="F730" s="629"/>
      <c r="G730" s="629"/>
      <c r="H730" s="642">
        <v>0</v>
      </c>
      <c r="I730" s="629">
        <v>3</v>
      </c>
      <c r="J730" s="629">
        <v>259.23</v>
      </c>
      <c r="K730" s="642">
        <v>1</v>
      </c>
      <c r="L730" s="629">
        <v>3</v>
      </c>
      <c r="M730" s="630">
        <v>259.23</v>
      </c>
    </row>
    <row r="731" spans="1:13" ht="14.4" customHeight="1" x14ac:dyDescent="0.3">
      <c r="A731" s="625" t="s">
        <v>2836</v>
      </c>
      <c r="B731" s="626" t="s">
        <v>2227</v>
      </c>
      <c r="C731" s="626" t="s">
        <v>2228</v>
      </c>
      <c r="D731" s="626" t="s">
        <v>1314</v>
      </c>
      <c r="E731" s="626" t="s">
        <v>1315</v>
      </c>
      <c r="F731" s="629"/>
      <c r="G731" s="629"/>
      <c r="H731" s="642">
        <v>0</v>
      </c>
      <c r="I731" s="629">
        <v>12</v>
      </c>
      <c r="J731" s="629">
        <v>5627.5199999999995</v>
      </c>
      <c r="K731" s="642">
        <v>1</v>
      </c>
      <c r="L731" s="629">
        <v>12</v>
      </c>
      <c r="M731" s="630">
        <v>5627.5199999999995</v>
      </c>
    </row>
    <row r="732" spans="1:13" ht="14.4" customHeight="1" x14ac:dyDescent="0.3">
      <c r="A732" s="625" t="s">
        <v>2836</v>
      </c>
      <c r="B732" s="626" t="s">
        <v>2227</v>
      </c>
      <c r="C732" s="626" t="s">
        <v>2617</v>
      </c>
      <c r="D732" s="626" t="s">
        <v>1314</v>
      </c>
      <c r="E732" s="626" t="s">
        <v>1839</v>
      </c>
      <c r="F732" s="629"/>
      <c r="G732" s="629"/>
      <c r="H732" s="642">
        <v>0</v>
      </c>
      <c r="I732" s="629">
        <v>47</v>
      </c>
      <c r="J732" s="629">
        <v>44082.71</v>
      </c>
      <c r="K732" s="642">
        <v>1</v>
      </c>
      <c r="L732" s="629">
        <v>47</v>
      </c>
      <c r="M732" s="630">
        <v>44082.71</v>
      </c>
    </row>
    <row r="733" spans="1:13" ht="14.4" customHeight="1" x14ac:dyDescent="0.3">
      <c r="A733" s="625" t="s">
        <v>2836</v>
      </c>
      <c r="B733" s="626" t="s">
        <v>2227</v>
      </c>
      <c r="C733" s="626" t="s">
        <v>2618</v>
      </c>
      <c r="D733" s="626" t="s">
        <v>1314</v>
      </c>
      <c r="E733" s="626" t="s">
        <v>1840</v>
      </c>
      <c r="F733" s="629"/>
      <c r="G733" s="629"/>
      <c r="H733" s="642">
        <v>0</v>
      </c>
      <c r="I733" s="629">
        <v>2</v>
      </c>
      <c r="J733" s="629">
        <v>2332.94</v>
      </c>
      <c r="K733" s="642">
        <v>1</v>
      </c>
      <c r="L733" s="629">
        <v>2</v>
      </c>
      <c r="M733" s="630">
        <v>2332.94</v>
      </c>
    </row>
    <row r="734" spans="1:13" ht="14.4" customHeight="1" x14ac:dyDescent="0.3">
      <c r="A734" s="625" t="s">
        <v>2836</v>
      </c>
      <c r="B734" s="626" t="s">
        <v>2227</v>
      </c>
      <c r="C734" s="626" t="s">
        <v>2232</v>
      </c>
      <c r="D734" s="626" t="s">
        <v>1355</v>
      </c>
      <c r="E734" s="626" t="s">
        <v>1839</v>
      </c>
      <c r="F734" s="629"/>
      <c r="G734" s="629"/>
      <c r="H734" s="642">
        <v>0</v>
      </c>
      <c r="I734" s="629">
        <v>4</v>
      </c>
      <c r="J734" s="629">
        <v>6998.76</v>
      </c>
      <c r="K734" s="642">
        <v>1</v>
      </c>
      <c r="L734" s="629">
        <v>4</v>
      </c>
      <c r="M734" s="630">
        <v>6998.76</v>
      </c>
    </row>
    <row r="735" spans="1:13" ht="14.4" customHeight="1" x14ac:dyDescent="0.3">
      <c r="A735" s="625" t="s">
        <v>2836</v>
      </c>
      <c r="B735" s="626" t="s">
        <v>2227</v>
      </c>
      <c r="C735" s="626" t="s">
        <v>2233</v>
      </c>
      <c r="D735" s="626" t="s">
        <v>1355</v>
      </c>
      <c r="E735" s="626" t="s">
        <v>1840</v>
      </c>
      <c r="F735" s="629"/>
      <c r="G735" s="629"/>
      <c r="H735" s="642">
        <v>0</v>
      </c>
      <c r="I735" s="629">
        <v>8</v>
      </c>
      <c r="J735" s="629">
        <v>18663.36</v>
      </c>
      <c r="K735" s="642">
        <v>1</v>
      </c>
      <c r="L735" s="629">
        <v>8</v>
      </c>
      <c r="M735" s="630">
        <v>18663.36</v>
      </c>
    </row>
    <row r="736" spans="1:13" ht="14.4" customHeight="1" x14ac:dyDescent="0.3">
      <c r="A736" s="625" t="s">
        <v>2836</v>
      </c>
      <c r="B736" s="626" t="s">
        <v>4871</v>
      </c>
      <c r="C736" s="626" t="s">
        <v>4601</v>
      </c>
      <c r="D736" s="626" t="s">
        <v>4602</v>
      </c>
      <c r="E736" s="626" t="s">
        <v>1340</v>
      </c>
      <c r="F736" s="629"/>
      <c r="G736" s="629"/>
      <c r="H736" s="642">
        <v>0</v>
      </c>
      <c r="I736" s="629">
        <v>2</v>
      </c>
      <c r="J736" s="629">
        <v>3810.76</v>
      </c>
      <c r="K736" s="642">
        <v>1</v>
      </c>
      <c r="L736" s="629">
        <v>2</v>
      </c>
      <c r="M736" s="630">
        <v>3810.76</v>
      </c>
    </row>
    <row r="737" spans="1:13" ht="14.4" customHeight="1" x14ac:dyDescent="0.3">
      <c r="A737" s="625" t="s">
        <v>2836</v>
      </c>
      <c r="B737" s="626" t="s">
        <v>2258</v>
      </c>
      <c r="C737" s="626" t="s">
        <v>4563</v>
      </c>
      <c r="D737" s="626" t="s">
        <v>684</v>
      </c>
      <c r="E737" s="626" t="s">
        <v>685</v>
      </c>
      <c r="F737" s="629">
        <v>1</v>
      </c>
      <c r="G737" s="629">
        <v>49.92</v>
      </c>
      <c r="H737" s="642">
        <v>1</v>
      </c>
      <c r="I737" s="629"/>
      <c r="J737" s="629"/>
      <c r="K737" s="642">
        <v>0</v>
      </c>
      <c r="L737" s="629">
        <v>1</v>
      </c>
      <c r="M737" s="630">
        <v>49.92</v>
      </c>
    </row>
    <row r="738" spans="1:13" ht="14.4" customHeight="1" x14ac:dyDescent="0.3">
      <c r="A738" s="625" t="s">
        <v>2836</v>
      </c>
      <c r="B738" s="626" t="s">
        <v>2258</v>
      </c>
      <c r="C738" s="626" t="s">
        <v>2259</v>
      </c>
      <c r="D738" s="626" t="s">
        <v>684</v>
      </c>
      <c r="E738" s="626" t="s">
        <v>685</v>
      </c>
      <c r="F738" s="629">
        <v>3</v>
      </c>
      <c r="G738" s="629">
        <v>149.76</v>
      </c>
      <c r="H738" s="642">
        <v>1</v>
      </c>
      <c r="I738" s="629"/>
      <c r="J738" s="629"/>
      <c r="K738" s="642">
        <v>0</v>
      </c>
      <c r="L738" s="629">
        <v>3</v>
      </c>
      <c r="M738" s="630">
        <v>149.76</v>
      </c>
    </row>
    <row r="739" spans="1:13" ht="14.4" customHeight="1" x14ac:dyDescent="0.3">
      <c r="A739" s="625" t="s">
        <v>2836</v>
      </c>
      <c r="B739" s="626" t="s">
        <v>2258</v>
      </c>
      <c r="C739" s="626" t="s">
        <v>4564</v>
      </c>
      <c r="D739" s="626" t="s">
        <v>4565</v>
      </c>
      <c r="E739" s="626" t="s">
        <v>4566</v>
      </c>
      <c r="F739" s="629"/>
      <c r="G739" s="629"/>
      <c r="H739" s="642">
        <v>0</v>
      </c>
      <c r="I739" s="629">
        <v>1</v>
      </c>
      <c r="J739" s="629">
        <v>100.04</v>
      </c>
      <c r="K739" s="642">
        <v>1</v>
      </c>
      <c r="L739" s="629">
        <v>1</v>
      </c>
      <c r="M739" s="630">
        <v>100.04</v>
      </c>
    </row>
    <row r="740" spans="1:13" ht="14.4" customHeight="1" x14ac:dyDescent="0.3">
      <c r="A740" s="625" t="s">
        <v>2836</v>
      </c>
      <c r="B740" s="626" t="s">
        <v>2258</v>
      </c>
      <c r="C740" s="626" t="s">
        <v>2629</v>
      </c>
      <c r="D740" s="626" t="s">
        <v>2630</v>
      </c>
      <c r="E740" s="626" t="s">
        <v>2631</v>
      </c>
      <c r="F740" s="629">
        <v>1</v>
      </c>
      <c r="G740" s="629">
        <v>200.07</v>
      </c>
      <c r="H740" s="642">
        <v>1</v>
      </c>
      <c r="I740" s="629"/>
      <c r="J740" s="629"/>
      <c r="K740" s="642">
        <v>0</v>
      </c>
      <c r="L740" s="629">
        <v>1</v>
      </c>
      <c r="M740" s="630">
        <v>200.07</v>
      </c>
    </row>
    <row r="741" spans="1:13" ht="14.4" customHeight="1" x14ac:dyDescent="0.3">
      <c r="A741" s="625" t="s">
        <v>2836</v>
      </c>
      <c r="B741" s="626" t="s">
        <v>2258</v>
      </c>
      <c r="C741" s="626" t="s">
        <v>2632</v>
      </c>
      <c r="D741" s="626" t="s">
        <v>2630</v>
      </c>
      <c r="E741" s="626" t="s">
        <v>991</v>
      </c>
      <c r="F741" s="629">
        <v>3</v>
      </c>
      <c r="G741" s="629">
        <v>180.06</v>
      </c>
      <c r="H741" s="642">
        <v>1</v>
      </c>
      <c r="I741" s="629"/>
      <c r="J741" s="629"/>
      <c r="K741" s="642">
        <v>0</v>
      </c>
      <c r="L741" s="629">
        <v>3</v>
      </c>
      <c r="M741" s="630">
        <v>180.06</v>
      </c>
    </row>
    <row r="742" spans="1:13" ht="14.4" customHeight="1" x14ac:dyDescent="0.3">
      <c r="A742" s="625" t="s">
        <v>2836</v>
      </c>
      <c r="B742" s="626" t="s">
        <v>2263</v>
      </c>
      <c r="C742" s="626" t="s">
        <v>4478</v>
      </c>
      <c r="D742" s="626" t="s">
        <v>4479</v>
      </c>
      <c r="E742" s="626" t="s">
        <v>628</v>
      </c>
      <c r="F742" s="629">
        <v>5</v>
      </c>
      <c r="G742" s="629">
        <v>300.10000000000002</v>
      </c>
      <c r="H742" s="642">
        <v>1</v>
      </c>
      <c r="I742" s="629"/>
      <c r="J742" s="629"/>
      <c r="K742" s="642">
        <v>0</v>
      </c>
      <c r="L742" s="629">
        <v>5</v>
      </c>
      <c r="M742" s="630">
        <v>300.10000000000002</v>
      </c>
    </row>
    <row r="743" spans="1:13" ht="14.4" customHeight="1" x14ac:dyDescent="0.3">
      <c r="A743" s="625" t="s">
        <v>2836</v>
      </c>
      <c r="B743" s="626" t="s">
        <v>2278</v>
      </c>
      <c r="C743" s="626" t="s">
        <v>2281</v>
      </c>
      <c r="D743" s="626" t="s">
        <v>1452</v>
      </c>
      <c r="E743" s="626" t="s">
        <v>1199</v>
      </c>
      <c r="F743" s="629"/>
      <c r="G743" s="629"/>
      <c r="H743" s="642">
        <v>0</v>
      </c>
      <c r="I743" s="629">
        <v>1</v>
      </c>
      <c r="J743" s="629">
        <v>60.92</v>
      </c>
      <c r="K743" s="642">
        <v>1</v>
      </c>
      <c r="L743" s="629">
        <v>1</v>
      </c>
      <c r="M743" s="630">
        <v>60.92</v>
      </c>
    </row>
    <row r="744" spans="1:13" ht="14.4" customHeight="1" x14ac:dyDescent="0.3">
      <c r="A744" s="625" t="s">
        <v>2836</v>
      </c>
      <c r="B744" s="626" t="s">
        <v>2283</v>
      </c>
      <c r="C744" s="626" t="s">
        <v>2284</v>
      </c>
      <c r="D744" s="626" t="s">
        <v>598</v>
      </c>
      <c r="E744" s="626" t="s">
        <v>2285</v>
      </c>
      <c r="F744" s="629">
        <v>1</v>
      </c>
      <c r="G744" s="629">
        <v>51.69</v>
      </c>
      <c r="H744" s="642">
        <v>1</v>
      </c>
      <c r="I744" s="629"/>
      <c r="J744" s="629"/>
      <c r="K744" s="642">
        <v>0</v>
      </c>
      <c r="L744" s="629">
        <v>1</v>
      </c>
      <c r="M744" s="630">
        <v>51.69</v>
      </c>
    </row>
    <row r="745" spans="1:13" ht="14.4" customHeight="1" x14ac:dyDescent="0.3">
      <c r="A745" s="625" t="s">
        <v>2836</v>
      </c>
      <c r="B745" s="626" t="s">
        <v>2291</v>
      </c>
      <c r="C745" s="626" t="s">
        <v>4551</v>
      </c>
      <c r="D745" s="626" t="s">
        <v>4552</v>
      </c>
      <c r="E745" s="626" t="s">
        <v>2285</v>
      </c>
      <c r="F745" s="629"/>
      <c r="G745" s="629"/>
      <c r="H745" s="642">
        <v>0</v>
      </c>
      <c r="I745" s="629">
        <v>1</v>
      </c>
      <c r="J745" s="629">
        <v>94.41</v>
      </c>
      <c r="K745" s="642">
        <v>1</v>
      </c>
      <c r="L745" s="629">
        <v>1</v>
      </c>
      <c r="M745" s="630">
        <v>94.41</v>
      </c>
    </row>
    <row r="746" spans="1:13" ht="14.4" customHeight="1" x14ac:dyDescent="0.3">
      <c r="A746" s="625" t="s">
        <v>2836</v>
      </c>
      <c r="B746" s="626" t="s">
        <v>2293</v>
      </c>
      <c r="C746" s="626" t="s">
        <v>2295</v>
      </c>
      <c r="D746" s="626" t="s">
        <v>1458</v>
      </c>
      <c r="E746" s="626" t="s">
        <v>1459</v>
      </c>
      <c r="F746" s="629"/>
      <c r="G746" s="629"/>
      <c r="H746" s="642">
        <v>0</v>
      </c>
      <c r="I746" s="629">
        <v>2</v>
      </c>
      <c r="J746" s="629">
        <v>202.32</v>
      </c>
      <c r="K746" s="642">
        <v>1</v>
      </c>
      <c r="L746" s="629">
        <v>2</v>
      </c>
      <c r="M746" s="630">
        <v>202.32</v>
      </c>
    </row>
    <row r="747" spans="1:13" ht="14.4" customHeight="1" x14ac:dyDescent="0.3">
      <c r="A747" s="625" t="s">
        <v>2836</v>
      </c>
      <c r="B747" s="626" t="s">
        <v>2293</v>
      </c>
      <c r="C747" s="626" t="s">
        <v>4587</v>
      </c>
      <c r="D747" s="626" t="s">
        <v>1458</v>
      </c>
      <c r="E747" s="626" t="s">
        <v>2956</v>
      </c>
      <c r="F747" s="629"/>
      <c r="G747" s="629"/>
      <c r="H747" s="642">
        <v>0</v>
      </c>
      <c r="I747" s="629">
        <v>1</v>
      </c>
      <c r="J747" s="629">
        <v>337.17</v>
      </c>
      <c r="K747" s="642">
        <v>1</v>
      </c>
      <c r="L747" s="629">
        <v>1</v>
      </c>
      <c r="M747" s="630">
        <v>337.17</v>
      </c>
    </row>
    <row r="748" spans="1:13" ht="14.4" customHeight="1" x14ac:dyDescent="0.3">
      <c r="A748" s="625" t="s">
        <v>2836</v>
      </c>
      <c r="B748" s="626" t="s">
        <v>2310</v>
      </c>
      <c r="C748" s="626" t="s">
        <v>3917</v>
      </c>
      <c r="D748" s="626" t="s">
        <v>1423</v>
      </c>
      <c r="E748" s="626" t="s">
        <v>1424</v>
      </c>
      <c r="F748" s="629"/>
      <c r="G748" s="629"/>
      <c r="H748" s="642">
        <v>0</v>
      </c>
      <c r="I748" s="629">
        <v>1</v>
      </c>
      <c r="J748" s="629">
        <v>107.81</v>
      </c>
      <c r="K748" s="642">
        <v>1</v>
      </c>
      <c r="L748" s="629">
        <v>1</v>
      </c>
      <c r="M748" s="630">
        <v>107.81</v>
      </c>
    </row>
    <row r="749" spans="1:13" ht="14.4" customHeight="1" x14ac:dyDescent="0.3">
      <c r="A749" s="625" t="s">
        <v>2836</v>
      </c>
      <c r="B749" s="626" t="s">
        <v>2316</v>
      </c>
      <c r="C749" s="626" t="s">
        <v>2317</v>
      </c>
      <c r="D749" s="626" t="s">
        <v>1281</v>
      </c>
      <c r="E749" s="626" t="s">
        <v>680</v>
      </c>
      <c r="F749" s="629"/>
      <c r="G749" s="629"/>
      <c r="H749" s="642">
        <v>0</v>
      </c>
      <c r="I749" s="629">
        <v>1</v>
      </c>
      <c r="J749" s="629">
        <v>83.54</v>
      </c>
      <c r="K749" s="642">
        <v>1</v>
      </c>
      <c r="L749" s="629">
        <v>1</v>
      </c>
      <c r="M749" s="630">
        <v>83.54</v>
      </c>
    </row>
    <row r="750" spans="1:13" ht="14.4" customHeight="1" x14ac:dyDescent="0.3">
      <c r="A750" s="625" t="s">
        <v>2836</v>
      </c>
      <c r="B750" s="626" t="s">
        <v>2316</v>
      </c>
      <c r="C750" s="626" t="s">
        <v>3700</v>
      </c>
      <c r="D750" s="626" t="s">
        <v>1281</v>
      </c>
      <c r="E750" s="626" t="s">
        <v>1553</v>
      </c>
      <c r="F750" s="629"/>
      <c r="G750" s="629"/>
      <c r="H750" s="642">
        <v>0</v>
      </c>
      <c r="I750" s="629">
        <v>1</v>
      </c>
      <c r="J750" s="629">
        <v>250.62</v>
      </c>
      <c r="K750" s="642">
        <v>1</v>
      </c>
      <c r="L750" s="629">
        <v>1</v>
      </c>
      <c r="M750" s="630">
        <v>250.62</v>
      </c>
    </row>
    <row r="751" spans="1:13" ht="14.4" customHeight="1" x14ac:dyDescent="0.3">
      <c r="A751" s="625" t="s">
        <v>2836</v>
      </c>
      <c r="B751" s="626" t="s">
        <v>4863</v>
      </c>
      <c r="C751" s="626" t="s">
        <v>3725</v>
      </c>
      <c r="D751" s="626" t="s">
        <v>3726</v>
      </c>
      <c r="E751" s="626" t="s">
        <v>678</v>
      </c>
      <c r="F751" s="629"/>
      <c r="G751" s="629"/>
      <c r="H751" s="642">
        <v>0</v>
      </c>
      <c r="I751" s="629">
        <v>3</v>
      </c>
      <c r="J751" s="629">
        <v>536.61</v>
      </c>
      <c r="K751" s="642">
        <v>1</v>
      </c>
      <c r="L751" s="629">
        <v>3</v>
      </c>
      <c r="M751" s="630">
        <v>536.61</v>
      </c>
    </row>
    <row r="752" spans="1:13" ht="14.4" customHeight="1" x14ac:dyDescent="0.3">
      <c r="A752" s="625" t="s">
        <v>2836</v>
      </c>
      <c r="B752" s="626" t="s">
        <v>2318</v>
      </c>
      <c r="C752" s="626" t="s">
        <v>4472</v>
      </c>
      <c r="D752" s="626" t="s">
        <v>4473</v>
      </c>
      <c r="E752" s="626" t="s">
        <v>678</v>
      </c>
      <c r="F752" s="629"/>
      <c r="G752" s="629"/>
      <c r="H752" s="642">
        <v>0</v>
      </c>
      <c r="I752" s="629">
        <v>1</v>
      </c>
      <c r="J752" s="629">
        <v>262.33999999999997</v>
      </c>
      <c r="K752" s="642">
        <v>1</v>
      </c>
      <c r="L752" s="629">
        <v>1</v>
      </c>
      <c r="M752" s="630">
        <v>262.33999999999997</v>
      </c>
    </row>
    <row r="753" spans="1:13" ht="14.4" customHeight="1" x14ac:dyDescent="0.3">
      <c r="A753" s="625" t="s">
        <v>2836</v>
      </c>
      <c r="B753" s="626" t="s">
        <v>2318</v>
      </c>
      <c r="C753" s="626" t="s">
        <v>2322</v>
      </c>
      <c r="D753" s="626" t="s">
        <v>2323</v>
      </c>
      <c r="E753" s="626" t="s">
        <v>678</v>
      </c>
      <c r="F753" s="629"/>
      <c r="G753" s="629"/>
      <c r="H753" s="642">
        <v>0</v>
      </c>
      <c r="I753" s="629">
        <v>2</v>
      </c>
      <c r="J753" s="629">
        <v>477.62</v>
      </c>
      <c r="K753" s="642">
        <v>1</v>
      </c>
      <c r="L753" s="629">
        <v>2</v>
      </c>
      <c r="M753" s="630">
        <v>477.62</v>
      </c>
    </row>
    <row r="754" spans="1:13" ht="14.4" customHeight="1" x14ac:dyDescent="0.3">
      <c r="A754" s="625" t="s">
        <v>2836</v>
      </c>
      <c r="B754" s="626" t="s">
        <v>2318</v>
      </c>
      <c r="C754" s="626" t="s">
        <v>3664</v>
      </c>
      <c r="D754" s="626" t="s">
        <v>2323</v>
      </c>
      <c r="E754" s="626" t="s">
        <v>3436</v>
      </c>
      <c r="F754" s="629"/>
      <c r="G754" s="629"/>
      <c r="H754" s="642">
        <v>0</v>
      </c>
      <c r="I754" s="629">
        <v>1</v>
      </c>
      <c r="J754" s="629">
        <v>874.69</v>
      </c>
      <c r="K754" s="642">
        <v>1</v>
      </c>
      <c r="L754" s="629">
        <v>1</v>
      </c>
      <c r="M754" s="630">
        <v>874.69</v>
      </c>
    </row>
    <row r="755" spans="1:13" ht="14.4" customHeight="1" x14ac:dyDescent="0.3">
      <c r="A755" s="625" t="s">
        <v>2836</v>
      </c>
      <c r="B755" s="626" t="s">
        <v>2341</v>
      </c>
      <c r="C755" s="626" t="s">
        <v>2347</v>
      </c>
      <c r="D755" s="626" t="s">
        <v>1333</v>
      </c>
      <c r="E755" s="626" t="s">
        <v>2348</v>
      </c>
      <c r="F755" s="629"/>
      <c r="G755" s="629"/>
      <c r="H755" s="642">
        <v>0</v>
      </c>
      <c r="I755" s="629">
        <v>2</v>
      </c>
      <c r="J755" s="629">
        <v>101.14</v>
      </c>
      <c r="K755" s="642">
        <v>1</v>
      </c>
      <c r="L755" s="629">
        <v>2</v>
      </c>
      <c r="M755" s="630">
        <v>101.14</v>
      </c>
    </row>
    <row r="756" spans="1:13" ht="14.4" customHeight="1" x14ac:dyDescent="0.3">
      <c r="A756" s="625" t="s">
        <v>2836</v>
      </c>
      <c r="B756" s="626" t="s">
        <v>2341</v>
      </c>
      <c r="C756" s="626" t="s">
        <v>4548</v>
      </c>
      <c r="D756" s="626" t="s">
        <v>1334</v>
      </c>
      <c r="E756" s="626" t="s">
        <v>4549</v>
      </c>
      <c r="F756" s="629">
        <v>2</v>
      </c>
      <c r="G756" s="629">
        <v>0</v>
      </c>
      <c r="H756" s="642"/>
      <c r="I756" s="629"/>
      <c r="J756" s="629"/>
      <c r="K756" s="642"/>
      <c r="L756" s="629">
        <v>2</v>
      </c>
      <c r="M756" s="630">
        <v>0</v>
      </c>
    </row>
    <row r="757" spans="1:13" ht="14.4" customHeight="1" x14ac:dyDescent="0.3">
      <c r="A757" s="625" t="s">
        <v>2836</v>
      </c>
      <c r="B757" s="626" t="s">
        <v>2341</v>
      </c>
      <c r="C757" s="626" t="s">
        <v>2349</v>
      </c>
      <c r="D757" s="626" t="s">
        <v>1334</v>
      </c>
      <c r="E757" s="626" t="s">
        <v>2350</v>
      </c>
      <c r="F757" s="629"/>
      <c r="G757" s="629"/>
      <c r="H757" s="642">
        <v>0</v>
      </c>
      <c r="I757" s="629">
        <v>1</v>
      </c>
      <c r="J757" s="629">
        <v>86.76</v>
      </c>
      <c r="K757" s="642">
        <v>1</v>
      </c>
      <c r="L757" s="629">
        <v>1</v>
      </c>
      <c r="M757" s="630">
        <v>86.76</v>
      </c>
    </row>
    <row r="758" spans="1:13" ht="14.4" customHeight="1" x14ac:dyDescent="0.3">
      <c r="A758" s="625" t="s">
        <v>2836</v>
      </c>
      <c r="B758" s="626" t="s">
        <v>2675</v>
      </c>
      <c r="C758" s="626" t="s">
        <v>4246</v>
      </c>
      <c r="D758" s="626" t="s">
        <v>4247</v>
      </c>
      <c r="E758" s="626" t="s">
        <v>4248</v>
      </c>
      <c r="F758" s="629"/>
      <c r="G758" s="629"/>
      <c r="H758" s="642">
        <v>0</v>
      </c>
      <c r="I758" s="629">
        <v>2</v>
      </c>
      <c r="J758" s="629">
        <v>83.1</v>
      </c>
      <c r="K758" s="642">
        <v>1</v>
      </c>
      <c r="L758" s="629">
        <v>2</v>
      </c>
      <c r="M758" s="630">
        <v>83.1</v>
      </c>
    </row>
    <row r="759" spans="1:13" ht="14.4" customHeight="1" x14ac:dyDescent="0.3">
      <c r="A759" s="625" t="s">
        <v>2836</v>
      </c>
      <c r="B759" s="626" t="s">
        <v>2361</v>
      </c>
      <c r="C759" s="626" t="s">
        <v>3416</v>
      </c>
      <c r="D759" s="626" t="s">
        <v>3417</v>
      </c>
      <c r="E759" s="626" t="s">
        <v>2364</v>
      </c>
      <c r="F759" s="629">
        <v>20</v>
      </c>
      <c r="G759" s="629">
        <v>6666.2</v>
      </c>
      <c r="H759" s="642">
        <v>1</v>
      </c>
      <c r="I759" s="629"/>
      <c r="J759" s="629"/>
      <c r="K759" s="642">
        <v>0</v>
      </c>
      <c r="L759" s="629">
        <v>20</v>
      </c>
      <c r="M759" s="630">
        <v>6666.2</v>
      </c>
    </row>
    <row r="760" spans="1:13" ht="14.4" customHeight="1" x14ac:dyDescent="0.3">
      <c r="A760" s="625" t="s">
        <v>2836</v>
      </c>
      <c r="B760" s="626" t="s">
        <v>2361</v>
      </c>
      <c r="C760" s="626" t="s">
        <v>2362</v>
      </c>
      <c r="D760" s="626" t="s">
        <v>2363</v>
      </c>
      <c r="E760" s="626" t="s">
        <v>2364</v>
      </c>
      <c r="F760" s="629"/>
      <c r="G760" s="629"/>
      <c r="H760" s="642">
        <v>0</v>
      </c>
      <c r="I760" s="629">
        <v>17</v>
      </c>
      <c r="J760" s="629">
        <v>5666.2699999999995</v>
      </c>
      <c r="K760" s="642">
        <v>1</v>
      </c>
      <c r="L760" s="629">
        <v>17</v>
      </c>
      <c r="M760" s="630">
        <v>5666.2699999999995</v>
      </c>
    </row>
    <row r="761" spans="1:13" ht="14.4" customHeight="1" x14ac:dyDescent="0.3">
      <c r="A761" s="625" t="s">
        <v>2836</v>
      </c>
      <c r="B761" s="626" t="s">
        <v>2382</v>
      </c>
      <c r="C761" s="626" t="s">
        <v>4261</v>
      </c>
      <c r="D761" s="626" t="s">
        <v>4262</v>
      </c>
      <c r="E761" s="626" t="s">
        <v>4263</v>
      </c>
      <c r="F761" s="629"/>
      <c r="G761" s="629"/>
      <c r="H761" s="642">
        <v>0</v>
      </c>
      <c r="I761" s="629">
        <v>1</v>
      </c>
      <c r="J761" s="629">
        <v>399.92</v>
      </c>
      <c r="K761" s="642">
        <v>1</v>
      </c>
      <c r="L761" s="629">
        <v>1</v>
      </c>
      <c r="M761" s="630">
        <v>399.92</v>
      </c>
    </row>
    <row r="762" spans="1:13" ht="14.4" customHeight="1" x14ac:dyDescent="0.3">
      <c r="A762" s="625" t="s">
        <v>2836</v>
      </c>
      <c r="B762" s="626" t="s">
        <v>2382</v>
      </c>
      <c r="C762" s="626" t="s">
        <v>2383</v>
      </c>
      <c r="D762" s="626" t="s">
        <v>1512</v>
      </c>
      <c r="E762" s="626" t="s">
        <v>2384</v>
      </c>
      <c r="F762" s="629"/>
      <c r="G762" s="629"/>
      <c r="H762" s="642">
        <v>0</v>
      </c>
      <c r="I762" s="629">
        <v>13</v>
      </c>
      <c r="J762" s="629">
        <v>5198.96</v>
      </c>
      <c r="K762" s="642">
        <v>1</v>
      </c>
      <c r="L762" s="629">
        <v>13</v>
      </c>
      <c r="M762" s="630">
        <v>5198.96</v>
      </c>
    </row>
    <row r="763" spans="1:13" ht="14.4" customHeight="1" x14ac:dyDescent="0.3">
      <c r="A763" s="625" t="s">
        <v>2836</v>
      </c>
      <c r="B763" s="626" t="s">
        <v>2392</v>
      </c>
      <c r="C763" s="626" t="s">
        <v>2393</v>
      </c>
      <c r="D763" s="626" t="s">
        <v>1511</v>
      </c>
      <c r="E763" s="626" t="s">
        <v>2374</v>
      </c>
      <c r="F763" s="629"/>
      <c r="G763" s="629"/>
      <c r="H763" s="642">
        <v>0</v>
      </c>
      <c r="I763" s="629">
        <v>1</v>
      </c>
      <c r="J763" s="629">
        <v>69.86</v>
      </c>
      <c r="K763" s="642">
        <v>1</v>
      </c>
      <c r="L763" s="629">
        <v>1</v>
      </c>
      <c r="M763" s="630">
        <v>69.86</v>
      </c>
    </row>
    <row r="764" spans="1:13" ht="14.4" customHeight="1" x14ac:dyDescent="0.3">
      <c r="A764" s="625" t="s">
        <v>2836</v>
      </c>
      <c r="B764" s="626" t="s">
        <v>4856</v>
      </c>
      <c r="C764" s="626" t="s">
        <v>3618</v>
      </c>
      <c r="D764" s="626" t="s">
        <v>3619</v>
      </c>
      <c r="E764" s="626" t="s">
        <v>3620</v>
      </c>
      <c r="F764" s="629"/>
      <c r="G764" s="629"/>
      <c r="H764" s="642">
        <v>0</v>
      </c>
      <c r="I764" s="629">
        <v>6</v>
      </c>
      <c r="J764" s="629">
        <v>106238.34</v>
      </c>
      <c r="K764" s="642">
        <v>1</v>
      </c>
      <c r="L764" s="629">
        <v>6</v>
      </c>
      <c r="M764" s="630">
        <v>106238.34</v>
      </c>
    </row>
    <row r="765" spans="1:13" ht="14.4" customHeight="1" x14ac:dyDescent="0.3">
      <c r="A765" s="625" t="s">
        <v>2836</v>
      </c>
      <c r="B765" s="626" t="s">
        <v>4857</v>
      </c>
      <c r="C765" s="626" t="s">
        <v>3122</v>
      </c>
      <c r="D765" s="626" t="s">
        <v>3123</v>
      </c>
      <c r="E765" s="626" t="s">
        <v>618</v>
      </c>
      <c r="F765" s="629"/>
      <c r="G765" s="629"/>
      <c r="H765" s="642">
        <v>0</v>
      </c>
      <c r="I765" s="629">
        <v>2</v>
      </c>
      <c r="J765" s="629">
        <v>181.44</v>
      </c>
      <c r="K765" s="642">
        <v>1</v>
      </c>
      <c r="L765" s="629">
        <v>2</v>
      </c>
      <c r="M765" s="630">
        <v>181.44</v>
      </c>
    </row>
    <row r="766" spans="1:13" ht="14.4" customHeight="1" x14ac:dyDescent="0.3">
      <c r="A766" s="625" t="s">
        <v>2836</v>
      </c>
      <c r="B766" s="626" t="s">
        <v>4857</v>
      </c>
      <c r="C766" s="626" t="s">
        <v>3615</v>
      </c>
      <c r="D766" s="626" t="s">
        <v>3123</v>
      </c>
      <c r="E766" s="626" t="s">
        <v>3616</v>
      </c>
      <c r="F766" s="629"/>
      <c r="G766" s="629"/>
      <c r="H766" s="642">
        <v>0</v>
      </c>
      <c r="I766" s="629">
        <v>9</v>
      </c>
      <c r="J766" s="629">
        <v>2721.5099999999998</v>
      </c>
      <c r="K766" s="642">
        <v>1</v>
      </c>
      <c r="L766" s="629">
        <v>9</v>
      </c>
      <c r="M766" s="630">
        <v>2721.5099999999998</v>
      </c>
    </row>
    <row r="767" spans="1:13" ht="14.4" customHeight="1" x14ac:dyDescent="0.3">
      <c r="A767" s="625" t="s">
        <v>2836</v>
      </c>
      <c r="B767" s="626" t="s">
        <v>2716</v>
      </c>
      <c r="C767" s="626" t="s">
        <v>2717</v>
      </c>
      <c r="D767" s="626" t="s">
        <v>1891</v>
      </c>
      <c r="E767" s="626" t="s">
        <v>1892</v>
      </c>
      <c r="F767" s="629"/>
      <c r="G767" s="629"/>
      <c r="H767" s="642">
        <v>0</v>
      </c>
      <c r="I767" s="629">
        <v>6</v>
      </c>
      <c r="J767" s="629">
        <v>6844.2000000000007</v>
      </c>
      <c r="K767" s="642">
        <v>1</v>
      </c>
      <c r="L767" s="629">
        <v>6</v>
      </c>
      <c r="M767" s="630">
        <v>6844.2000000000007</v>
      </c>
    </row>
    <row r="768" spans="1:13" ht="14.4" customHeight="1" x14ac:dyDescent="0.3">
      <c r="A768" s="625" t="s">
        <v>2836</v>
      </c>
      <c r="B768" s="626" t="s">
        <v>2469</v>
      </c>
      <c r="C768" s="626" t="s">
        <v>3425</v>
      </c>
      <c r="D768" s="626" t="s">
        <v>3423</v>
      </c>
      <c r="E768" s="626" t="s">
        <v>3424</v>
      </c>
      <c r="F768" s="629"/>
      <c r="G768" s="629"/>
      <c r="H768" s="642">
        <v>0</v>
      </c>
      <c r="I768" s="629">
        <v>3</v>
      </c>
      <c r="J768" s="629">
        <v>6838.4400000000005</v>
      </c>
      <c r="K768" s="642">
        <v>1</v>
      </c>
      <c r="L768" s="629">
        <v>3</v>
      </c>
      <c r="M768" s="630">
        <v>6838.4400000000005</v>
      </c>
    </row>
    <row r="769" spans="1:13" ht="14.4" customHeight="1" x14ac:dyDescent="0.3">
      <c r="A769" s="625" t="s">
        <v>2836</v>
      </c>
      <c r="B769" s="626" t="s">
        <v>2469</v>
      </c>
      <c r="C769" s="626" t="s">
        <v>3426</v>
      </c>
      <c r="D769" s="626" t="s">
        <v>619</v>
      </c>
      <c r="E769" s="626" t="s">
        <v>620</v>
      </c>
      <c r="F769" s="629">
        <v>7</v>
      </c>
      <c r="G769" s="629">
        <v>14892.64</v>
      </c>
      <c r="H769" s="642">
        <v>1</v>
      </c>
      <c r="I769" s="629"/>
      <c r="J769" s="629"/>
      <c r="K769" s="642">
        <v>0</v>
      </c>
      <c r="L769" s="629">
        <v>7</v>
      </c>
      <c r="M769" s="630">
        <v>14892.64</v>
      </c>
    </row>
    <row r="770" spans="1:13" ht="14.4" customHeight="1" x14ac:dyDescent="0.3">
      <c r="A770" s="625" t="s">
        <v>2836</v>
      </c>
      <c r="B770" s="626" t="s">
        <v>4858</v>
      </c>
      <c r="C770" s="626" t="s">
        <v>3273</v>
      </c>
      <c r="D770" s="626" t="s">
        <v>3274</v>
      </c>
      <c r="E770" s="626" t="s">
        <v>3275</v>
      </c>
      <c r="F770" s="629"/>
      <c r="G770" s="629"/>
      <c r="H770" s="642">
        <v>0</v>
      </c>
      <c r="I770" s="629">
        <v>157</v>
      </c>
      <c r="J770" s="629">
        <v>357878.36000000004</v>
      </c>
      <c r="K770" s="642">
        <v>1</v>
      </c>
      <c r="L770" s="629">
        <v>157</v>
      </c>
      <c r="M770" s="630">
        <v>357878.36000000004</v>
      </c>
    </row>
    <row r="771" spans="1:13" ht="14.4" customHeight="1" x14ac:dyDescent="0.3">
      <c r="A771" s="625" t="s">
        <v>2836</v>
      </c>
      <c r="B771" s="626" t="s">
        <v>4868</v>
      </c>
      <c r="C771" s="626" t="s">
        <v>3812</v>
      </c>
      <c r="D771" s="626" t="s">
        <v>3180</v>
      </c>
      <c r="E771" s="626" t="s">
        <v>3813</v>
      </c>
      <c r="F771" s="629"/>
      <c r="G771" s="629"/>
      <c r="H771" s="642">
        <v>0</v>
      </c>
      <c r="I771" s="629">
        <v>3</v>
      </c>
      <c r="J771" s="629">
        <v>20515.32</v>
      </c>
      <c r="K771" s="642">
        <v>1</v>
      </c>
      <c r="L771" s="629">
        <v>3</v>
      </c>
      <c r="M771" s="630">
        <v>20515.32</v>
      </c>
    </row>
    <row r="772" spans="1:13" ht="14.4" customHeight="1" x14ac:dyDescent="0.3">
      <c r="A772" s="625" t="s">
        <v>2836</v>
      </c>
      <c r="B772" s="626" t="s">
        <v>2474</v>
      </c>
      <c r="C772" s="626" t="s">
        <v>4555</v>
      </c>
      <c r="D772" s="626" t="s">
        <v>4556</v>
      </c>
      <c r="E772" s="626" t="s">
        <v>4409</v>
      </c>
      <c r="F772" s="629"/>
      <c r="G772" s="629"/>
      <c r="H772" s="642">
        <v>0</v>
      </c>
      <c r="I772" s="629">
        <v>1</v>
      </c>
      <c r="J772" s="629">
        <v>193.26</v>
      </c>
      <c r="K772" s="642">
        <v>1</v>
      </c>
      <c r="L772" s="629">
        <v>1</v>
      </c>
      <c r="M772" s="630">
        <v>193.26</v>
      </c>
    </row>
    <row r="773" spans="1:13" ht="14.4" customHeight="1" x14ac:dyDescent="0.3">
      <c r="A773" s="625" t="s">
        <v>2836</v>
      </c>
      <c r="B773" s="626" t="s">
        <v>2478</v>
      </c>
      <c r="C773" s="626" t="s">
        <v>2481</v>
      </c>
      <c r="D773" s="626" t="s">
        <v>1274</v>
      </c>
      <c r="E773" s="626" t="s">
        <v>2482</v>
      </c>
      <c r="F773" s="629"/>
      <c r="G773" s="629"/>
      <c r="H773" s="642">
        <v>0</v>
      </c>
      <c r="I773" s="629">
        <v>5</v>
      </c>
      <c r="J773" s="629">
        <v>483.15</v>
      </c>
      <c r="K773" s="642">
        <v>1</v>
      </c>
      <c r="L773" s="629">
        <v>5</v>
      </c>
      <c r="M773" s="630">
        <v>483.15</v>
      </c>
    </row>
    <row r="774" spans="1:13" ht="14.4" customHeight="1" x14ac:dyDescent="0.3">
      <c r="A774" s="625" t="s">
        <v>2836</v>
      </c>
      <c r="B774" s="626" t="s">
        <v>2478</v>
      </c>
      <c r="C774" s="626" t="s">
        <v>3212</v>
      </c>
      <c r="D774" s="626" t="s">
        <v>1274</v>
      </c>
      <c r="E774" s="626" t="s">
        <v>3213</v>
      </c>
      <c r="F774" s="629"/>
      <c r="G774" s="629"/>
      <c r="H774" s="642">
        <v>0</v>
      </c>
      <c r="I774" s="629">
        <v>2</v>
      </c>
      <c r="J774" s="629">
        <v>386.52</v>
      </c>
      <c r="K774" s="642">
        <v>1</v>
      </c>
      <c r="L774" s="629">
        <v>2</v>
      </c>
      <c r="M774" s="630">
        <v>386.52</v>
      </c>
    </row>
    <row r="775" spans="1:13" ht="14.4" customHeight="1" x14ac:dyDescent="0.3">
      <c r="A775" s="625" t="s">
        <v>2836</v>
      </c>
      <c r="B775" s="626" t="s">
        <v>2478</v>
      </c>
      <c r="C775" s="626" t="s">
        <v>2483</v>
      </c>
      <c r="D775" s="626" t="s">
        <v>600</v>
      </c>
      <c r="E775" s="626" t="s">
        <v>2484</v>
      </c>
      <c r="F775" s="629">
        <v>3</v>
      </c>
      <c r="G775" s="629">
        <v>289.89</v>
      </c>
      <c r="H775" s="642">
        <v>1</v>
      </c>
      <c r="I775" s="629"/>
      <c r="J775" s="629"/>
      <c r="K775" s="642">
        <v>0</v>
      </c>
      <c r="L775" s="629">
        <v>3</v>
      </c>
      <c r="M775" s="630">
        <v>289.89</v>
      </c>
    </row>
    <row r="776" spans="1:13" ht="14.4" customHeight="1" x14ac:dyDescent="0.3">
      <c r="A776" s="625" t="s">
        <v>2836</v>
      </c>
      <c r="B776" s="626" t="s">
        <v>2478</v>
      </c>
      <c r="C776" s="626" t="s">
        <v>4576</v>
      </c>
      <c r="D776" s="626" t="s">
        <v>1274</v>
      </c>
      <c r="E776" s="626" t="s">
        <v>4577</v>
      </c>
      <c r="F776" s="629">
        <v>5</v>
      </c>
      <c r="G776" s="629">
        <v>0</v>
      </c>
      <c r="H776" s="642"/>
      <c r="I776" s="629"/>
      <c r="J776" s="629"/>
      <c r="K776" s="642"/>
      <c r="L776" s="629">
        <v>5</v>
      </c>
      <c r="M776" s="630">
        <v>0</v>
      </c>
    </row>
    <row r="777" spans="1:13" ht="14.4" customHeight="1" x14ac:dyDescent="0.3">
      <c r="A777" s="625" t="s">
        <v>2836</v>
      </c>
      <c r="B777" s="626" t="s">
        <v>2485</v>
      </c>
      <c r="C777" s="626" t="s">
        <v>2486</v>
      </c>
      <c r="D777" s="626" t="s">
        <v>1429</v>
      </c>
      <c r="E777" s="626" t="s">
        <v>1430</v>
      </c>
      <c r="F777" s="629"/>
      <c r="G777" s="629"/>
      <c r="H777" s="642">
        <v>0</v>
      </c>
      <c r="I777" s="629">
        <v>8</v>
      </c>
      <c r="J777" s="629">
        <v>739.4</v>
      </c>
      <c r="K777" s="642">
        <v>1</v>
      </c>
      <c r="L777" s="629">
        <v>8</v>
      </c>
      <c r="M777" s="630">
        <v>739.4</v>
      </c>
    </row>
    <row r="778" spans="1:13" ht="14.4" customHeight="1" x14ac:dyDescent="0.3">
      <c r="A778" s="625" t="s">
        <v>2836</v>
      </c>
      <c r="B778" s="626" t="s">
        <v>2485</v>
      </c>
      <c r="C778" s="626" t="s">
        <v>3406</v>
      </c>
      <c r="D778" s="626" t="s">
        <v>2488</v>
      </c>
      <c r="E778" s="626" t="s">
        <v>1430</v>
      </c>
      <c r="F778" s="629">
        <v>2</v>
      </c>
      <c r="G778" s="629">
        <v>184.82999999999998</v>
      </c>
      <c r="H778" s="642">
        <v>1</v>
      </c>
      <c r="I778" s="629"/>
      <c r="J778" s="629"/>
      <c r="K778" s="642">
        <v>0</v>
      </c>
      <c r="L778" s="629">
        <v>2</v>
      </c>
      <c r="M778" s="630">
        <v>184.82999999999998</v>
      </c>
    </row>
    <row r="779" spans="1:13" ht="14.4" customHeight="1" x14ac:dyDescent="0.3">
      <c r="A779" s="625" t="s">
        <v>2836</v>
      </c>
      <c r="B779" s="626" t="s">
        <v>2485</v>
      </c>
      <c r="C779" s="626" t="s">
        <v>2487</v>
      </c>
      <c r="D779" s="626" t="s">
        <v>2488</v>
      </c>
      <c r="E779" s="626" t="s">
        <v>2489</v>
      </c>
      <c r="F779" s="629">
        <v>1</v>
      </c>
      <c r="G779" s="629">
        <v>44.8</v>
      </c>
      <c r="H779" s="642">
        <v>1</v>
      </c>
      <c r="I779" s="629"/>
      <c r="J779" s="629"/>
      <c r="K779" s="642">
        <v>0</v>
      </c>
      <c r="L779" s="629">
        <v>1</v>
      </c>
      <c r="M779" s="630">
        <v>44.8</v>
      </c>
    </row>
    <row r="780" spans="1:13" ht="14.4" customHeight="1" x14ac:dyDescent="0.3">
      <c r="A780" s="625" t="s">
        <v>2836</v>
      </c>
      <c r="B780" s="626" t="s">
        <v>2793</v>
      </c>
      <c r="C780" s="626" t="s">
        <v>3898</v>
      </c>
      <c r="D780" s="626" t="s">
        <v>3899</v>
      </c>
      <c r="E780" s="626" t="s">
        <v>1532</v>
      </c>
      <c r="F780" s="629">
        <v>8</v>
      </c>
      <c r="G780" s="629">
        <v>66118.320000000007</v>
      </c>
      <c r="H780" s="642">
        <v>1</v>
      </c>
      <c r="I780" s="629"/>
      <c r="J780" s="629"/>
      <c r="K780" s="642">
        <v>0</v>
      </c>
      <c r="L780" s="629">
        <v>8</v>
      </c>
      <c r="M780" s="630">
        <v>66118.320000000007</v>
      </c>
    </row>
    <row r="781" spans="1:13" ht="14.4" customHeight="1" x14ac:dyDescent="0.3">
      <c r="A781" s="625" t="s">
        <v>2836</v>
      </c>
      <c r="B781" s="626" t="s">
        <v>2493</v>
      </c>
      <c r="C781" s="626" t="s">
        <v>2494</v>
      </c>
      <c r="D781" s="626" t="s">
        <v>2495</v>
      </c>
      <c r="E781" s="626" t="s">
        <v>2496</v>
      </c>
      <c r="F781" s="629"/>
      <c r="G781" s="629"/>
      <c r="H781" s="642">
        <v>0</v>
      </c>
      <c r="I781" s="629">
        <v>6</v>
      </c>
      <c r="J781" s="629">
        <v>16726.32</v>
      </c>
      <c r="K781" s="642">
        <v>1</v>
      </c>
      <c r="L781" s="629">
        <v>6</v>
      </c>
      <c r="M781" s="630">
        <v>16726.32</v>
      </c>
    </row>
    <row r="782" spans="1:13" ht="14.4" customHeight="1" x14ac:dyDescent="0.3">
      <c r="A782" s="625" t="s">
        <v>2836</v>
      </c>
      <c r="B782" s="626" t="s">
        <v>2493</v>
      </c>
      <c r="C782" s="626" t="s">
        <v>2500</v>
      </c>
      <c r="D782" s="626" t="s">
        <v>2501</v>
      </c>
      <c r="E782" s="626" t="s">
        <v>2502</v>
      </c>
      <c r="F782" s="629"/>
      <c r="G782" s="629"/>
      <c r="H782" s="642">
        <v>0</v>
      </c>
      <c r="I782" s="629">
        <v>3</v>
      </c>
      <c r="J782" s="629">
        <v>2642.64</v>
      </c>
      <c r="K782" s="642">
        <v>1</v>
      </c>
      <c r="L782" s="629">
        <v>3</v>
      </c>
      <c r="M782" s="630">
        <v>2642.64</v>
      </c>
    </row>
    <row r="783" spans="1:13" ht="14.4" customHeight="1" x14ac:dyDescent="0.3">
      <c r="A783" s="625" t="s">
        <v>2836</v>
      </c>
      <c r="B783" s="626" t="s">
        <v>2493</v>
      </c>
      <c r="C783" s="626" t="s">
        <v>2503</v>
      </c>
      <c r="D783" s="626" t="s">
        <v>2504</v>
      </c>
      <c r="E783" s="626" t="s">
        <v>2505</v>
      </c>
      <c r="F783" s="629"/>
      <c r="G783" s="629"/>
      <c r="H783" s="642">
        <v>0</v>
      </c>
      <c r="I783" s="629">
        <v>9</v>
      </c>
      <c r="J783" s="629">
        <v>14661.27</v>
      </c>
      <c r="K783" s="642">
        <v>1</v>
      </c>
      <c r="L783" s="629">
        <v>9</v>
      </c>
      <c r="M783" s="630">
        <v>14661.27</v>
      </c>
    </row>
    <row r="784" spans="1:13" ht="14.4" customHeight="1" x14ac:dyDescent="0.3">
      <c r="A784" s="625" t="s">
        <v>2836</v>
      </c>
      <c r="B784" s="626" t="s">
        <v>2506</v>
      </c>
      <c r="C784" s="626" t="s">
        <v>2510</v>
      </c>
      <c r="D784" s="626" t="s">
        <v>1320</v>
      </c>
      <c r="E784" s="626" t="s">
        <v>1321</v>
      </c>
      <c r="F784" s="629"/>
      <c r="G784" s="629"/>
      <c r="H784" s="642">
        <v>0</v>
      </c>
      <c r="I784" s="629">
        <v>3</v>
      </c>
      <c r="J784" s="629">
        <v>215.76</v>
      </c>
      <c r="K784" s="642">
        <v>1</v>
      </c>
      <c r="L784" s="629">
        <v>3</v>
      </c>
      <c r="M784" s="630">
        <v>215.76</v>
      </c>
    </row>
    <row r="785" spans="1:13" ht="14.4" customHeight="1" x14ac:dyDescent="0.3">
      <c r="A785" s="625" t="s">
        <v>2836</v>
      </c>
      <c r="B785" s="626" t="s">
        <v>2506</v>
      </c>
      <c r="C785" s="626" t="s">
        <v>2719</v>
      </c>
      <c r="D785" s="626" t="s">
        <v>1846</v>
      </c>
      <c r="E785" s="626" t="s">
        <v>2720</v>
      </c>
      <c r="F785" s="629"/>
      <c r="G785" s="629"/>
      <c r="H785" s="642">
        <v>0</v>
      </c>
      <c r="I785" s="629">
        <v>3</v>
      </c>
      <c r="J785" s="629">
        <v>442.08000000000004</v>
      </c>
      <c r="K785" s="642">
        <v>1</v>
      </c>
      <c r="L785" s="629">
        <v>3</v>
      </c>
      <c r="M785" s="630">
        <v>442.08000000000004</v>
      </c>
    </row>
    <row r="786" spans="1:13" ht="14.4" customHeight="1" x14ac:dyDescent="0.3">
      <c r="A786" s="625" t="s">
        <v>2836</v>
      </c>
      <c r="B786" s="626" t="s">
        <v>2506</v>
      </c>
      <c r="C786" s="626" t="s">
        <v>2522</v>
      </c>
      <c r="D786" s="626" t="s">
        <v>1317</v>
      </c>
      <c r="E786" s="626" t="s">
        <v>1397</v>
      </c>
      <c r="F786" s="629"/>
      <c r="G786" s="629"/>
      <c r="H786" s="642">
        <v>0</v>
      </c>
      <c r="I786" s="629">
        <v>5</v>
      </c>
      <c r="J786" s="629">
        <v>1571.7400000000002</v>
      </c>
      <c r="K786" s="642">
        <v>1</v>
      </c>
      <c r="L786" s="629">
        <v>5</v>
      </c>
      <c r="M786" s="630">
        <v>1571.7400000000002</v>
      </c>
    </row>
    <row r="787" spans="1:13" ht="14.4" customHeight="1" x14ac:dyDescent="0.3">
      <c r="A787" s="625" t="s">
        <v>2836</v>
      </c>
      <c r="B787" s="626" t="s">
        <v>2506</v>
      </c>
      <c r="C787" s="626" t="s">
        <v>4621</v>
      </c>
      <c r="D787" s="626" t="s">
        <v>4622</v>
      </c>
      <c r="E787" s="626" t="s">
        <v>4623</v>
      </c>
      <c r="F787" s="629">
        <v>5</v>
      </c>
      <c r="G787" s="629">
        <v>359.6</v>
      </c>
      <c r="H787" s="642">
        <v>1</v>
      </c>
      <c r="I787" s="629"/>
      <c r="J787" s="629"/>
      <c r="K787" s="642">
        <v>0</v>
      </c>
      <c r="L787" s="629">
        <v>5</v>
      </c>
      <c r="M787" s="630">
        <v>359.6</v>
      </c>
    </row>
    <row r="788" spans="1:13" ht="14.4" customHeight="1" x14ac:dyDescent="0.3">
      <c r="A788" s="625" t="s">
        <v>2836</v>
      </c>
      <c r="B788" s="626" t="s">
        <v>2506</v>
      </c>
      <c r="C788" s="626" t="s">
        <v>4624</v>
      </c>
      <c r="D788" s="626" t="s">
        <v>4622</v>
      </c>
      <c r="E788" s="626" t="s">
        <v>4625</v>
      </c>
      <c r="F788" s="629">
        <v>1</v>
      </c>
      <c r="G788" s="629">
        <v>0</v>
      </c>
      <c r="H788" s="642"/>
      <c r="I788" s="629"/>
      <c r="J788" s="629"/>
      <c r="K788" s="642"/>
      <c r="L788" s="629">
        <v>1</v>
      </c>
      <c r="M788" s="630">
        <v>0</v>
      </c>
    </row>
    <row r="789" spans="1:13" ht="14.4" customHeight="1" x14ac:dyDescent="0.3">
      <c r="A789" s="625" t="s">
        <v>2836</v>
      </c>
      <c r="B789" s="626" t="s">
        <v>2506</v>
      </c>
      <c r="C789" s="626" t="s">
        <v>4626</v>
      </c>
      <c r="D789" s="626" t="s">
        <v>3624</v>
      </c>
      <c r="E789" s="626" t="s">
        <v>4627</v>
      </c>
      <c r="F789" s="629">
        <v>3</v>
      </c>
      <c r="G789" s="629">
        <v>0</v>
      </c>
      <c r="H789" s="642"/>
      <c r="I789" s="629"/>
      <c r="J789" s="629"/>
      <c r="K789" s="642"/>
      <c r="L789" s="629">
        <v>3</v>
      </c>
      <c r="M789" s="630">
        <v>0</v>
      </c>
    </row>
    <row r="790" spans="1:13" ht="14.4" customHeight="1" x14ac:dyDescent="0.3">
      <c r="A790" s="625" t="s">
        <v>2836</v>
      </c>
      <c r="B790" s="626" t="s">
        <v>2527</v>
      </c>
      <c r="C790" s="626" t="s">
        <v>2531</v>
      </c>
      <c r="D790" s="626" t="s">
        <v>1867</v>
      </c>
      <c r="E790" s="626" t="s">
        <v>2532</v>
      </c>
      <c r="F790" s="629"/>
      <c r="G790" s="629"/>
      <c r="H790" s="642">
        <v>0</v>
      </c>
      <c r="I790" s="629">
        <v>1</v>
      </c>
      <c r="J790" s="629">
        <v>443.52</v>
      </c>
      <c r="K790" s="642">
        <v>1</v>
      </c>
      <c r="L790" s="629">
        <v>1</v>
      </c>
      <c r="M790" s="630">
        <v>443.52</v>
      </c>
    </row>
    <row r="791" spans="1:13" ht="14.4" customHeight="1" x14ac:dyDescent="0.3">
      <c r="A791" s="625" t="s">
        <v>2836</v>
      </c>
      <c r="B791" s="626" t="s">
        <v>2527</v>
      </c>
      <c r="C791" s="626" t="s">
        <v>2725</v>
      </c>
      <c r="D791" s="626" t="s">
        <v>1867</v>
      </c>
      <c r="E791" s="626" t="s">
        <v>1868</v>
      </c>
      <c r="F791" s="629"/>
      <c r="G791" s="629"/>
      <c r="H791" s="642">
        <v>0</v>
      </c>
      <c r="I791" s="629">
        <v>3</v>
      </c>
      <c r="J791" s="629">
        <v>2661.1499999999996</v>
      </c>
      <c r="K791" s="642">
        <v>1</v>
      </c>
      <c r="L791" s="629">
        <v>3</v>
      </c>
      <c r="M791" s="630">
        <v>2661.1499999999996</v>
      </c>
    </row>
    <row r="792" spans="1:13" ht="14.4" customHeight="1" x14ac:dyDescent="0.3">
      <c r="A792" s="625" t="s">
        <v>2836</v>
      </c>
      <c r="B792" s="626" t="s">
        <v>2540</v>
      </c>
      <c r="C792" s="626" t="s">
        <v>2922</v>
      </c>
      <c r="D792" s="626" t="s">
        <v>2923</v>
      </c>
      <c r="E792" s="626" t="s">
        <v>2543</v>
      </c>
      <c r="F792" s="629">
        <v>43</v>
      </c>
      <c r="G792" s="629">
        <v>300.14</v>
      </c>
      <c r="H792" s="642">
        <v>1</v>
      </c>
      <c r="I792" s="629"/>
      <c r="J792" s="629"/>
      <c r="K792" s="642">
        <v>0</v>
      </c>
      <c r="L792" s="629">
        <v>43</v>
      </c>
      <c r="M792" s="630">
        <v>300.14</v>
      </c>
    </row>
    <row r="793" spans="1:13" ht="14.4" customHeight="1" x14ac:dyDescent="0.3">
      <c r="A793" s="625" t="s">
        <v>2836</v>
      </c>
      <c r="B793" s="626" t="s">
        <v>2550</v>
      </c>
      <c r="C793" s="626" t="s">
        <v>2552</v>
      </c>
      <c r="D793" s="626" t="s">
        <v>1291</v>
      </c>
      <c r="E793" s="626" t="s">
        <v>2553</v>
      </c>
      <c r="F793" s="629"/>
      <c r="G793" s="629"/>
      <c r="H793" s="642">
        <v>0</v>
      </c>
      <c r="I793" s="629">
        <v>4</v>
      </c>
      <c r="J793" s="629">
        <v>648.52</v>
      </c>
      <c r="K793" s="642">
        <v>1</v>
      </c>
      <c r="L793" s="629">
        <v>4</v>
      </c>
      <c r="M793" s="630">
        <v>648.52</v>
      </c>
    </row>
    <row r="794" spans="1:13" ht="14.4" customHeight="1" x14ac:dyDescent="0.3">
      <c r="A794" s="625" t="s">
        <v>2836</v>
      </c>
      <c r="B794" s="626" t="s">
        <v>2550</v>
      </c>
      <c r="C794" s="626" t="s">
        <v>3175</v>
      </c>
      <c r="D794" s="626" t="s">
        <v>1293</v>
      </c>
      <c r="E794" s="626" t="s">
        <v>3176</v>
      </c>
      <c r="F794" s="629"/>
      <c r="G794" s="629"/>
      <c r="H794" s="642">
        <v>0</v>
      </c>
      <c r="I794" s="629">
        <v>1</v>
      </c>
      <c r="J794" s="629">
        <v>432.32</v>
      </c>
      <c r="K794" s="642">
        <v>1</v>
      </c>
      <c r="L794" s="629">
        <v>1</v>
      </c>
      <c r="M794" s="630">
        <v>432.32</v>
      </c>
    </row>
    <row r="795" spans="1:13" ht="14.4" customHeight="1" x14ac:dyDescent="0.3">
      <c r="A795" s="625" t="s">
        <v>2836</v>
      </c>
      <c r="B795" s="626" t="s">
        <v>2550</v>
      </c>
      <c r="C795" s="626" t="s">
        <v>4485</v>
      </c>
      <c r="D795" s="626" t="s">
        <v>1291</v>
      </c>
      <c r="E795" s="626" t="s">
        <v>4486</v>
      </c>
      <c r="F795" s="629">
        <v>1</v>
      </c>
      <c r="G795" s="629">
        <v>0</v>
      </c>
      <c r="H795" s="642"/>
      <c r="I795" s="629"/>
      <c r="J795" s="629"/>
      <c r="K795" s="642"/>
      <c r="L795" s="629">
        <v>1</v>
      </c>
      <c r="M795" s="630">
        <v>0</v>
      </c>
    </row>
    <row r="796" spans="1:13" ht="14.4" customHeight="1" x14ac:dyDescent="0.3">
      <c r="A796" s="625" t="s">
        <v>2836</v>
      </c>
      <c r="B796" s="626" t="s">
        <v>2564</v>
      </c>
      <c r="C796" s="626" t="s">
        <v>4165</v>
      </c>
      <c r="D796" s="626" t="s">
        <v>4166</v>
      </c>
      <c r="E796" s="626" t="s">
        <v>1552</v>
      </c>
      <c r="F796" s="629"/>
      <c r="G796" s="629"/>
      <c r="H796" s="642">
        <v>0</v>
      </c>
      <c r="I796" s="629">
        <v>2</v>
      </c>
      <c r="J796" s="629">
        <v>371.8</v>
      </c>
      <c r="K796" s="642">
        <v>1</v>
      </c>
      <c r="L796" s="629">
        <v>2</v>
      </c>
      <c r="M796" s="630">
        <v>371.8</v>
      </c>
    </row>
    <row r="797" spans="1:13" ht="14.4" customHeight="1" x14ac:dyDescent="0.3">
      <c r="A797" s="625" t="s">
        <v>2836</v>
      </c>
      <c r="B797" s="626" t="s">
        <v>2573</v>
      </c>
      <c r="C797" s="626" t="s">
        <v>4480</v>
      </c>
      <c r="D797" s="626" t="s">
        <v>4481</v>
      </c>
      <c r="E797" s="626" t="s">
        <v>628</v>
      </c>
      <c r="F797" s="629">
        <v>1</v>
      </c>
      <c r="G797" s="629">
        <v>0</v>
      </c>
      <c r="H797" s="642"/>
      <c r="I797" s="629"/>
      <c r="J797" s="629"/>
      <c r="K797" s="642"/>
      <c r="L797" s="629">
        <v>1</v>
      </c>
      <c r="M797" s="630">
        <v>0</v>
      </c>
    </row>
    <row r="798" spans="1:13" ht="14.4" customHeight="1" x14ac:dyDescent="0.3">
      <c r="A798" s="625" t="s">
        <v>2836</v>
      </c>
      <c r="B798" s="626" t="s">
        <v>2573</v>
      </c>
      <c r="C798" s="626" t="s">
        <v>2748</v>
      </c>
      <c r="D798" s="626" t="s">
        <v>1379</v>
      </c>
      <c r="E798" s="626" t="s">
        <v>2749</v>
      </c>
      <c r="F798" s="629"/>
      <c r="G798" s="629"/>
      <c r="H798" s="642">
        <v>0</v>
      </c>
      <c r="I798" s="629">
        <v>1</v>
      </c>
      <c r="J798" s="629">
        <v>275.48</v>
      </c>
      <c r="K798" s="642">
        <v>1</v>
      </c>
      <c r="L798" s="629">
        <v>1</v>
      </c>
      <c r="M798" s="630">
        <v>275.48</v>
      </c>
    </row>
    <row r="799" spans="1:13" ht="14.4" customHeight="1" x14ac:dyDescent="0.3">
      <c r="A799" s="625" t="s">
        <v>2836</v>
      </c>
      <c r="B799" s="626" t="s">
        <v>2573</v>
      </c>
      <c r="C799" s="626" t="s">
        <v>2575</v>
      </c>
      <c r="D799" s="626" t="s">
        <v>1379</v>
      </c>
      <c r="E799" s="626" t="s">
        <v>628</v>
      </c>
      <c r="F799" s="629"/>
      <c r="G799" s="629"/>
      <c r="H799" s="642">
        <v>0</v>
      </c>
      <c r="I799" s="629">
        <v>15</v>
      </c>
      <c r="J799" s="629">
        <v>2066.1000000000004</v>
      </c>
      <c r="K799" s="642">
        <v>1</v>
      </c>
      <c r="L799" s="629">
        <v>15</v>
      </c>
      <c r="M799" s="630">
        <v>2066.1000000000004</v>
      </c>
    </row>
    <row r="800" spans="1:13" ht="14.4" customHeight="1" x14ac:dyDescent="0.3">
      <c r="A800" s="625" t="s">
        <v>2836</v>
      </c>
      <c r="B800" s="626" t="s">
        <v>2573</v>
      </c>
      <c r="C800" s="626" t="s">
        <v>4332</v>
      </c>
      <c r="D800" s="626" t="s">
        <v>1379</v>
      </c>
      <c r="E800" s="626" t="s">
        <v>4333</v>
      </c>
      <c r="F800" s="629"/>
      <c r="G800" s="629"/>
      <c r="H800" s="642">
        <v>0</v>
      </c>
      <c r="I800" s="629">
        <v>1</v>
      </c>
      <c r="J800" s="629">
        <v>413.22</v>
      </c>
      <c r="K800" s="642">
        <v>1</v>
      </c>
      <c r="L800" s="629">
        <v>1</v>
      </c>
      <c r="M800" s="630">
        <v>413.22</v>
      </c>
    </row>
    <row r="801" spans="1:13" ht="14.4" customHeight="1" x14ac:dyDescent="0.3">
      <c r="A801" s="625" t="s">
        <v>2837</v>
      </c>
      <c r="B801" s="626" t="s">
        <v>4858</v>
      </c>
      <c r="C801" s="626" t="s">
        <v>3273</v>
      </c>
      <c r="D801" s="626" t="s">
        <v>3274</v>
      </c>
      <c r="E801" s="626" t="s">
        <v>3275</v>
      </c>
      <c r="F801" s="629"/>
      <c r="G801" s="629"/>
      <c r="H801" s="642">
        <v>0</v>
      </c>
      <c r="I801" s="629">
        <v>6</v>
      </c>
      <c r="J801" s="629">
        <v>13676.880000000001</v>
      </c>
      <c r="K801" s="642">
        <v>1</v>
      </c>
      <c r="L801" s="629">
        <v>6</v>
      </c>
      <c r="M801" s="630">
        <v>13676.880000000001</v>
      </c>
    </row>
    <row r="802" spans="1:13" ht="14.4" customHeight="1" x14ac:dyDescent="0.3">
      <c r="A802" s="625" t="s">
        <v>2838</v>
      </c>
      <c r="B802" s="626" t="s">
        <v>2179</v>
      </c>
      <c r="C802" s="626" t="s">
        <v>4676</v>
      </c>
      <c r="D802" s="626" t="s">
        <v>4677</v>
      </c>
      <c r="E802" s="626" t="s">
        <v>4175</v>
      </c>
      <c r="F802" s="629">
        <v>1</v>
      </c>
      <c r="G802" s="629">
        <v>0</v>
      </c>
      <c r="H802" s="642"/>
      <c r="I802" s="629"/>
      <c r="J802" s="629"/>
      <c r="K802" s="642"/>
      <c r="L802" s="629">
        <v>1</v>
      </c>
      <c r="M802" s="630">
        <v>0</v>
      </c>
    </row>
    <row r="803" spans="1:13" ht="14.4" customHeight="1" x14ac:dyDescent="0.3">
      <c r="A803" s="625" t="s">
        <v>2838</v>
      </c>
      <c r="B803" s="626" t="s">
        <v>2179</v>
      </c>
      <c r="C803" s="626" t="s">
        <v>4174</v>
      </c>
      <c r="D803" s="626" t="s">
        <v>3215</v>
      </c>
      <c r="E803" s="626" t="s">
        <v>4175</v>
      </c>
      <c r="F803" s="629"/>
      <c r="G803" s="629"/>
      <c r="H803" s="642"/>
      <c r="I803" s="629">
        <v>4</v>
      </c>
      <c r="J803" s="629">
        <v>0</v>
      </c>
      <c r="K803" s="642"/>
      <c r="L803" s="629">
        <v>4</v>
      </c>
      <c r="M803" s="630">
        <v>0</v>
      </c>
    </row>
    <row r="804" spans="1:13" ht="14.4" customHeight="1" x14ac:dyDescent="0.3">
      <c r="A804" s="625" t="s">
        <v>2838</v>
      </c>
      <c r="B804" s="626" t="s">
        <v>2179</v>
      </c>
      <c r="C804" s="626" t="s">
        <v>2870</v>
      </c>
      <c r="D804" s="626" t="s">
        <v>880</v>
      </c>
      <c r="E804" s="626" t="s">
        <v>2871</v>
      </c>
      <c r="F804" s="629"/>
      <c r="G804" s="629"/>
      <c r="H804" s="642">
        <v>0</v>
      </c>
      <c r="I804" s="629">
        <v>1</v>
      </c>
      <c r="J804" s="629">
        <v>95.24</v>
      </c>
      <c r="K804" s="642">
        <v>1</v>
      </c>
      <c r="L804" s="629">
        <v>1</v>
      </c>
      <c r="M804" s="630">
        <v>95.24</v>
      </c>
    </row>
    <row r="805" spans="1:13" ht="14.4" customHeight="1" x14ac:dyDescent="0.3">
      <c r="A805" s="625" t="s">
        <v>2838</v>
      </c>
      <c r="B805" s="626" t="s">
        <v>2179</v>
      </c>
      <c r="C805" s="626" t="s">
        <v>2180</v>
      </c>
      <c r="D805" s="626" t="s">
        <v>880</v>
      </c>
      <c r="E805" s="626" t="s">
        <v>881</v>
      </c>
      <c r="F805" s="629"/>
      <c r="G805" s="629"/>
      <c r="H805" s="642">
        <v>0</v>
      </c>
      <c r="I805" s="629">
        <v>5</v>
      </c>
      <c r="J805" s="629">
        <v>952.4</v>
      </c>
      <c r="K805" s="642">
        <v>1</v>
      </c>
      <c r="L805" s="629">
        <v>5</v>
      </c>
      <c r="M805" s="630">
        <v>952.4</v>
      </c>
    </row>
    <row r="806" spans="1:13" ht="14.4" customHeight="1" x14ac:dyDescent="0.3">
      <c r="A806" s="625" t="s">
        <v>2838</v>
      </c>
      <c r="B806" s="626" t="s">
        <v>2179</v>
      </c>
      <c r="C806" s="626" t="s">
        <v>2181</v>
      </c>
      <c r="D806" s="626" t="s">
        <v>880</v>
      </c>
      <c r="E806" s="626" t="s">
        <v>882</v>
      </c>
      <c r="F806" s="629"/>
      <c r="G806" s="629"/>
      <c r="H806" s="642">
        <v>0</v>
      </c>
      <c r="I806" s="629">
        <v>1</v>
      </c>
      <c r="J806" s="629">
        <v>612.26</v>
      </c>
      <c r="K806" s="642">
        <v>1</v>
      </c>
      <c r="L806" s="629">
        <v>1</v>
      </c>
      <c r="M806" s="630">
        <v>612.26</v>
      </c>
    </row>
    <row r="807" spans="1:13" ht="14.4" customHeight="1" x14ac:dyDescent="0.3">
      <c r="A807" s="625" t="s">
        <v>2838</v>
      </c>
      <c r="B807" s="626" t="s">
        <v>4866</v>
      </c>
      <c r="C807" s="626" t="s">
        <v>4658</v>
      </c>
      <c r="D807" s="626" t="s">
        <v>3375</v>
      </c>
      <c r="E807" s="626" t="s">
        <v>881</v>
      </c>
      <c r="F807" s="629"/>
      <c r="G807" s="629"/>
      <c r="H807" s="642">
        <v>0</v>
      </c>
      <c r="I807" s="629">
        <v>1</v>
      </c>
      <c r="J807" s="629">
        <v>123.71</v>
      </c>
      <c r="K807" s="642">
        <v>1</v>
      </c>
      <c r="L807" s="629">
        <v>1</v>
      </c>
      <c r="M807" s="630">
        <v>123.71</v>
      </c>
    </row>
    <row r="808" spans="1:13" ht="14.4" customHeight="1" x14ac:dyDescent="0.3">
      <c r="A808" s="625" t="s">
        <v>2838</v>
      </c>
      <c r="B808" s="626" t="s">
        <v>2194</v>
      </c>
      <c r="C808" s="626" t="s">
        <v>2195</v>
      </c>
      <c r="D808" s="626" t="s">
        <v>1271</v>
      </c>
      <c r="E808" s="626" t="s">
        <v>1272</v>
      </c>
      <c r="F808" s="629"/>
      <c r="G808" s="629"/>
      <c r="H808" s="642">
        <v>0</v>
      </c>
      <c r="I808" s="629">
        <v>87</v>
      </c>
      <c r="J808" s="629">
        <v>43273.799999999996</v>
      </c>
      <c r="K808" s="642">
        <v>1</v>
      </c>
      <c r="L808" s="629">
        <v>87</v>
      </c>
      <c r="M808" s="630">
        <v>43273.799999999996</v>
      </c>
    </row>
    <row r="809" spans="1:13" ht="14.4" customHeight="1" x14ac:dyDescent="0.3">
      <c r="A809" s="625" t="s">
        <v>2838</v>
      </c>
      <c r="B809" s="626" t="s">
        <v>2194</v>
      </c>
      <c r="C809" s="626" t="s">
        <v>2196</v>
      </c>
      <c r="D809" s="626" t="s">
        <v>1418</v>
      </c>
      <c r="E809" s="626" t="s">
        <v>2197</v>
      </c>
      <c r="F809" s="629"/>
      <c r="G809" s="629"/>
      <c r="H809" s="642">
        <v>0</v>
      </c>
      <c r="I809" s="629">
        <v>10</v>
      </c>
      <c r="J809" s="629">
        <v>13546.779999999999</v>
      </c>
      <c r="K809" s="642">
        <v>1</v>
      </c>
      <c r="L809" s="629">
        <v>10</v>
      </c>
      <c r="M809" s="630">
        <v>13546.779999999999</v>
      </c>
    </row>
    <row r="810" spans="1:13" ht="14.4" customHeight="1" x14ac:dyDescent="0.3">
      <c r="A810" s="625" t="s">
        <v>2838</v>
      </c>
      <c r="B810" s="626" t="s">
        <v>2203</v>
      </c>
      <c r="C810" s="626" t="s">
        <v>2206</v>
      </c>
      <c r="D810" s="626" t="s">
        <v>1328</v>
      </c>
      <c r="E810" s="626" t="s">
        <v>1329</v>
      </c>
      <c r="F810" s="629"/>
      <c r="G810" s="629"/>
      <c r="H810" s="642"/>
      <c r="I810" s="629">
        <v>1</v>
      </c>
      <c r="J810" s="629">
        <v>0</v>
      </c>
      <c r="K810" s="642"/>
      <c r="L810" s="629">
        <v>1</v>
      </c>
      <c r="M810" s="630">
        <v>0</v>
      </c>
    </row>
    <row r="811" spans="1:13" ht="14.4" customHeight="1" x14ac:dyDescent="0.3">
      <c r="A811" s="625" t="s">
        <v>2838</v>
      </c>
      <c r="B811" s="626" t="s">
        <v>2203</v>
      </c>
      <c r="C811" s="626" t="s">
        <v>2607</v>
      </c>
      <c r="D811" s="626" t="s">
        <v>1328</v>
      </c>
      <c r="E811" s="626" t="s">
        <v>1845</v>
      </c>
      <c r="F811" s="629"/>
      <c r="G811" s="629"/>
      <c r="H811" s="642"/>
      <c r="I811" s="629">
        <v>4</v>
      </c>
      <c r="J811" s="629">
        <v>0</v>
      </c>
      <c r="K811" s="642"/>
      <c r="L811" s="629">
        <v>4</v>
      </c>
      <c r="M811" s="630">
        <v>0</v>
      </c>
    </row>
    <row r="812" spans="1:13" ht="14.4" customHeight="1" x14ac:dyDescent="0.3">
      <c r="A812" s="625" t="s">
        <v>2838</v>
      </c>
      <c r="B812" s="626" t="s">
        <v>2227</v>
      </c>
      <c r="C812" s="626" t="s">
        <v>2228</v>
      </c>
      <c r="D812" s="626" t="s">
        <v>1314</v>
      </c>
      <c r="E812" s="626" t="s">
        <v>1315</v>
      </c>
      <c r="F812" s="629"/>
      <c r="G812" s="629"/>
      <c r="H812" s="642">
        <v>0</v>
      </c>
      <c r="I812" s="629">
        <v>2</v>
      </c>
      <c r="J812" s="629">
        <v>937.92</v>
      </c>
      <c r="K812" s="642">
        <v>1</v>
      </c>
      <c r="L812" s="629">
        <v>2</v>
      </c>
      <c r="M812" s="630">
        <v>937.92</v>
      </c>
    </row>
    <row r="813" spans="1:13" ht="14.4" customHeight="1" x14ac:dyDescent="0.3">
      <c r="A813" s="625" t="s">
        <v>2838</v>
      </c>
      <c r="B813" s="626" t="s">
        <v>2227</v>
      </c>
      <c r="C813" s="626" t="s">
        <v>2229</v>
      </c>
      <c r="D813" s="626" t="s">
        <v>1314</v>
      </c>
      <c r="E813" s="626" t="s">
        <v>1316</v>
      </c>
      <c r="F813" s="629"/>
      <c r="G813" s="629"/>
      <c r="H813" s="642">
        <v>0</v>
      </c>
      <c r="I813" s="629">
        <v>6</v>
      </c>
      <c r="J813" s="629">
        <v>3751.74</v>
      </c>
      <c r="K813" s="642">
        <v>1</v>
      </c>
      <c r="L813" s="629">
        <v>6</v>
      </c>
      <c r="M813" s="630">
        <v>3751.74</v>
      </c>
    </row>
    <row r="814" spans="1:13" ht="14.4" customHeight="1" x14ac:dyDescent="0.3">
      <c r="A814" s="625" t="s">
        <v>2838</v>
      </c>
      <c r="B814" s="626" t="s">
        <v>2227</v>
      </c>
      <c r="C814" s="626" t="s">
        <v>2617</v>
      </c>
      <c r="D814" s="626" t="s">
        <v>1314</v>
      </c>
      <c r="E814" s="626" t="s">
        <v>1839</v>
      </c>
      <c r="F814" s="629"/>
      <c r="G814" s="629"/>
      <c r="H814" s="642">
        <v>0</v>
      </c>
      <c r="I814" s="629">
        <v>2</v>
      </c>
      <c r="J814" s="629">
        <v>1875.86</v>
      </c>
      <c r="K814" s="642">
        <v>1</v>
      </c>
      <c r="L814" s="629">
        <v>2</v>
      </c>
      <c r="M814" s="630">
        <v>1875.86</v>
      </c>
    </row>
    <row r="815" spans="1:13" ht="14.4" customHeight="1" x14ac:dyDescent="0.3">
      <c r="A815" s="625" t="s">
        <v>2838</v>
      </c>
      <c r="B815" s="626" t="s">
        <v>2227</v>
      </c>
      <c r="C815" s="626" t="s">
        <v>2232</v>
      </c>
      <c r="D815" s="626" t="s">
        <v>1355</v>
      </c>
      <c r="E815" s="626" t="s">
        <v>1839</v>
      </c>
      <c r="F815" s="629"/>
      <c r="G815" s="629"/>
      <c r="H815" s="642">
        <v>0</v>
      </c>
      <c r="I815" s="629">
        <v>8</v>
      </c>
      <c r="J815" s="629">
        <v>13997.52</v>
      </c>
      <c r="K815" s="642">
        <v>1</v>
      </c>
      <c r="L815" s="629">
        <v>8</v>
      </c>
      <c r="M815" s="630">
        <v>13997.52</v>
      </c>
    </row>
    <row r="816" spans="1:13" ht="14.4" customHeight="1" x14ac:dyDescent="0.3">
      <c r="A816" s="625" t="s">
        <v>2838</v>
      </c>
      <c r="B816" s="626" t="s">
        <v>2227</v>
      </c>
      <c r="C816" s="626" t="s">
        <v>2233</v>
      </c>
      <c r="D816" s="626" t="s">
        <v>1355</v>
      </c>
      <c r="E816" s="626" t="s">
        <v>1840</v>
      </c>
      <c r="F816" s="629"/>
      <c r="G816" s="629"/>
      <c r="H816" s="642">
        <v>0</v>
      </c>
      <c r="I816" s="629">
        <v>18</v>
      </c>
      <c r="J816" s="629">
        <v>41992.56</v>
      </c>
      <c r="K816" s="642">
        <v>1</v>
      </c>
      <c r="L816" s="629">
        <v>18</v>
      </c>
      <c r="M816" s="630">
        <v>41992.56</v>
      </c>
    </row>
    <row r="817" spans="1:13" ht="14.4" customHeight="1" x14ac:dyDescent="0.3">
      <c r="A817" s="625" t="s">
        <v>2838</v>
      </c>
      <c r="B817" s="626" t="s">
        <v>2278</v>
      </c>
      <c r="C817" s="626" t="s">
        <v>2281</v>
      </c>
      <c r="D817" s="626" t="s">
        <v>1452</v>
      </c>
      <c r="E817" s="626" t="s">
        <v>1199</v>
      </c>
      <c r="F817" s="629"/>
      <c r="G817" s="629"/>
      <c r="H817" s="642">
        <v>0</v>
      </c>
      <c r="I817" s="629">
        <v>1</v>
      </c>
      <c r="J817" s="629">
        <v>60.92</v>
      </c>
      <c r="K817" s="642">
        <v>1</v>
      </c>
      <c r="L817" s="629">
        <v>1</v>
      </c>
      <c r="M817" s="630">
        <v>60.92</v>
      </c>
    </row>
    <row r="818" spans="1:13" ht="14.4" customHeight="1" x14ac:dyDescent="0.3">
      <c r="A818" s="625" t="s">
        <v>2838</v>
      </c>
      <c r="B818" s="626" t="s">
        <v>2301</v>
      </c>
      <c r="C818" s="626" t="s">
        <v>4701</v>
      </c>
      <c r="D818" s="626" t="s">
        <v>4702</v>
      </c>
      <c r="E818" s="626" t="s">
        <v>4703</v>
      </c>
      <c r="F818" s="629">
        <v>1</v>
      </c>
      <c r="G818" s="629">
        <v>0</v>
      </c>
      <c r="H818" s="642"/>
      <c r="I818" s="629"/>
      <c r="J818" s="629"/>
      <c r="K818" s="642"/>
      <c r="L818" s="629">
        <v>1</v>
      </c>
      <c r="M818" s="630">
        <v>0</v>
      </c>
    </row>
    <row r="819" spans="1:13" ht="14.4" customHeight="1" x14ac:dyDescent="0.3">
      <c r="A819" s="625" t="s">
        <v>2838</v>
      </c>
      <c r="B819" s="626" t="s">
        <v>2361</v>
      </c>
      <c r="C819" s="626" t="s">
        <v>2362</v>
      </c>
      <c r="D819" s="626" t="s">
        <v>2363</v>
      </c>
      <c r="E819" s="626" t="s">
        <v>2364</v>
      </c>
      <c r="F819" s="629"/>
      <c r="G819" s="629"/>
      <c r="H819" s="642">
        <v>0</v>
      </c>
      <c r="I819" s="629">
        <v>7</v>
      </c>
      <c r="J819" s="629">
        <v>2333.17</v>
      </c>
      <c r="K819" s="642">
        <v>1</v>
      </c>
      <c r="L819" s="629">
        <v>7</v>
      </c>
      <c r="M819" s="630">
        <v>2333.17</v>
      </c>
    </row>
    <row r="820" spans="1:13" ht="14.4" customHeight="1" x14ac:dyDescent="0.3">
      <c r="A820" s="625" t="s">
        <v>2838</v>
      </c>
      <c r="B820" s="626" t="s">
        <v>2361</v>
      </c>
      <c r="C820" s="626" t="s">
        <v>2679</v>
      </c>
      <c r="D820" s="626" t="s">
        <v>2680</v>
      </c>
      <c r="E820" s="626" t="s">
        <v>2681</v>
      </c>
      <c r="F820" s="629"/>
      <c r="G820" s="629"/>
      <c r="H820" s="642">
        <v>0</v>
      </c>
      <c r="I820" s="629">
        <v>1</v>
      </c>
      <c r="J820" s="629">
        <v>333.31</v>
      </c>
      <c r="K820" s="642">
        <v>1</v>
      </c>
      <c r="L820" s="629">
        <v>1</v>
      </c>
      <c r="M820" s="630">
        <v>333.31</v>
      </c>
    </row>
    <row r="821" spans="1:13" ht="14.4" customHeight="1" x14ac:dyDescent="0.3">
      <c r="A821" s="625" t="s">
        <v>2838</v>
      </c>
      <c r="B821" s="626" t="s">
        <v>2382</v>
      </c>
      <c r="C821" s="626" t="s">
        <v>2383</v>
      </c>
      <c r="D821" s="626" t="s">
        <v>1512</v>
      </c>
      <c r="E821" s="626" t="s">
        <v>2384</v>
      </c>
      <c r="F821" s="629"/>
      <c r="G821" s="629"/>
      <c r="H821" s="642">
        <v>0</v>
      </c>
      <c r="I821" s="629">
        <v>6</v>
      </c>
      <c r="J821" s="629">
        <v>2399.52</v>
      </c>
      <c r="K821" s="642">
        <v>1</v>
      </c>
      <c r="L821" s="629">
        <v>6</v>
      </c>
      <c r="M821" s="630">
        <v>2399.52</v>
      </c>
    </row>
    <row r="822" spans="1:13" ht="14.4" customHeight="1" x14ac:dyDescent="0.3">
      <c r="A822" s="625" t="s">
        <v>2838</v>
      </c>
      <c r="B822" s="626" t="s">
        <v>2392</v>
      </c>
      <c r="C822" s="626" t="s">
        <v>2393</v>
      </c>
      <c r="D822" s="626" t="s">
        <v>1511</v>
      </c>
      <c r="E822" s="626" t="s">
        <v>2374</v>
      </c>
      <c r="F822" s="629"/>
      <c r="G822" s="629"/>
      <c r="H822" s="642">
        <v>0</v>
      </c>
      <c r="I822" s="629">
        <v>2</v>
      </c>
      <c r="J822" s="629">
        <v>139.72</v>
      </c>
      <c r="K822" s="642">
        <v>1</v>
      </c>
      <c r="L822" s="629">
        <v>2</v>
      </c>
      <c r="M822" s="630">
        <v>139.72</v>
      </c>
    </row>
    <row r="823" spans="1:13" ht="14.4" customHeight="1" x14ac:dyDescent="0.3">
      <c r="A823" s="625" t="s">
        <v>2838</v>
      </c>
      <c r="B823" s="626" t="s">
        <v>4857</v>
      </c>
      <c r="C823" s="626" t="s">
        <v>3615</v>
      </c>
      <c r="D823" s="626" t="s">
        <v>3123</v>
      </c>
      <c r="E823" s="626" t="s">
        <v>3616</v>
      </c>
      <c r="F823" s="629"/>
      <c r="G823" s="629"/>
      <c r="H823" s="642">
        <v>0</v>
      </c>
      <c r="I823" s="629">
        <v>67</v>
      </c>
      <c r="J823" s="629">
        <v>20260.129999999994</v>
      </c>
      <c r="K823" s="642">
        <v>1</v>
      </c>
      <c r="L823" s="629">
        <v>67</v>
      </c>
      <c r="M823" s="630">
        <v>20260.129999999994</v>
      </c>
    </row>
    <row r="824" spans="1:13" ht="14.4" customHeight="1" x14ac:dyDescent="0.3">
      <c r="A824" s="625" t="s">
        <v>2838</v>
      </c>
      <c r="B824" s="626" t="s">
        <v>2469</v>
      </c>
      <c r="C824" s="626" t="s">
        <v>3422</v>
      </c>
      <c r="D824" s="626" t="s">
        <v>3423</v>
      </c>
      <c r="E824" s="626"/>
      <c r="F824" s="629"/>
      <c r="G824" s="629"/>
      <c r="H824" s="642">
        <v>0</v>
      </c>
      <c r="I824" s="629">
        <v>3</v>
      </c>
      <c r="J824" s="629">
        <v>6838.4400000000005</v>
      </c>
      <c r="K824" s="642">
        <v>1</v>
      </c>
      <c r="L824" s="629">
        <v>3</v>
      </c>
      <c r="M824" s="630">
        <v>6838.4400000000005</v>
      </c>
    </row>
    <row r="825" spans="1:13" ht="14.4" customHeight="1" x14ac:dyDescent="0.3">
      <c r="A825" s="625" t="s">
        <v>2838</v>
      </c>
      <c r="B825" s="626" t="s">
        <v>2469</v>
      </c>
      <c r="C825" s="626" t="s">
        <v>3425</v>
      </c>
      <c r="D825" s="626" t="s">
        <v>3423</v>
      </c>
      <c r="E825" s="626" t="s">
        <v>3424</v>
      </c>
      <c r="F825" s="629"/>
      <c r="G825" s="629"/>
      <c r="H825" s="642">
        <v>0</v>
      </c>
      <c r="I825" s="629">
        <v>3</v>
      </c>
      <c r="J825" s="629">
        <v>6838.4400000000005</v>
      </c>
      <c r="K825" s="642">
        <v>1</v>
      </c>
      <c r="L825" s="629">
        <v>3</v>
      </c>
      <c r="M825" s="630">
        <v>6838.4400000000005</v>
      </c>
    </row>
    <row r="826" spans="1:13" ht="14.4" customHeight="1" x14ac:dyDescent="0.3">
      <c r="A826" s="625" t="s">
        <v>2838</v>
      </c>
      <c r="B826" s="626" t="s">
        <v>2469</v>
      </c>
      <c r="C826" s="626" t="s">
        <v>4040</v>
      </c>
      <c r="D826" s="626" t="s">
        <v>3423</v>
      </c>
      <c r="E826" s="626" t="s">
        <v>4041</v>
      </c>
      <c r="F826" s="629"/>
      <c r="G826" s="629"/>
      <c r="H826" s="642">
        <v>0</v>
      </c>
      <c r="I826" s="629">
        <v>2</v>
      </c>
      <c r="J826" s="629">
        <v>15196.54</v>
      </c>
      <c r="K826" s="642">
        <v>1</v>
      </c>
      <c r="L826" s="629">
        <v>2</v>
      </c>
      <c r="M826" s="630">
        <v>15196.54</v>
      </c>
    </row>
    <row r="827" spans="1:13" ht="14.4" customHeight="1" x14ac:dyDescent="0.3">
      <c r="A827" s="625" t="s">
        <v>2838</v>
      </c>
      <c r="B827" s="626" t="s">
        <v>2469</v>
      </c>
      <c r="C827" s="626" t="s">
        <v>4649</v>
      </c>
      <c r="D827" s="626" t="s">
        <v>619</v>
      </c>
      <c r="E827" s="626" t="s">
        <v>4041</v>
      </c>
      <c r="F827" s="629">
        <v>1</v>
      </c>
      <c r="G827" s="629">
        <v>0</v>
      </c>
      <c r="H827" s="642"/>
      <c r="I827" s="629"/>
      <c r="J827" s="629"/>
      <c r="K827" s="642"/>
      <c r="L827" s="629">
        <v>1</v>
      </c>
      <c r="M827" s="630">
        <v>0</v>
      </c>
    </row>
    <row r="828" spans="1:13" ht="14.4" customHeight="1" x14ac:dyDescent="0.3">
      <c r="A828" s="625" t="s">
        <v>2838</v>
      </c>
      <c r="B828" s="626" t="s">
        <v>4858</v>
      </c>
      <c r="C828" s="626" t="s">
        <v>3273</v>
      </c>
      <c r="D828" s="626" t="s">
        <v>3274</v>
      </c>
      <c r="E828" s="626" t="s">
        <v>3275</v>
      </c>
      <c r="F828" s="629"/>
      <c r="G828" s="629"/>
      <c r="H828" s="642">
        <v>0</v>
      </c>
      <c r="I828" s="629">
        <v>314</v>
      </c>
      <c r="J828" s="629">
        <v>715756.7200000002</v>
      </c>
      <c r="K828" s="642">
        <v>1</v>
      </c>
      <c r="L828" s="629">
        <v>314</v>
      </c>
      <c r="M828" s="630">
        <v>715756.7200000002</v>
      </c>
    </row>
    <row r="829" spans="1:13" ht="14.4" customHeight="1" x14ac:dyDescent="0.3">
      <c r="A829" s="625" t="s">
        <v>2838</v>
      </c>
      <c r="B829" s="626" t="s">
        <v>4868</v>
      </c>
      <c r="C829" s="626" t="s">
        <v>3812</v>
      </c>
      <c r="D829" s="626" t="s">
        <v>3180</v>
      </c>
      <c r="E829" s="626" t="s">
        <v>3813</v>
      </c>
      <c r="F829" s="629"/>
      <c r="G829" s="629"/>
      <c r="H829" s="642">
        <v>0</v>
      </c>
      <c r="I829" s="629">
        <v>5</v>
      </c>
      <c r="J829" s="629">
        <v>34192.199999999997</v>
      </c>
      <c r="K829" s="642">
        <v>1</v>
      </c>
      <c r="L829" s="629">
        <v>5</v>
      </c>
      <c r="M829" s="630">
        <v>34192.199999999997</v>
      </c>
    </row>
    <row r="830" spans="1:13" ht="14.4" customHeight="1" x14ac:dyDescent="0.3">
      <c r="A830" s="625" t="s">
        <v>2838</v>
      </c>
      <c r="B830" s="626" t="s">
        <v>4859</v>
      </c>
      <c r="C830" s="626" t="s">
        <v>3476</v>
      </c>
      <c r="D830" s="626" t="s">
        <v>3477</v>
      </c>
      <c r="E830" s="626" t="s">
        <v>3478</v>
      </c>
      <c r="F830" s="629"/>
      <c r="G830" s="629"/>
      <c r="H830" s="642">
        <v>0</v>
      </c>
      <c r="I830" s="629">
        <v>47</v>
      </c>
      <c r="J830" s="629">
        <v>115144.82999999999</v>
      </c>
      <c r="K830" s="642">
        <v>1</v>
      </c>
      <c r="L830" s="629">
        <v>47</v>
      </c>
      <c r="M830" s="630">
        <v>115144.82999999999</v>
      </c>
    </row>
    <row r="831" spans="1:13" ht="14.4" customHeight="1" x14ac:dyDescent="0.3">
      <c r="A831" s="625" t="s">
        <v>2838</v>
      </c>
      <c r="B831" s="626" t="s">
        <v>2478</v>
      </c>
      <c r="C831" s="626" t="s">
        <v>2481</v>
      </c>
      <c r="D831" s="626" t="s">
        <v>1274</v>
      </c>
      <c r="E831" s="626" t="s">
        <v>2482</v>
      </c>
      <c r="F831" s="629"/>
      <c r="G831" s="629"/>
      <c r="H831" s="642">
        <v>0</v>
      </c>
      <c r="I831" s="629">
        <v>3</v>
      </c>
      <c r="J831" s="629">
        <v>289.89</v>
      </c>
      <c r="K831" s="642">
        <v>1</v>
      </c>
      <c r="L831" s="629">
        <v>3</v>
      </c>
      <c r="M831" s="630">
        <v>289.89</v>
      </c>
    </row>
    <row r="832" spans="1:13" ht="14.4" customHeight="1" x14ac:dyDescent="0.3">
      <c r="A832" s="625" t="s">
        <v>2838</v>
      </c>
      <c r="B832" s="626" t="s">
        <v>2485</v>
      </c>
      <c r="C832" s="626" t="s">
        <v>2486</v>
      </c>
      <c r="D832" s="626" t="s">
        <v>1429</v>
      </c>
      <c r="E832" s="626" t="s">
        <v>1430</v>
      </c>
      <c r="F832" s="629"/>
      <c r="G832" s="629"/>
      <c r="H832" s="642">
        <v>0</v>
      </c>
      <c r="I832" s="629">
        <v>9</v>
      </c>
      <c r="J832" s="629">
        <v>823.34999999999991</v>
      </c>
      <c r="K832" s="642">
        <v>1</v>
      </c>
      <c r="L832" s="629">
        <v>9</v>
      </c>
      <c r="M832" s="630">
        <v>823.34999999999991</v>
      </c>
    </row>
    <row r="833" spans="1:13" ht="14.4" customHeight="1" x14ac:dyDescent="0.3">
      <c r="A833" s="625" t="s">
        <v>2838</v>
      </c>
      <c r="B833" s="626" t="s">
        <v>4864</v>
      </c>
      <c r="C833" s="626" t="s">
        <v>3778</v>
      </c>
      <c r="D833" s="626" t="s">
        <v>3779</v>
      </c>
      <c r="E833" s="626" t="s">
        <v>3780</v>
      </c>
      <c r="F833" s="629"/>
      <c r="G833" s="629"/>
      <c r="H833" s="642">
        <v>0</v>
      </c>
      <c r="I833" s="629">
        <v>1</v>
      </c>
      <c r="J833" s="629">
        <v>1509.4</v>
      </c>
      <c r="K833" s="642">
        <v>1</v>
      </c>
      <c r="L833" s="629">
        <v>1</v>
      </c>
      <c r="M833" s="630">
        <v>1509.4</v>
      </c>
    </row>
    <row r="834" spans="1:13" ht="14.4" customHeight="1" x14ac:dyDescent="0.3">
      <c r="A834" s="625" t="s">
        <v>2838</v>
      </c>
      <c r="B834" s="626" t="s">
        <v>2506</v>
      </c>
      <c r="C834" s="626" t="s">
        <v>2507</v>
      </c>
      <c r="D834" s="626" t="s">
        <v>1317</v>
      </c>
      <c r="E834" s="626" t="s">
        <v>2508</v>
      </c>
      <c r="F834" s="629"/>
      <c r="G834" s="629"/>
      <c r="H834" s="642">
        <v>0</v>
      </c>
      <c r="I834" s="629">
        <v>1</v>
      </c>
      <c r="J834" s="629">
        <v>32.74</v>
      </c>
      <c r="K834" s="642">
        <v>1</v>
      </c>
      <c r="L834" s="629">
        <v>1</v>
      </c>
      <c r="M834" s="630">
        <v>32.74</v>
      </c>
    </row>
    <row r="835" spans="1:13" ht="14.4" customHeight="1" x14ac:dyDescent="0.3">
      <c r="A835" s="625" t="s">
        <v>2838</v>
      </c>
      <c r="B835" s="626" t="s">
        <v>2506</v>
      </c>
      <c r="C835" s="626" t="s">
        <v>2719</v>
      </c>
      <c r="D835" s="626" t="s">
        <v>1846</v>
      </c>
      <c r="E835" s="626" t="s">
        <v>2720</v>
      </c>
      <c r="F835" s="629"/>
      <c r="G835" s="629"/>
      <c r="H835" s="642">
        <v>0</v>
      </c>
      <c r="I835" s="629">
        <v>1</v>
      </c>
      <c r="J835" s="629">
        <v>147.36000000000001</v>
      </c>
      <c r="K835" s="642">
        <v>1</v>
      </c>
      <c r="L835" s="629">
        <v>1</v>
      </c>
      <c r="M835" s="630">
        <v>147.36000000000001</v>
      </c>
    </row>
    <row r="836" spans="1:13" ht="14.4" customHeight="1" x14ac:dyDescent="0.3">
      <c r="A836" s="625" t="s">
        <v>2838</v>
      </c>
      <c r="B836" s="626" t="s">
        <v>2506</v>
      </c>
      <c r="C836" s="626" t="s">
        <v>2518</v>
      </c>
      <c r="D836" s="626" t="s">
        <v>1351</v>
      </c>
      <c r="E836" s="626" t="s">
        <v>2519</v>
      </c>
      <c r="F836" s="629"/>
      <c r="G836" s="629"/>
      <c r="H836" s="642">
        <v>0</v>
      </c>
      <c r="I836" s="629">
        <v>2</v>
      </c>
      <c r="J836" s="629">
        <v>222.74</v>
      </c>
      <c r="K836" s="642">
        <v>1</v>
      </c>
      <c r="L836" s="629">
        <v>2</v>
      </c>
      <c r="M836" s="630">
        <v>222.74</v>
      </c>
    </row>
    <row r="837" spans="1:13" ht="14.4" customHeight="1" x14ac:dyDescent="0.3">
      <c r="A837" s="625" t="s">
        <v>2838</v>
      </c>
      <c r="B837" s="626" t="s">
        <v>2506</v>
      </c>
      <c r="C837" s="626" t="s">
        <v>2522</v>
      </c>
      <c r="D837" s="626" t="s">
        <v>1317</v>
      </c>
      <c r="E837" s="626" t="s">
        <v>1397</v>
      </c>
      <c r="F837" s="629"/>
      <c r="G837" s="629"/>
      <c r="H837" s="642">
        <v>0</v>
      </c>
      <c r="I837" s="629">
        <v>1</v>
      </c>
      <c r="J837" s="629">
        <v>314.35000000000002</v>
      </c>
      <c r="K837" s="642">
        <v>1</v>
      </c>
      <c r="L837" s="629">
        <v>1</v>
      </c>
      <c r="M837" s="630">
        <v>314.35000000000002</v>
      </c>
    </row>
    <row r="838" spans="1:13" ht="14.4" customHeight="1" x14ac:dyDescent="0.3">
      <c r="A838" s="625" t="s">
        <v>2838</v>
      </c>
      <c r="B838" s="626" t="s">
        <v>2535</v>
      </c>
      <c r="C838" s="626" t="s">
        <v>4690</v>
      </c>
      <c r="D838" s="626" t="s">
        <v>4691</v>
      </c>
      <c r="E838" s="626" t="s">
        <v>2724</v>
      </c>
      <c r="F838" s="629">
        <v>1</v>
      </c>
      <c r="G838" s="629">
        <v>0</v>
      </c>
      <c r="H838" s="642"/>
      <c r="I838" s="629"/>
      <c r="J838" s="629"/>
      <c r="K838" s="642"/>
      <c r="L838" s="629">
        <v>1</v>
      </c>
      <c r="M838" s="630">
        <v>0</v>
      </c>
    </row>
    <row r="839" spans="1:13" ht="14.4" customHeight="1" x14ac:dyDescent="0.3">
      <c r="A839" s="625" t="s">
        <v>2838</v>
      </c>
      <c r="B839" s="626" t="s">
        <v>2540</v>
      </c>
      <c r="C839" s="626" t="s">
        <v>3407</v>
      </c>
      <c r="D839" s="626" t="s">
        <v>3408</v>
      </c>
      <c r="E839" s="626" t="s">
        <v>2546</v>
      </c>
      <c r="F839" s="629">
        <v>1</v>
      </c>
      <c r="G839" s="629">
        <v>10.73</v>
      </c>
      <c r="H839" s="642">
        <v>1</v>
      </c>
      <c r="I839" s="629"/>
      <c r="J839" s="629"/>
      <c r="K839" s="642">
        <v>0</v>
      </c>
      <c r="L839" s="629">
        <v>1</v>
      </c>
      <c r="M839" s="630">
        <v>10.73</v>
      </c>
    </row>
    <row r="840" spans="1:13" ht="14.4" customHeight="1" x14ac:dyDescent="0.3">
      <c r="A840" s="625" t="s">
        <v>2838</v>
      </c>
      <c r="B840" s="626" t="s">
        <v>2540</v>
      </c>
      <c r="C840" s="626" t="s">
        <v>2916</v>
      </c>
      <c r="D840" s="626" t="s">
        <v>2917</v>
      </c>
      <c r="E840" s="626" t="s">
        <v>2918</v>
      </c>
      <c r="F840" s="629"/>
      <c r="G840" s="629"/>
      <c r="H840" s="642">
        <v>0</v>
      </c>
      <c r="I840" s="629">
        <v>3</v>
      </c>
      <c r="J840" s="629">
        <v>48.81</v>
      </c>
      <c r="K840" s="642">
        <v>1</v>
      </c>
      <c r="L840" s="629">
        <v>3</v>
      </c>
      <c r="M840" s="630">
        <v>48.81</v>
      </c>
    </row>
    <row r="841" spans="1:13" ht="14.4" customHeight="1" x14ac:dyDescent="0.3">
      <c r="A841" s="625" t="s">
        <v>2838</v>
      </c>
      <c r="B841" s="626" t="s">
        <v>2540</v>
      </c>
      <c r="C841" s="626" t="s">
        <v>3409</v>
      </c>
      <c r="D841" s="626" t="s">
        <v>3410</v>
      </c>
      <c r="E841" s="626" t="s">
        <v>3411</v>
      </c>
      <c r="F841" s="629"/>
      <c r="G841" s="629"/>
      <c r="H841" s="642">
        <v>0</v>
      </c>
      <c r="I841" s="629">
        <v>2</v>
      </c>
      <c r="J841" s="629">
        <v>77.02</v>
      </c>
      <c r="K841" s="642">
        <v>1</v>
      </c>
      <c r="L841" s="629">
        <v>2</v>
      </c>
      <c r="M841" s="630">
        <v>77.02</v>
      </c>
    </row>
    <row r="842" spans="1:13" ht="14.4" customHeight="1" x14ac:dyDescent="0.3">
      <c r="A842" s="625" t="s">
        <v>2838</v>
      </c>
      <c r="B842" s="626" t="s">
        <v>2540</v>
      </c>
      <c r="C842" s="626" t="s">
        <v>2731</v>
      </c>
      <c r="D842" s="626" t="s">
        <v>2732</v>
      </c>
      <c r="E842" s="626" t="s">
        <v>1593</v>
      </c>
      <c r="F842" s="629"/>
      <c r="G842" s="629"/>
      <c r="H842" s="642">
        <v>0</v>
      </c>
      <c r="I842" s="629">
        <v>2</v>
      </c>
      <c r="J842" s="629">
        <v>35.380000000000003</v>
      </c>
      <c r="K842" s="642">
        <v>1</v>
      </c>
      <c r="L842" s="629">
        <v>2</v>
      </c>
      <c r="M842" s="630">
        <v>35.380000000000003</v>
      </c>
    </row>
    <row r="843" spans="1:13" ht="14.4" customHeight="1" x14ac:dyDescent="0.3">
      <c r="A843" s="625" t="s">
        <v>2838</v>
      </c>
      <c r="B843" s="626" t="s">
        <v>2556</v>
      </c>
      <c r="C843" s="626" t="s">
        <v>4692</v>
      </c>
      <c r="D843" s="626" t="s">
        <v>4693</v>
      </c>
      <c r="E843" s="626" t="s">
        <v>1642</v>
      </c>
      <c r="F843" s="629"/>
      <c r="G843" s="629"/>
      <c r="H843" s="642">
        <v>0</v>
      </c>
      <c r="I843" s="629">
        <v>6</v>
      </c>
      <c r="J843" s="629">
        <v>1614</v>
      </c>
      <c r="K843" s="642">
        <v>1</v>
      </c>
      <c r="L843" s="629">
        <v>6</v>
      </c>
      <c r="M843" s="630">
        <v>1614</v>
      </c>
    </row>
    <row r="844" spans="1:13" ht="14.4" customHeight="1" x14ac:dyDescent="0.3">
      <c r="A844" s="625" t="s">
        <v>2838</v>
      </c>
      <c r="B844" s="626" t="s">
        <v>2573</v>
      </c>
      <c r="C844" s="626" t="s">
        <v>4654</v>
      </c>
      <c r="D844" s="626" t="s">
        <v>1379</v>
      </c>
      <c r="E844" s="626" t="s">
        <v>4655</v>
      </c>
      <c r="F844" s="629"/>
      <c r="G844" s="629"/>
      <c r="H844" s="642"/>
      <c r="I844" s="629">
        <v>1</v>
      </c>
      <c r="J844" s="629">
        <v>0</v>
      </c>
      <c r="K844" s="642"/>
      <c r="L844" s="629">
        <v>1</v>
      </c>
      <c r="M844" s="630">
        <v>0</v>
      </c>
    </row>
    <row r="845" spans="1:13" ht="14.4" customHeight="1" x14ac:dyDescent="0.3">
      <c r="A845" s="625" t="s">
        <v>2838</v>
      </c>
      <c r="B845" s="626" t="s">
        <v>2573</v>
      </c>
      <c r="C845" s="626" t="s">
        <v>2748</v>
      </c>
      <c r="D845" s="626" t="s">
        <v>1379</v>
      </c>
      <c r="E845" s="626" t="s">
        <v>2749</v>
      </c>
      <c r="F845" s="629"/>
      <c r="G845" s="629"/>
      <c r="H845" s="642">
        <v>0</v>
      </c>
      <c r="I845" s="629">
        <v>3</v>
      </c>
      <c r="J845" s="629">
        <v>826.44</v>
      </c>
      <c r="K845" s="642">
        <v>1</v>
      </c>
      <c r="L845" s="629">
        <v>3</v>
      </c>
      <c r="M845" s="630">
        <v>826.44</v>
      </c>
    </row>
    <row r="846" spans="1:13" ht="14.4" customHeight="1" x14ac:dyDescent="0.3">
      <c r="A846" s="625" t="s">
        <v>2838</v>
      </c>
      <c r="B846" s="626" t="s">
        <v>2573</v>
      </c>
      <c r="C846" s="626" t="s">
        <v>2575</v>
      </c>
      <c r="D846" s="626" t="s">
        <v>1379</v>
      </c>
      <c r="E846" s="626" t="s">
        <v>628</v>
      </c>
      <c r="F846" s="629"/>
      <c r="G846" s="629"/>
      <c r="H846" s="642">
        <v>0</v>
      </c>
      <c r="I846" s="629">
        <v>1</v>
      </c>
      <c r="J846" s="629">
        <v>137.74</v>
      </c>
      <c r="K846" s="642">
        <v>1</v>
      </c>
      <c r="L846" s="629">
        <v>1</v>
      </c>
      <c r="M846" s="630">
        <v>137.74</v>
      </c>
    </row>
    <row r="847" spans="1:13" ht="14.4" customHeight="1" x14ac:dyDescent="0.3">
      <c r="A847" s="625" t="s">
        <v>2838</v>
      </c>
      <c r="B847" s="626" t="s">
        <v>2584</v>
      </c>
      <c r="C847" s="626" t="s">
        <v>2761</v>
      </c>
      <c r="D847" s="626" t="s">
        <v>1902</v>
      </c>
      <c r="E847" s="626" t="s">
        <v>1469</v>
      </c>
      <c r="F847" s="629"/>
      <c r="G847" s="629"/>
      <c r="H847" s="642">
        <v>0</v>
      </c>
      <c r="I847" s="629">
        <v>30</v>
      </c>
      <c r="J847" s="629">
        <v>3159.3</v>
      </c>
      <c r="K847" s="642">
        <v>1</v>
      </c>
      <c r="L847" s="629">
        <v>30</v>
      </c>
      <c r="M847" s="630">
        <v>3159.3</v>
      </c>
    </row>
    <row r="848" spans="1:13" ht="14.4" customHeight="1" x14ac:dyDescent="0.3">
      <c r="A848" s="625" t="s">
        <v>2838</v>
      </c>
      <c r="B848" s="626" t="s">
        <v>2584</v>
      </c>
      <c r="C848" s="626" t="s">
        <v>3564</v>
      </c>
      <c r="D848" s="626" t="s">
        <v>3565</v>
      </c>
      <c r="E848" s="626" t="s">
        <v>1327</v>
      </c>
      <c r="F848" s="629"/>
      <c r="G848" s="629"/>
      <c r="H848" s="642">
        <v>0</v>
      </c>
      <c r="I848" s="629">
        <v>70</v>
      </c>
      <c r="J848" s="629">
        <v>2211.3000000000002</v>
      </c>
      <c r="K848" s="642">
        <v>1</v>
      </c>
      <c r="L848" s="629">
        <v>70</v>
      </c>
      <c r="M848" s="630">
        <v>2211.3000000000002</v>
      </c>
    </row>
    <row r="849" spans="1:13" ht="14.4" customHeight="1" x14ac:dyDescent="0.3">
      <c r="A849" s="625" t="s">
        <v>2838</v>
      </c>
      <c r="B849" s="626" t="s">
        <v>2584</v>
      </c>
      <c r="C849" s="626" t="s">
        <v>2769</v>
      </c>
      <c r="D849" s="626" t="s">
        <v>2770</v>
      </c>
      <c r="E849" s="626" t="s">
        <v>1327</v>
      </c>
      <c r="F849" s="629"/>
      <c r="G849" s="629"/>
      <c r="H849" s="642">
        <v>0</v>
      </c>
      <c r="I849" s="629">
        <v>10</v>
      </c>
      <c r="J849" s="629">
        <v>315.89999999999998</v>
      </c>
      <c r="K849" s="642">
        <v>1</v>
      </c>
      <c r="L849" s="629">
        <v>10</v>
      </c>
      <c r="M849" s="630">
        <v>315.89999999999998</v>
      </c>
    </row>
    <row r="850" spans="1:13" ht="14.4" customHeight="1" x14ac:dyDescent="0.3">
      <c r="A850" s="625" t="s">
        <v>2838</v>
      </c>
      <c r="B850" s="626" t="s">
        <v>2584</v>
      </c>
      <c r="C850" s="626" t="s">
        <v>3567</v>
      </c>
      <c r="D850" s="626" t="s">
        <v>3568</v>
      </c>
      <c r="E850" s="626" t="s">
        <v>1327</v>
      </c>
      <c r="F850" s="629"/>
      <c r="G850" s="629"/>
      <c r="H850" s="642">
        <v>0</v>
      </c>
      <c r="I850" s="629">
        <v>5</v>
      </c>
      <c r="J850" s="629">
        <v>157.94999999999999</v>
      </c>
      <c r="K850" s="642">
        <v>1</v>
      </c>
      <c r="L850" s="629">
        <v>5</v>
      </c>
      <c r="M850" s="630">
        <v>157.94999999999999</v>
      </c>
    </row>
    <row r="851" spans="1:13" ht="14.4" customHeight="1" x14ac:dyDescent="0.3">
      <c r="A851" s="625" t="s">
        <v>2838</v>
      </c>
      <c r="B851" s="626" t="s">
        <v>2584</v>
      </c>
      <c r="C851" s="626" t="s">
        <v>2773</v>
      </c>
      <c r="D851" s="626" t="s">
        <v>1910</v>
      </c>
      <c r="E851" s="626" t="s">
        <v>1911</v>
      </c>
      <c r="F851" s="629"/>
      <c r="G851" s="629"/>
      <c r="H851" s="642">
        <v>0</v>
      </c>
      <c r="I851" s="629">
        <v>775</v>
      </c>
      <c r="J851" s="629">
        <v>146909.00000000003</v>
      </c>
      <c r="K851" s="642">
        <v>1</v>
      </c>
      <c r="L851" s="629">
        <v>775</v>
      </c>
      <c r="M851" s="630">
        <v>146909.00000000003</v>
      </c>
    </row>
    <row r="852" spans="1:13" ht="14.4" customHeight="1" x14ac:dyDescent="0.3">
      <c r="A852" s="625" t="s">
        <v>2838</v>
      </c>
      <c r="B852" s="626" t="s">
        <v>2584</v>
      </c>
      <c r="C852" s="626" t="s">
        <v>4682</v>
      </c>
      <c r="D852" s="626" t="s">
        <v>4683</v>
      </c>
      <c r="E852" s="626" t="s">
        <v>1327</v>
      </c>
      <c r="F852" s="629"/>
      <c r="G852" s="629"/>
      <c r="H852" s="642">
        <v>0</v>
      </c>
      <c r="I852" s="629">
        <v>5</v>
      </c>
      <c r="J852" s="629">
        <v>157.94999999999999</v>
      </c>
      <c r="K852" s="642">
        <v>1</v>
      </c>
      <c r="L852" s="629">
        <v>5</v>
      </c>
      <c r="M852" s="630">
        <v>157.94999999999999</v>
      </c>
    </row>
    <row r="853" spans="1:13" ht="14.4" customHeight="1" x14ac:dyDescent="0.3">
      <c r="A853" s="625" t="s">
        <v>2838</v>
      </c>
      <c r="B853" s="626" t="s">
        <v>2584</v>
      </c>
      <c r="C853" s="626" t="s">
        <v>2590</v>
      </c>
      <c r="D853" s="626" t="s">
        <v>2591</v>
      </c>
      <c r="E853" s="626" t="s">
        <v>1327</v>
      </c>
      <c r="F853" s="629"/>
      <c r="G853" s="629"/>
      <c r="H853" s="642">
        <v>0</v>
      </c>
      <c r="I853" s="629">
        <v>25</v>
      </c>
      <c r="J853" s="629">
        <v>526.5</v>
      </c>
      <c r="K853" s="642">
        <v>1</v>
      </c>
      <c r="L853" s="629">
        <v>25</v>
      </c>
      <c r="M853" s="630">
        <v>526.5</v>
      </c>
    </row>
    <row r="854" spans="1:13" ht="14.4" customHeight="1" x14ac:dyDescent="0.3">
      <c r="A854" s="625" t="s">
        <v>2838</v>
      </c>
      <c r="B854" s="626" t="s">
        <v>2584</v>
      </c>
      <c r="C854" s="626" t="s">
        <v>4684</v>
      </c>
      <c r="D854" s="626" t="s">
        <v>4685</v>
      </c>
      <c r="E854" s="626" t="s">
        <v>1327</v>
      </c>
      <c r="F854" s="629"/>
      <c r="G854" s="629"/>
      <c r="H854" s="642">
        <v>0</v>
      </c>
      <c r="I854" s="629">
        <v>10</v>
      </c>
      <c r="J854" s="629">
        <v>315.89999999999998</v>
      </c>
      <c r="K854" s="642">
        <v>1</v>
      </c>
      <c r="L854" s="629">
        <v>10</v>
      </c>
      <c r="M854" s="630">
        <v>315.89999999999998</v>
      </c>
    </row>
    <row r="855" spans="1:13" ht="14.4" customHeight="1" x14ac:dyDescent="0.3">
      <c r="A855" s="625" t="s">
        <v>2838</v>
      </c>
      <c r="B855" s="626" t="s">
        <v>2584</v>
      </c>
      <c r="C855" s="626" t="s">
        <v>2598</v>
      </c>
      <c r="D855" s="626" t="s">
        <v>2599</v>
      </c>
      <c r="E855" s="626" t="s">
        <v>1469</v>
      </c>
      <c r="F855" s="629"/>
      <c r="G855" s="629"/>
      <c r="H855" s="642">
        <v>0</v>
      </c>
      <c r="I855" s="629">
        <v>40</v>
      </c>
      <c r="J855" s="629">
        <v>3159.6</v>
      </c>
      <c r="K855" s="642">
        <v>1</v>
      </c>
      <c r="L855" s="629">
        <v>40</v>
      </c>
      <c r="M855" s="630">
        <v>3159.6</v>
      </c>
    </row>
    <row r="856" spans="1:13" ht="14.4" customHeight="1" x14ac:dyDescent="0.3">
      <c r="A856" s="625" t="s">
        <v>2838</v>
      </c>
      <c r="B856" s="626" t="s">
        <v>2584</v>
      </c>
      <c r="C856" s="626" t="s">
        <v>4686</v>
      </c>
      <c r="D856" s="626" t="s">
        <v>4688</v>
      </c>
      <c r="E856" s="626" t="s">
        <v>1327</v>
      </c>
      <c r="F856" s="629"/>
      <c r="G856" s="629"/>
      <c r="H856" s="642">
        <v>0</v>
      </c>
      <c r="I856" s="629">
        <v>65</v>
      </c>
      <c r="J856" s="629">
        <v>2053.35</v>
      </c>
      <c r="K856" s="642">
        <v>1</v>
      </c>
      <c r="L856" s="629">
        <v>65</v>
      </c>
      <c r="M856" s="630">
        <v>2053.35</v>
      </c>
    </row>
    <row r="857" spans="1:13" ht="14.4" customHeight="1" x14ac:dyDescent="0.3">
      <c r="A857" s="625" t="s">
        <v>2838</v>
      </c>
      <c r="B857" s="626" t="s">
        <v>2584</v>
      </c>
      <c r="C857" s="626" t="s">
        <v>3584</v>
      </c>
      <c r="D857" s="626" t="s">
        <v>3585</v>
      </c>
      <c r="E857" s="626" t="s">
        <v>1327</v>
      </c>
      <c r="F857" s="629"/>
      <c r="G857" s="629"/>
      <c r="H857" s="642">
        <v>0</v>
      </c>
      <c r="I857" s="629">
        <v>52</v>
      </c>
      <c r="J857" s="629">
        <v>1642.6799999999998</v>
      </c>
      <c r="K857" s="642">
        <v>1</v>
      </c>
      <c r="L857" s="629">
        <v>52</v>
      </c>
      <c r="M857" s="630">
        <v>1642.6799999999998</v>
      </c>
    </row>
    <row r="858" spans="1:13" ht="14.4" customHeight="1" x14ac:dyDescent="0.3">
      <c r="A858" s="625" t="s">
        <v>2838</v>
      </c>
      <c r="B858" s="626" t="s">
        <v>2584</v>
      </c>
      <c r="C858" s="626" t="s">
        <v>3586</v>
      </c>
      <c r="D858" s="626" t="s">
        <v>3588</v>
      </c>
      <c r="E858" s="626" t="s">
        <v>1327</v>
      </c>
      <c r="F858" s="629"/>
      <c r="G858" s="629"/>
      <c r="H858" s="642">
        <v>0</v>
      </c>
      <c r="I858" s="629">
        <v>71</v>
      </c>
      <c r="J858" s="629">
        <v>2242.8900000000003</v>
      </c>
      <c r="K858" s="642">
        <v>1</v>
      </c>
      <c r="L858" s="629">
        <v>71</v>
      </c>
      <c r="M858" s="630">
        <v>2242.8900000000003</v>
      </c>
    </row>
    <row r="859" spans="1:13" ht="14.4" customHeight="1" x14ac:dyDescent="0.3">
      <c r="A859" s="625" t="s">
        <v>2838</v>
      </c>
      <c r="B859" s="626" t="s">
        <v>2584</v>
      </c>
      <c r="C859" s="626" t="s">
        <v>2600</v>
      </c>
      <c r="D859" s="626" t="s">
        <v>1468</v>
      </c>
      <c r="E859" s="626" t="s">
        <v>1469</v>
      </c>
      <c r="F859" s="629"/>
      <c r="G859" s="629"/>
      <c r="H859" s="642">
        <v>0</v>
      </c>
      <c r="I859" s="629">
        <v>256</v>
      </c>
      <c r="J859" s="629">
        <v>26959.360000000001</v>
      </c>
      <c r="K859" s="642">
        <v>1</v>
      </c>
      <c r="L859" s="629">
        <v>256</v>
      </c>
      <c r="M859" s="630">
        <v>26959.360000000001</v>
      </c>
    </row>
    <row r="860" spans="1:13" ht="14.4" customHeight="1" x14ac:dyDescent="0.3">
      <c r="A860" s="625" t="s">
        <v>2838</v>
      </c>
      <c r="B860" s="626" t="s">
        <v>2584</v>
      </c>
      <c r="C860" s="626" t="s">
        <v>3589</v>
      </c>
      <c r="D860" s="626" t="s">
        <v>1468</v>
      </c>
      <c r="E860" s="626" t="s">
        <v>2764</v>
      </c>
      <c r="F860" s="629"/>
      <c r="G860" s="629"/>
      <c r="H860" s="642">
        <v>0</v>
      </c>
      <c r="I860" s="629">
        <v>42</v>
      </c>
      <c r="J860" s="629">
        <v>2211.7199999999998</v>
      </c>
      <c r="K860" s="642">
        <v>1</v>
      </c>
      <c r="L860" s="629">
        <v>42</v>
      </c>
      <c r="M860" s="630">
        <v>2211.7199999999998</v>
      </c>
    </row>
    <row r="861" spans="1:13" ht="14.4" customHeight="1" x14ac:dyDescent="0.3">
      <c r="A861" s="625" t="s">
        <v>2838</v>
      </c>
      <c r="B861" s="626" t="s">
        <v>2584</v>
      </c>
      <c r="C861" s="626" t="s">
        <v>2601</v>
      </c>
      <c r="D861" s="626" t="s">
        <v>2602</v>
      </c>
      <c r="E861" s="626" t="s">
        <v>1327</v>
      </c>
      <c r="F861" s="629"/>
      <c r="G861" s="629"/>
      <c r="H861" s="642">
        <v>0</v>
      </c>
      <c r="I861" s="629">
        <v>5</v>
      </c>
      <c r="J861" s="629">
        <v>109.55</v>
      </c>
      <c r="K861" s="642">
        <v>1</v>
      </c>
      <c r="L861" s="629">
        <v>5</v>
      </c>
      <c r="M861" s="630">
        <v>109.55</v>
      </c>
    </row>
    <row r="862" spans="1:13" ht="14.4" customHeight="1" x14ac:dyDescent="0.3">
      <c r="A862" s="625" t="s">
        <v>2838</v>
      </c>
      <c r="B862" s="626" t="s">
        <v>2584</v>
      </c>
      <c r="C862" s="626" t="s">
        <v>2771</v>
      </c>
      <c r="D862" s="626" t="s">
        <v>2772</v>
      </c>
      <c r="E862" s="626" t="s">
        <v>1327</v>
      </c>
      <c r="F862" s="629"/>
      <c r="G862" s="629"/>
      <c r="H862" s="642">
        <v>0</v>
      </c>
      <c r="I862" s="629">
        <v>5</v>
      </c>
      <c r="J862" s="629">
        <v>157.94999999999999</v>
      </c>
      <c r="K862" s="642">
        <v>1</v>
      </c>
      <c r="L862" s="629">
        <v>5</v>
      </c>
      <c r="M862" s="630">
        <v>157.94999999999999</v>
      </c>
    </row>
    <row r="863" spans="1:13" ht="14.4" customHeight="1" x14ac:dyDescent="0.3">
      <c r="A863" s="625" t="s">
        <v>2839</v>
      </c>
      <c r="B863" s="626" t="s">
        <v>2179</v>
      </c>
      <c r="C863" s="626" t="s">
        <v>2180</v>
      </c>
      <c r="D863" s="626" t="s">
        <v>880</v>
      </c>
      <c r="E863" s="626" t="s">
        <v>881</v>
      </c>
      <c r="F863" s="629"/>
      <c r="G863" s="629"/>
      <c r="H863" s="642">
        <v>0</v>
      </c>
      <c r="I863" s="629">
        <v>4</v>
      </c>
      <c r="J863" s="629">
        <v>761.92</v>
      </c>
      <c r="K863" s="642">
        <v>1</v>
      </c>
      <c r="L863" s="629">
        <v>4</v>
      </c>
      <c r="M863" s="630">
        <v>761.92</v>
      </c>
    </row>
    <row r="864" spans="1:13" ht="14.4" customHeight="1" x14ac:dyDescent="0.3">
      <c r="A864" s="625" t="s">
        <v>2839</v>
      </c>
      <c r="B864" s="626" t="s">
        <v>2179</v>
      </c>
      <c r="C864" s="626" t="s">
        <v>2181</v>
      </c>
      <c r="D864" s="626" t="s">
        <v>880</v>
      </c>
      <c r="E864" s="626" t="s">
        <v>882</v>
      </c>
      <c r="F864" s="629"/>
      <c r="G864" s="629"/>
      <c r="H864" s="642">
        <v>0</v>
      </c>
      <c r="I864" s="629">
        <v>5</v>
      </c>
      <c r="J864" s="629">
        <v>3061.3</v>
      </c>
      <c r="K864" s="642">
        <v>1</v>
      </c>
      <c r="L864" s="629">
        <v>5</v>
      </c>
      <c r="M864" s="630">
        <v>3061.3</v>
      </c>
    </row>
    <row r="865" spans="1:13" ht="14.4" customHeight="1" x14ac:dyDescent="0.3">
      <c r="A865" s="625" t="s">
        <v>2839</v>
      </c>
      <c r="B865" s="626" t="s">
        <v>2185</v>
      </c>
      <c r="C865" s="626" t="s">
        <v>3285</v>
      </c>
      <c r="D865" s="626" t="s">
        <v>1853</v>
      </c>
      <c r="E865" s="626" t="s">
        <v>3286</v>
      </c>
      <c r="F865" s="629">
        <v>1</v>
      </c>
      <c r="G865" s="629">
        <v>630.53</v>
      </c>
      <c r="H865" s="642">
        <v>1</v>
      </c>
      <c r="I865" s="629"/>
      <c r="J865" s="629"/>
      <c r="K865" s="642">
        <v>0</v>
      </c>
      <c r="L865" s="629">
        <v>1</v>
      </c>
      <c r="M865" s="630">
        <v>630.53</v>
      </c>
    </row>
    <row r="866" spans="1:13" ht="14.4" customHeight="1" x14ac:dyDescent="0.3">
      <c r="A866" s="625" t="s">
        <v>2839</v>
      </c>
      <c r="B866" s="626" t="s">
        <v>2194</v>
      </c>
      <c r="C866" s="626" t="s">
        <v>2196</v>
      </c>
      <c r="D866" s="626" t="s">
        <v>1418</v>
      </c>
      <c r="E866" s="626" t="s">
        <v>2197</v>
      </c>
      <c r="F866" s="629"/>
      <c r="G866" s="629"/>
      <c r="H866" s="642">
        <v>0</v>
      </c>
      <c r="I866" s="629">
        <v>15</v>
      </c>
      <c r="J866" s="629">
        <v>20320.169999999998</v>
      </c>
      <c r="K866" s="642">
        <v>1</v>
      </c>
      <c r="L866" s="629">
        <v>15</v>
      </c>
      <c r="M866" s="630">
        <v>20320.169999999998</v>
      </c>
    </row>
    <row r="867" spans="1:13" ht="14.4" customHeight="1" x14ac:dyDescent="0.3">
      <c r="A867" s="625" t="s">
        <v>2839</v>
      </c>
      <c r="B867" s="626" t="s">
        <v>2194</v>
      </c>
      <c r="C867" s="626" t="s">
        <v>2873</v>
      </c>
      <c r="D867" s="626" t="s">
        <v>2874</v>
      </c>
      <c r="E867" s="626" t="s">
        <v>2875</v>
      </c>
      <c r="F867" s="629"/>
      <c r="G867" s="629"/>
      <c r="H867" s="642">
        <v>0</v>
      </c>
      <c r="I867" s="629">
        <v>2</v>
      </c>
      <c r="J867" s="629">
        <v>2694.56</v>
      </c>
      <c r="K867" s="642">
        <v>1</v>
      </c>
      <c r="L867" s="629">
        <v>2</v>
      </c>
      <c r="M867" s="630">
        <v>2694.56</v>
      </c>
    </row>
    <row r="868" spans="1:13" ht="14.4" customHeight="1" x14ac:dyDescent="0.3">
      <c r="A868" s="625" t="s">
        <v>2839</v>
      </c>
      <c r="B868" s="626" t="s">
        <v>2203</v>
      </c>
      <c r="C868" s="626" t="s">
        <v>2607</v>
      </c>
      <c r="D868" s="626" t="s">
        <v>1328</v>
      </c>
      <c r="E868" s="626" t="s">
        <v>1845</v>
      </c>
      <c r="F868" s="629"/>
      <c r="G868" s="629"/>
      <c r="H868" s="642"/>
      <c r="I868" s="629">
        <v>3</v>
      </c>
      <c r="J868" s="629">
        <v>0</v>
      </c>
      <c r="K868" s="642"/>
      <c r="L868" s="629">
        <v>3</v>
      </c>
      <c r="M868" s="630">
        <v>0</v>
      </c>
    </row>
    <row r="869" spans="1:13" ht="14.4" customHeight="1" x14ac:dyDescent="0.3">
      <c r="A869" s="625" t="s">
        <v>2839</v>
      </c>
      <c r="B869" s="626" t="s">
        <v>2212</v>
      </c>
      <c r="C869" s="626" t="s">
        <v>3276</v>
      </c>
      <c r="D869" s="626" t="s">
        <v>3277</v>
      </c>
      <c r="E869" s="626" t="s">
        <v>2219</v>
      </c>
      <c r="F869" s="629"/>
      <c r="G869" s="629"/>
      <c r="H869" s="642">
        <v>0</v>
      </c>
      <c r="I869" s="629">
        <v>1</v>
      </c>
      <c r="J869" s="629">
        <v>107.66</v>
      </c>
      <c r="K869" s="642">
        <v>1</v>
      </c>
      <c r="L869" s="629">
        <v>1</v>
      </c>
      <c r="M869" s="630">
        <v>107.66</v>
      </c>
    </row>
    <row r="870" spans="1:13" ht="14.4" customHeight="1" x14ac:dyDescent="0.3">
      <c r="A870" s="625" t="s">
        <v>2839</v>
      </c>
      <c r="B870" s="626" t="s">
        <v>2227</v>
      </c>
      <c r="C870" s="626" t="s">
        <v>2617</v>
      </c>
      <c r="D870" s="626" t="s">
        <v>1314</v>
      </c>
      <c r="E870" s="626" t="s">
        <v>1839</v>
      </c>
      <c r="F870" s="629"/>
      <c r="G870" s="629"/>
      <c r="H870" s="642">
        <v>0</v>
      </c>
      <c r="I870" s="629">
        <v>1</v>
      </c>
      <c r="J870" s="629">
        <v>937.93</v>
      </c>
      <c r="K870" s="642">
        <v>1</v>
      </c>
      <c r="L870" s="629">
        <v>1</v>
      </c>
      <c r="M870" s="630">
        <v>937.93</v>
      </c>
    </row>
    <row r="871" spans="1:13" ht="14.4" customHeight="1" x14ac:dyDescent="0.3">
      <c r="A871" s="625" t="s">
        <v>2839</v>
      </c>
      <c r="B871" s="626" t="s">
        <v>2227</v>
      </c>
      <c r="C871" s="626" t="s">
        <v>2232</v>
      </c>
      <c r="D871" s="626" t="s">
        <v>1355</v>
      </c>
      <c r="E871" s="626" t="s">
        <v>1839</v>
      </c>
      <c r="F871" s="629"/>
      <c r="G871" s="629"/>
      <c r="H871" s="642">
        <v>0</v>
      </c>
      <c r="I871" s="629">
        <v>1</v>
      </c>
      <c r="J871" s="629">
        <v>1749.69</v>
      </c>
      <c r="K871" s="642">
        <v>1</v>
      </c>
      <c r="L871" s="629">
        <v>1</v>
      </c>
      <c r="M871" s="630">
        <v>1749.69</v>
      </c>
    </row>
    <row r="872" spans="1:13" ht="14.4" customHeight="1" x14ac:dyDescent="0.3">
      <c r="A872" s="625" t="s">
        <v>2839</v>
      </c>
      <c r="B872" s="626" t="s">
        <v>2227</v>
      </c>
      <c r="C872" s="626" t="s">
        <v>2233</v>
      </c>
      <c r="D872" s="626" t="s">
        <v>1355</v>
      </c>
      <c r="E872" s="626" t="s">
        <v>1840</v>
      </c>
      <c r="F872" s="629"/>
      <c r="G872" s="629"/>
      <c r="H872" s="642">
        <v>0</v>
      </c>
      <c r="I872" s="629">
        <v>2</v>
      </c>
      <c r="J872" s="629">
        <v>4665.84</v>
      </c>
      <c r="K872" s="642">
        <v>1</v>
      </c>
      <c r="L872" s="629">
        <v>2</v>
      </c>
      <c r="M872" s="630">
        <v>4665.84</v>
      </c>
    </row>
    <row r="873" spans="1:13" ht="14.4" customHeight="1" x14ac:dyDescent="0.3">
      <c r="A873" s="625" t="s">
        <v>2839</v>
      </c>
      <c r="B873" s="626" t="s">
        <v>2227</v>
      </c>
      <c r="C873" s="626" t="s">
        <v>2234</v>
      </c>
      <c r="D873" s="626" t="s">
        <v>1355</v>
      </c>
      <c r="E873" s="626" t="s">
        <v>1841</v>
      </c>
      <c r="F873" s="629"/>
      <c r="G873" s="629"/>
      <c r="H873" s="642">
        <v>0</v>
      </c>
      <c r="I873" s="629">
        <v>2</v>
      </c>
      <c r="J873" s="629">
        <v>5832.32</v>
      </c>
      <c r="K873" s="642">
        <v>1</v>
      </c>
      <c r="L873" s="629">
        <v>2</v>
      </c>
      <c r="M873" s="630">
        <v>5832.32</v>
      </c>
    </row>
    <row r="874" spans="1:13" ht="14.4" customHeight="1" x14ac:dyDescent="0.3">
      <c r="A874" s="625" t="s">
        <v>2839</v>
      </c>
      <c r="B874" s="626" t="s">
        <v>2260</v>
      </c>
      <c r="C874" s="626" t="s">
        <v>4713</v>
      </c>
      <c r="D874" s="626" t="s">
        <v>4714</v>
      </c>
      <c r="E874" s="626" t="s">
        <v>3436</v>
      </c>
      <c r="F874" s="629">
        <v>1</v>
      </c>
      <c r="G874" s="629">
        <v>149.62</v>
      </c>
      <c r="H874" s="642">
        <v>1</v>
      </c>
      <c r="I874" s="629"/>
      <c r="J874" s="629"/>
      <c r="K874" s="642">
        <v>0</v>
      </c>
      <c r="L874" s="629">
        <v>1</v>
      </c>
      <c r="M874" s="630">
        <v>149.62</v>
      </c>
    </row>
    <row r="875" spans="1:13" ht="14.4" customHeight="1" x14ac:dyDescent="0.3">
      <c r="A875" s="625" t="s">
        <v>2839</v>
      </c>
      <c r="B875" s="626" t="s">
        <v>2260</v>
      </c>
      <c r="C875" s="626" t="s">
        <v>2261</v>
      </c>
      <c r="D875" s="626" t="s">
        <v>1339</v>
      </c>
      <c r="E875" s="626" t="s">
        <v>1340</v>
      </c>
      <c r="F875" s="629"/>
      <c r="G875" s="629"/>
      <c r="H875" s="642">
        <v>0</v>
      </c>
      <c r="I875" s="629">
        <v>1</v>
      </c>
      <c r="J875" s="629">
        <v>41.89</v>
      </c>
      <c r="K875" s="642">
        <v>1</v>
      </c>
      <c r="L875" s="629">
        <v>1</v>
      </c>
      <c r="M875" s="630">
        <v>41.89</v>
      </c>
    </row>
    <row r="876" spans="1:13" ht="14.4" customHeight="1" x14ac:dyDescent="0.3">
      <c r="A876" s="625" t="s">
        <v>2839</v>
      </c>
      <c r="B876" s="626" t="s">
        <v>2293</v>
      </c>
      <c r="C876" s="626" t="s">
        <v>2294</v>
      </c>
      <c r="D876" s="626" t="s">
        <v>672</v>
      </c>
      <c r="E876" s="626" t="s">
        <v>593</v>
      </c>
      <c r="F876" s="629">
        <v>1</v>
      </c>
      <c r="G876" s="629">
        <v>101.15</v>
      </c>
      <c r="H876" s="642">
        <v>1</v>
      </c>
      <c r="I876" s="629"/>
      <c r="J876" s="629"/>
      <c r="K876" s="642">
        <v>0</v>
      </c>
      <c r="L876" s="629">
        <v>1</v>
      </c>
      <c r="M876" s="630">
        <v>101.15</v>
      </c>
    </row>
    <row r="877" spans="1:13" ht="14.4" customHeight="1" x14ac:dyDescent="0.3">
      <c r="A877" s="625" t="s">
        <v>2839</v>
      </c>
      <c r="B877" s="626" t="s">
        <v>2307</v>
      </c>
      <c r="C877" s="626" t="s">
        <v>2308</v>
      </c>
      <c r="D877" s="626" t="s">
        <v>681</v>
      </c>
      <c r="E877" s="626" t="s">
        <v>658</v>
      </c>
      <c r="F877" s="629">
        <v>2</v>
      </c>
      <c r="G877" s="629">
        <v>428.14</v>
      </c>
      <c r="H877" s="642">
        <v>1</v>
      </c>
      <c r="I877" s="629"/>
      <c r="J877" s="629"/>
      <c r="K877" s="642">
        <v>0</v>
      </c>
      <c r="L877" s="629">
        <v>2</v>
      </c>
      <c r="M877" s="630">
        <v>428.14</v>
      </c>
    </row>
    <row r="878" spans="1:13" ht="14.4" customHeight="1" x14ac:dyDescent="0.3">
      <c r="A878" s="625" t="s">
        <v>2839</v>
      </c>
      <c r="B878" s="626" t="s">
        <v>2341</v>
      </c>
      <c r="C878" s="626" t="s">
        <v>2345</v>
      </c>
      <c r="D878" s="626" t="s">
        <v>1332</v>
      </c>
      <c r="E878" s="626" t="s">
        <v>2346</v>
      </c>
      <c r="F878" s="629"/>
      <c r="G878" s="629"/>
      <c r="H878" s="642">
        <v>0</v>
      </c>
      <c r="I878" s="629">
        <v>1</v>
      </c>
      <c r="J878" s="629">
        <v>130.15</v>
      </c>
      <c r="K878" s="642">
        <v>1</v>
      </c>
      <c r="L878" s="629">
        <v>1</v>
      </c>
      <c r="M878" s="630">
        <v>130.15</v>
      </c>
    </row>
    <row r="879" spans="1:13" ht="14.4" customHeight="1" x14ac:dyDescent="0.3">
      <c r="A879" s="625" t="s">
        <v>2839</v>
      </c>
      <c r="B879" s="626" t="s">
        <v>2341</v>
      </c>
      <c r="C879" s="626" t="s">
        <v>2347</v>
      </c>
      <c r="D879" s="626" t="s">
        <v>1333</v>
      </c>
      <c r="E879" s="626" t="s">
        <v>2348</v>
      </c>
      <c r="F879" s="629"/>
      <c r="G879" s="629"/>
      <c r="H879" s="642">
        <v>0</v>
      </c>
      <c r="I879" s="629">
        <v>1</v>
      </c>
      <c r="J879" s="629">
        <v>50.57</v>
      </c>
      <c r="K879" s="642">
        <v>1</v>
      </c>
      <c r="L879" s="629">
        <v>1</v>
      </c>
      <c r="M879" s="630">
        <v>50.57</v>
      </c>
    </row>
    <row r="880" spans="1:13" ht="14.4" customHeight="1" x14ac:dyDescent="0.3">
      <c r="A880" s="625" t="s">
        <v>2839</v>
      </c>
      <c r="B880" s="626" t="s">
        <v>2341</v>
      </c>
      <c r="C880" s="626" t="s">
        <v>2349</v>
      </c>
      <c r="D880" s="626" t="s">
        <v>1334</v>
      </c>
      <c r="E880" s="626" t="s">
        <v>2350</v>
      </c>
      <c r="F880" s="629"/>
      <c r="G880" s="629"/>
      <c r="H880" s="642">
        <v>0</v>
      </c>
      <c r="I880" s="629">
        <v>1</v>
      </c>
      <c r="J880" s="629">
        <v>86.76</v>
      </c>
      <c r="K880" s="642">
        <v>1</v>
      </c>
      <c r="L880" s="629">
        <v>1</v>
      </c>
      <c r="M880" s="630">
        <v>86.76</v>
      </c>
    </row>
    <row r="881" spans="1:13" ht="14.4" customHeight="1" x14ac:dyDescent="0.3">
      <c r="A881" s="625" t="s">
        <v>2839</v>
      </c>
      <c r="B881" s="626" t="s">
        <v>2385</v>
      </c>
      <c r="C881" s="626" t="s">
        <v>2690</v>
      </c>
      <c r="D881" s="626" t="s">
        <v>1930</v>
      </c>
      <c r="E881" s="626" t="s">
        <v>2691</v>
      </c>
      <c r="F881" s="629"/>
      <c r="G881" s="629"/>
      <c r="H881" s="642">
        <v>0</v>
      </c>
      <c r="I881" s="629">
        <v>1</v>
      </c>
      <c r="J881" s="629">
        <v>77.010000000000005</v>
      </c>
      <c r="K881" s="642">
        <v>1</v>
      </c>
      <c r="L881" s="629">
        <v>1</v>
      </c>
      <c r="M881" s="630">
        <v>77.010000000000005</v>
      </c>
    </row>
    <row r="882" spans="1:13" ht="14.4" customHeight="1" x14ac:dyDescent="0.3">
      <c r="A882" s="625" t="s">
        <v>2839</v>
      </c>
      <c r="B882" s="626" t="s">
        <v>4858</v>
      </c>
      <c r="C882" s="626" t="s">
        <v>3273</v>
      </c>
      <c r="D882" s="626" t="s">
        <v>3274</v>
      </c>
      <c r="E882" s="626" t="s">
        <v>3275</v>
      </c>
      <c r="F882" s="629"/>
      <c r="G882" s="629"/>
      <c r="H882" s="642">
        <v>0</v>
      </c>
      <c r="I882" s="629">
        <v>1</v>
      </c>
      <c r="J882" s="629">
        <v>2279.48</v>
      </c>
      <c r="K882" s="642">
        <v>1</v>
      </c>
      <c r="L882" s="629">
        <v>1</v>
      </c>
      <c r="M882" s="630">
        <v>2279.48</v>
      </c>
    </row>
    <row r="883" spans="1:13" ht="14.4" customHeight="1" x14ac:dyDescent="0.3">
      <c r="A883" s="625" t="s">
        <v>2839</v>
      </c>
      <c r="B883" s="626" t="s">
        <v>4858</v>
      </c>
      <c r="C883" s="626" t="s">
        <v>3271</v>
      </c>
      <c r="D883" s="626" t="s">
        <v>4816</v>
      </c>
      <c r="E883" s="626" t="s">
        <v>2266</v>
      </c>
      <c r="F883" s="629">
        <v>3</v>
      </c>
      <c r="G883" s="629">
        <v>6382.5599999999995</v>
      </c>
      <c r="H883" s="642">
        <v>1</v>
      </c>
      <c r="I883" s="629"/>
      <c r="J883" s="629"/>
      <c r="K883" s="642">
        <v>0</v>
      </c>
      <c r="L883" s="629">
        <v>3</v>
      </c>
      <c r="M883" s="630">
        <v>6382.5599999999995</v>
      </c>
    </row>
    <row r="884" spans="1:13" ht="14.4" customHeight="1" x14ac:dyDescent="0.3">
      <c r="A884" s="625" t="s">
        <v>2839</v>
      </c>
      <c r="B884" s="626" t="s">
        <v>2478</v>
      </c>
      <c r="C884" s="626" t="s">
        <v>2481</v>
      </c>
      <c r="D884" s="626" t="s">
        <v>1274</v>
      </c>
      <c r="E884" s="626" t="s">
        <v>2482</v>
      </c>
      <c r="F884" s="629"/>
      <c r="G884" s="629"/>
      <c r="H884" s="642">
        <v>0</v>
      </c>
      <c r="I884" s="629">
        <v>6</v>
      </c>
      <c r="J884" s="629">
        <v>579.78</v>
      </c>
      <c r="K884" s="642">
        <v>1</v>
      </c>
      <c r="L884" s="629">
        <v>6</v>
      </c>
      <c r="M884" s="630">
        <v>579.78</v>
      </c>
    </row>
    <row r="885" spans="1:13" ht="14.4" customHeight="1" x14ac:dyDescent="0.3">
      <c r="A885" s="625" t="s">
        <v>2839</v>
      </c>
      <c r="B885" s="626" t="s">
        <v>2478</v>
      </c>
      <c r="C885" s="626" t="s">
        <v>3212</v>
      </c>
      <c r="D885" s="626" t="s">
        <v>1274</v>
      </c>
      <c r="E885" s="626" t="s">
        <v>3213</v>
      </c>
      <c r="F885" s="629"/>
      <c r="G885" s="629"/>
      <c r="H885" s="642">
        <v>0</v>
      </c>
      <c r="I885" s="629">
        <v>4</v>
      </c>
      <c r="J885" s="629">
        <v>773.04</v>
      </c>
      <c r="K885" s="642">
        <v>1</v>
      </c>
      <c r="L885" s="629">
        <v>4</v>
      </c>
      <c r="M885" s="630">
        <v>773.04</v>
      </c>
    </row>
    <row r="886" spans="1:13" ht="14.4" customHeight="1" x14ac:dyDescent="0.3">
      <c r="A886" s="625" t="s">
        <v>2839</v>
      </c>
      <c r="B886" s="626" t="s">
        <v>2485</v>
      </c>
      <c r="C886" s="626" t="s">
        <v>2486</v>
      </c>
      <c r="D886" s="626" t="s">
        <v>1429</v>
      </c>
      <c r="E886" s="626" t="s">
        <v>1430</v>
      </c>
      <c r="F886" s="629"/>
      <c r="G886" s="629"/>
      <c r="H886" s="642">
        <v>0</v>
      </c>
      <c r="I886" s="629">
        <v>7</v>
      </c>
      <c r="J886" s="629">
        <v>655.45</v>
      </c>
      <c r="K886" s="642">
        <v>1</v>
      </c>
      <c r="L886" s="629">
        <v>7</v>
      </c>
      <c r="M886" s="630">
        <v>655.45</v>
      </c>
    </row>
    <row r="887" spans="1:13" ht="14.4" customHeight="1" x14ac:dyDescent="0.3">
      <c r="A887" s="625" t="s">
        <v>2839</v>
      </c>
      <c r="B887" s="626" t="s">
        <v>2493</v>
      </c>
      <c r="C887" s="626" t="s">
        <v>2500</v>
      </c>
      <c r="D887" s="626" t="s">
        <v>2501</v>
      </c>
      <c r="E887" s="626" t="s">
        <v>2502</v>
      </c>
      <c r="F887" s="629"/>
      <c r="G887" s="629"/>
      <c r="H887" s="642">
        <v>0</v>
      </c>
      <c r="I887" s="629">
        <v>1</v>
      </c>
      <c r="J887" s="629">
        <v>880.88</v>
      </c>
      <c r="K887" s="642">
        <v>1</v>
      </c>
      <c r="L887" s="629">
        <v>1</v>
      </c>
      <c r="M887" s="630">
        <v>880.88</v>
      </c>
    </row>
    <row r="888" spans="1:13" ht="14.4" customHeight="1" x14ac:dyDescent="0.3">
      <c r="A888" s="625" t="s">
        <v>2839</v>
      </c>
      <c r="B888" s="626" t="s">
        <v>2493</v>
      </c>
      <c r="C888" s="626" t="s">
        <v>2503</v>
      </c>
      <c r="D888" s="626" t="s">
        <v>2504</v>
      </c>
      <c r="E888" s="626" t="s">
        <v>2505</v>
      </c>
      <c r="F888" s="629"/>
      <c r="G888" s="629"/>
      <c r="H888" s="642">
        <v>0</v>
      </c>
      <c r="I888" s="629">
        <v>3</v>
      </c>
      <c r="J888" s="629">
        <v>4887.09</v>
      </c>
      <c r="K888" s="642">
        <v>1</v>
      </c>
      <c r="L888" s="629">
        <v>3</v>
      </c>
      <c r="M888" s="630">
        <v>4887.09</v>
      </c>
    </row>
    <row r="889" spans="1:13" ht="14.4" customHeight="1" x14ac:dyDescent="0.3">
      <c r="A889" s="625" t="s">
        <v>2839</v>
      </c>
      <c r="B889" s="626" t="s">
        <v>2506</v>
      </c>
      <c r="C889" s="626" t="s">
        <v>2509</v>
      </c>
      <c r="D889" s="626" t="s">
        <v>1318</v>
      </c>
      <c r="E889" s="626" t="s">
        <v>1319</v>
      </c>
      <c r="F889" s="629"/>
      <c r="G889" s="629"/>
      <c r="H889" s="642">
        <v>0</v>
      </c>
      <c r="I889" s="629">
        <v>1</v>
      </c>
      <c r="J889" s="629">
        <v>49.12</v>
      </c>
      <c r="K889" s="642">
        <v>1</v>
      </c>
      <c r="L889" s="629">
        <v>1</v>
      </c>
      <c r="M889" s="630">
        <v>49.12</v>
      </c>
    </row>
    <row r="890" spans="1:13" ht="14.4" customHeight="1" x14ac:dyDescent="0.3">
      <c r="A890" s="625" t="s">
        <v>2839</v>
      </c>
      <c r="B890" s="626" t="s">
        <v>2506</v>
      </c>
      <c r="C890" s="626" t="s">
        <v>2512</v>
      </c>
      <c r="D890" s="626" t="s">
        <v>1330</v>
      </c>
      <c r="E890" s="626" t="s">
        <v>991</v>
      </c>
      <c r="F890" s="629"/>
      <c r="G890" s="629"/>
      <c r="H890" s="642">
        <v>0</v>
      </c>
      <c r="I890" s="629">
        <v>2</v>
      </c>
      <c r="J890" s="629">
        <v>362.53</v>
      </c>
      <c r="K890" s="642">
        <v>1</v>
      </c>
      <c r="L890" s="629">
        <v>2</v>
      </c>
      <c r="M890" s="630">
        <v>362.53</v>
      </c>
    </row>
    <row r="891" spans="1:13" ht="14.4" customHeight="1" x14ac:dyDescent="0.3">
      <c r="A891" s="625" t="s">
        <v>2839</v>
      </c>
      <c r="B891" s="626" t="s">
        <v>2506</v>
      </c>
      <c r="C891" s="626" t="s">
        <v>2520</v>
      </c>
      <c r="D891" s="626" t="s">
        <v>1351</v>
      </c>
      <c r="E891" s="626" t="s">
        <v>2521</v>
      </c>
      <c r="F891" s="629"/>
      <c r="G891" s="629"/>
      <c r="H891" s="642">
        <v>0</v>
      </c>
      <c r="I891" s="629">
        <v>1</v>
      </c>
      <c r="J891" s="629">
        <v>163.72999999999999</v>
      </c>
      <c r="K891" s="642">
        <v>1</v>
      </c>
      <c r="L891" s="629">
        <v>1</v>
      </c>
      <c r="M891" s="630">
        <v>163.72999999999999</v>
      </c>
    </row>
    <row r="892" spans="1:13" ht="14.4" customHeight="1" x14ac:dyDescent="0.3">
      <c r="A892" s="625" t="s">
        <v>2839</v>
      </c>
      <c r="B892" s="626" t="s">
        <v>2527</v>
      </c>
      <c r="C892" s="626" t="s">
        <v>2723</v>
      </c>
      <c r="D892" s="626" t="s">
        <v>2529</v>
      </c>
      <c r="E892" s="626" t="s">
        <v>2724</v>
      </c>
      <c r="F892" s="629"/>
      <c r="G892" s="629"/>
      <c r="H892" s="642">
        <v>0</v>
      </c>
      <c r="I892" s="629">
        <v>1</v>
      </c>
      <c r="J892" s="629">
        <v>561.54</v>
      </c>
      <c r="K892" s="642">
        <v>1</v>
      </c>
      <c r="L892" s="629">
        <v>1</v>
      </c>
      <c r="M892" s="630">
        <v>561.54</v>
      </c>
    </row>
    <row r="893" spans="1:13" ht="14.4" customHeight="1" x14ac:dyDescent="0.3">
      <c r="A893" s="625" t="s">
        <v>2839</v>
      </c>
      <c r="B893" s="626" t="s">
        <v>2527</v>
      </c>
      <c r="C893" s="626" t="s">
        <v>2531</v>
      </c>
      <c r="D893" s="626" t="s">
        <v>1867</v>
      </c>
      <c r="E893" s="626" t="s">
        <v>2532</v>
      </c>
      <c r="F893" s="629"/>
      <c r="G893" s="629"/>
      <c r="H893" s="642">
        <v>0</v>
      </c>
      <c r="I893" s="629">
        <v>2</v>
      </c>
      <c r="J893" s="629">
        <v>887.04</v>
      </c>
      <c r="K893" s="642">
        <v>1</v>
      </c>
      <c r="L893" s="629">
        <v>2</v>
      </c>
      <c r="M893" s="630">
        <v>887.04</v>
      </c>
    </row>
    <row r="894" spans="1:13" ht="14.4" customHeight="1" x14ac:dyDescent="0.3">
      <c r="A894" s="625" t="s">
        <v>2839</v>
      </c>
      <c r="B894" s="626" t="s">
        <v>2540</v>
      </c>
      <c r="C894" s="626" t="s">
        <v>2541</v>
      </c>
      <c r="D894" s="626" t="s">
        <v>2542</v>
      </c>
      <c r="E894" s="626" t="s">
        <v>2543</v>
      </c>
      <c r="F894" s="629"/>
      <c r="G894" s="629"/>
      <c r="H894" s="642">
        <v>0</v>
      </c>
      <c r="I894" s="629">
        <v>1</v>
      </c>
      <c r="J894" s="629">
        <v>6.98</v>
      </c>
      <c r="K894" s="642">
        <v>1</v>
      </c>
      <c r="L894" s="629">
        <v>1</v>
      </c>
      <c r="M894" s="630">
        <v>6.98</v>
      </c>
    </row>
    <row r="895" spans="1:13" ht="14.4" customHeight="1" x14ac:dyDescent="0.3">
      <c r="A895" s="625" t="s">
        <v>2839</v>
      </c>
      <c r="B895" s="626" t="s">
        <v>2550</v>
      </c>
      <c r="C895" s="626" t="s">
        <v>2554</v>
      </c>
      <c r="D895" s="626" t="s">
        <v>1293</v>
      </c>
      <c r="E895" s="626" t="s">
        <v>2555</v>
      </c>
      <c r="F895" s="629"/>
      <c r="G895" s="629"/>
      <c r="H895" s="642">
        <v>0</v>
      </c>
      <c r="I895" s="629">
        <v>1</v>
      </c>
      <c r="J895" s="629">
        <v>216.16</v>
      </c>
      <c r="K895" s="642">
        <v>1</v>
      </c>
      <c r="L895" s="629">
        <v>1</v>
      </c>
      <c r="M895" s="630">
        <v>216.16</v>
      </c>
    </row>
    <row r="896" spans="1:13" ht="14.4" customHeight="1" x14ac:dyDescent="0.3">
      <c r="A896" s="625" t="s">
        <v>2839</v>
      </c>
      <c r="B896" s="626" t="s">
        <v>2556</v>
      </c>
      <c r="C896" s="626" t="s">
        <v>3291</v>
      </c>
      <c r="D896" s="626" t="s">
        <v>3292</v>
      </c>
      <c r="E896" s="626" t="s">
        <v>1642</v>
      </c>
      <c r="F896" s="629">
        <v>1</v>
      </c>
      <c r="G896" s="629">
        <v>269</v>
      </c>
      <c r="H896" s="642">
        <v>1</v>
      </c>
      <c r="I896" s="629"/>
      <c r="J896" s="629"/>
      <c r="K896" s="642">
        <v>0</v>
      </c>
      <c r="L896" s="629">
        <v>1</v>
      </c>
      <c r="M896" s="630">
        <v>269</v>
      </c>
    </row>
    <row r="897" spans="1:13" ht="14.4" customHeight="1" x14ac:dyDescent="0.3">
      <c r="A897" s="625" t="s">
        <v>2839</v>
      </c>
      <c r="B897" s="626" t="s">
        <v>2556</v>
      </c>
      <c r="C897" s="626" t="s">
        <v>4730</v>
      </c>
      <c r="D897" s="626" t="s">
        <v>4731</v>
      </c>
      <c r="E897" s="626" t="s">
        <v>3971</v>
      </c>
      <c r="F897" s="629">
        <v>1</v>
      </c>
      <c r="G897" s="629">
        <v>0</v>
      </c>
      <c r="H897" s="642"/>
      <c r="I897" s="629"/>
      <c r="J897" s="629"/>
      <c r="K897" s="642"/>
      <c r="L897" s="629">
        <v>1</v>
      </c>
      <c r="M897" s="630">
        <v>0</v>
      </c>
    </row>
    <row r="898" spans="1:13" ht="14.4" customHeight="1" x14ac:dyDescent="0.3">
      <c r="A898" s="625" t="s">
        <v>2839</v>
      </c>
      <c r="B898" s="626" t="s">
        <v>2556</v>
      </c>
      <c r="C898" s="626" t="s">
        <v>4734</v>
      </c>
      <c r="D898" s="626" t="s">
        <v>4733</v>
      </c>
      <c r="E898" s="626" t="s">
        <v>1876</v>
      </c>
      <c r="F898" s="629">
        <v>2</v>
      </c>
      <c r="G898" s="629">
        <v>755.66</v>
      </c>
      <c r="H898" s="642">
        <v>1</v>
      </c>
      <c r="I898" s="629"/>
      <c r="J898" s="629"/>
      <c r="K898" s="642">
        <v>0</v>
      </c>
      <c r="L898" s="629">
        <v>2</v>
      </c>
      <c r="M898" s="630">
        <v>755.66</v>
      </c>
    </row>
    <row r="899" spans="1:13" ht="14.4" customHeight="1" x14ac:dyDescent="0.3">
      <c r="A899" s="625" t="s">
        <v>2839</v>
      </c>
      <c r="B899" s="626" t="s">
        <v>2556</v>
      </c>
      <c r="C899" s="626" t="s">
        <v>4732</v>
      </c>
      <c r="D899" s="626" t="s">
        <v>4733</v>
      </c>
      <c r="E899" s="626" t="s">
        <v>4079</v>
      </c>
      <c r="F899" s="629">
        <v>1</v>
      </c>
      <c r="G899" s="629">
        <v>0</v>
      </c>
      <c r="H899" s="642"/>
      <c r="I899" s="629"/>
      <c r="J899" s="629"/>
      <c r="K899" s="642"/>
      <c r="L899" s="629">
        <v>1</v>
      </c>
      <c r="M899" s="630">
        <v>0</v>
      </c>
    </row>
    <row r="900" spans="1:13" ht="14.4" customHeight="1" x14ac:dyDescent="0.3">
      <c r="A900" s="625" t="s">
        <v>2839</v>
      </c>
      <c r="B900" s="626" t="s">
        <v>2564</v>
      </c>
      <c r="C900" s="626" t="s">
        <v>2738</v>
      </c>
      <c r="D900" s="626" t="s">
        <v>675</v>
      </c>
      <c r="E900" s="626" t="s">
        <v>1874</v>
      </c>
      <c r="F900" s="629"/>
      <c r="G900" s="629"/>
      <c r="H900" s="642">
        <v>0</v>
      </c>
      <c r="I900" s="629">
        <v>1</v>
      </c>
      <c r="J900" s="629">
        <v>418.37</v>
      </c>
      <c r="K900" s="642">
        <v>1</v>
      </c>
      <c r="L900" s="629">
        <v>1</v>
      </c>
      <c r="M900" s="630">
        <v>418.37</v>
      </c>
    </row>
    <row r="901" spans="1:13" ht="14.4" customHeight="1" x14ac:dyDescent="0.3">
      <c r="A901" s="625" t="s">
        <v>2839</v>
      </c>
      <c r="B901" s="626" t="s">
        <v>2573</v>
      </c>
      <c r="C901" s="626" t="s">
        <v>2748</v>
      </c>
      <c r="D901" s="626" t="s">
        <v>1379</v>
      </c>
      <c r="E901" s="626" t="s">
        <v>2749</v>
      </c>
      <c r="F901" s="629"/>
      <c r="G901" s="629"/>
      <c r="H901" s="642">
        <v>0</v>
      </c>
      <c r="I901" s="629">
        <v>1</v>
      </c>
      <c r="J901" s="629">
        <v>275.48</v>
      </c>
      <c r="K901" s="642">
        <v>1</v>
      </c>
      <c r="L901" s="629">
        <v>1</v>
      </c>
      <c r="M901" s="630">
        <v>275.48</v>
      </c>
    </row>
    <row r="902" spans="1:13" ht="14.4" customHeight="1" x14ac:dyDescent="0.3">
      <c r="A902" s="625" t="s">
        <v>2840</v>
      </c>
      <c r="B902" s="626" t="s">
        <v>2361</v>
      </c>
      <c r="C902" s="626" t="s">
        <v>2362</v>
      </c>
      <c r="D902" s="626" t="s">
        <v>2363</v>
      </c>
      <c r="E902" s="626" t="s">
        <v>2364</v>
      </c>
      <c r="F902" s="629"/>
      <c r="G902" s="629"/>
      <c r="H902" s="642">
        <v>0</v>
      </c>
      <c r="I902" s="629">
        <v>1</v>
      </c>
      <c r="J902" s="629">
        <v>333.31</v>
      </c>
      <c r="K902" s="642">
        <v>1</v>
      </c>
      <c r="L902" s="629">
        <v>1</v>
      </c>
      <c r="M902" s="630">
        <v>333.31</v>
      </c>
    </row>
    <row r="903" spans="1:13" ht="14.4" customHeight="1" x14ac:dyDescent="0.3">
      <c r="A903" s="625" t="s">
        <v>2840</v>
      </c>
      <c r="B903" s="626" t="s">
        <v>4857</v>
      </c>
      <c r="C903" s="626" t="s">
        <v>3120</v>
      </c>
      <c r="D903" s="626" t="s">
        <v>3121</v>
      </c>
      <c r="E903" s="626" t="s">
        <v>1455</v>
      </c>
      <c r="F903" s="629"/>
      <c r="G903" s="629"/>
      <c r="H903" s="642">
        <v>0</v>
      </c>
      <c r="I903" s="629">
        <v>1</v>
      </c>
      <c r="J903" s="629">
        <v>68.040000000000006</v>
      </c>
      <c r="K903" s="642">
        <v>1</v>
      </c>
      <c r="L903" s="629">
        <v>1</v>
      </c>
      <c r="M903" s="630">
        <v>68.040000000000006</v>
      </c>
    </row>
    <row r="904" spans="1:13" ht="14.4" customHeight="1" x14ac:dyDescent="0.3">
      <c r="A904" s="625" t="s">
        <v>2840</v>
      </c>
      <c r="B904" s="626" t="s">
        <v>4858</v>
      </c>
      <c r="C904" s="626" t="s">
        <v>3273</v>
      </c>
      <c r="D904" s="626" t="s">
        <v>3274</v>
      </c>
      <c r="E904" s="626" t="s">
        <v>3275</v>
      </c>
      <c r="F904" s="629"/>
      <c r="G904" s="629"/>
      <c r="H904" s="642">
        <v>0</v>
      </c>
      <c r="I904" s="629">
        <v>1</v>
      </c>
      <c r="J904" s="629">
        <v>2279.48</v>
      </c>
      <c r="K904" s="642">
        <v>1</v>
      </c>
      <c r="L904" s="629">
        <v>1</v>
      </c>
      <c r="M904" s="630">
        <v>2279.48</v>
      </c>
    </row>
    <row r="905" spans="1:13" ht="14.4" customHeight="1" x14ac:dyDescent="0.3">
      <c r="A905" s="625" t="s">
        <v>2840</v>
      </c>
      <c r="B905" s="626" t="s">
        <v>2506</v>
      </c>
      <c r="C905" s="626" t="s">
        <v>2512</v>
      </c>
      <c r="D905" s="626" t="s">
        <v>1330</v>
      </c>
      <c r="E905" s="626" t="s">
        <v>991</v>
      </c>
      <c r="F905" s="629"/>
      <c r="G905" s="629"/>
      <c r="H905" s="642">
        <v>0</v>
      </c>
      <c r="I905" s="629">
        <v>1</v>
      </c>
      <c r="J905" s="629">
        <v>166.07</v>
      </c>
      <c r="K905" s="642">
        <v>1</v>
      </c>
      <c r="L905" s="629">
        <v>1</v>
      </c>
      <c r="M905" s="630">
        <v>166.07</v>
      </c>
    </row>
    <row r="906" spans="1:13" ht="14.4" customHeight="1" x14ac:dyDescent="0.3">
      <c r="A906" s="625" t="s">
        <v>2841</v>
      </c>
      <c r="B906" s="626" t="s">
        <v>4857</v>
      </c>
      <c r="C906" s="626" t="s">
        <v>3122</v>
      </c>
      <c r="D906" s="626" t="s">
        <v>3123</v>
      </c>
      <c r="E906" s="626" t="s">
        <v>618</v>
      </c>
      <c r="F906" s="629"/>
      <c r="G906" s="629"/>
      <c r="H906" s="642">
        <v>0</v>
      </c>
      <c r="I906" s="629">
        <v>1</v>
      </c>
      <c r="J906" s="629">
        <v>90.72</v>
      </c>
      <c r="K906" s="642">
        <v>1</v>
      </c>
      <c r="L906" s="629">
        <v>1</v>
      </c>
      <c r="M906" s="630">
        <v>90.72</v>
      </c>
    </row>
    <row r="907" spans="1:13" ht="14.4" customHeight="1" x14ac:dyDescent="0.3">
      <c r="A907" s="625" t="s">
        <v>2841</v>
      </c>
      <c r="B907" s="626" t="s">
        <v>4858</v>
      </c>
      <c r="C907" s="626" t="s">
        <v>3273</v>
      </c>
      <c r="D907" s="626" t="s">
        <v>3274</v>
      </c>
      <c r="E907" s="626" t="s">
        <v>3275</v>
      </c>
      <c r="F907" s="629"/>
      <c r="G907" s="629"/>
      <c r="H907" s="642">
        <v>0</v>
      </c>
      <c r="I907" s="629">
        <v>11</v>
      </c>
      <c r="J907" s="629">
        <v>25074.280000000002</v>
      </c>
      <c r="K907" s="642">
        <v>1</v>
      </c>
      <c r="L907" s="629">
        <v>11</v>
      </c>
      <c r="M907" s="630">
        <v>25074.280000000002</v>
      </c>
    </row>
    <row r="908" spans="1:13" ht="14.4" customHeight="1" x14ac:dyDescent="0.3">
      <c r="A908" s="625" t="s">
        <v>2841</v>
      </c>
      <c r="B908" s="626" t="s">
        <v>2478</v>
      </c>
      <c r="C908" s="626" t="s">
        <v>2481</v>
      </c>
      <c r="D908" s="626" t="s">
        <v>1274</v>
      </c>
      <c r="E908" s="626" t="s">
        <v>2482</v>
      </c>
      <c r="F908" s="629"/>
      <c r="G908" s="629"/>
      <c r="H908" s="642">
        <v>0</v>
      </c>
      <c r="I908" s="629">
        <v>2</v>
      </c>
      <c r="J908" s="629">
        <v>193.26</v>
      </c>
      <c r="K908" s="642">
        <v>1</v>
      </c>
      <c r="L908" s="629">
        <v>2</v>
      </c>
      <c r="M908" s="630">
        <v>193.26</v>
      </c>
    </row>
    <row r="909" spans="1:13" ht="14.4" customHeight="1" x14ac:dyDescent="0.3">
      <c r="A909" s="625" t="s">
        <v>2841</v>
      </c>
      <c r="B909" s="626" t="s">
        <v>2485</v>
      </c>
      <c r="C909" s="626" t="s">
        <v>2486</v>
      </c>
      <c r="D909" s="626" t="s">
        <v>1429</v>
      </c>
      <c r="E909" s="626" t="s">
        <v>1430</v>
      </c>
      <c r="F909" s="629"/>
      <c r="G909" s="629"/>
      <c r="H909" s="642">
        <v>0</v>
      </c>
      <c r="I909" s="629">
        <v>2</v>
      </c>
      <c r="J909" s="629">
        <v>184.85</v>
      </c>
      <c r="K909" s="642">
        <v>1</v>
      </c>
      <c r="L909" s="629">
        <v>2</v>
      </c>
      <c r="M909" s="630">
        <v>184.85</v>
      </c>
    </row>
    <row r="910" spans="1:13" ht="14.4" customHeight="1" x14ac:dyDescent="0.3">
      <c r="A910" s="625" t="s">
        <v>2841</v>
      </c>
      <c r="B910" s="626" t="s">
        <v>2506</v>
      </c>
      <c r="C910" s="626" t="s">
        <v>2509</v>
      </c>
      <c r="D910" s="626" t="s">
        <v>1318</v>
      </c>
      <c r="E910" s="626" t="s">
        <v>1319</v>
      </c>
      <c r="F910" s="629"/>
      <c r="G910" s="629"/>
      <c r="H910" s="642">
        <v>0</v>
      </c>
      <c r="I910" s="629">
        <v>1</v>
      </c>
      <c r="J910" s="629">
        <v>49.12</v>
      </c>
      <c r="K910" s="642">
        <v>1</v>
      </c>
      <c r="L910" s="629">
        <v>1</v>
      </c>
      <c r="M910" s="630">
        <v>49.12</v>
      </c>
    </row>
    <row r="911" spans="1:13" ht="14.4" customHeight="1" x14ac:dyDescent="0.3">
      <c r="A911" s="625" t="s">
        <v>2842</v>
      </c>
      <c r="B911" s="626" t="s">
        <v>2168</v>
      </c>
      <c r="C911" s="626" t="s">
        <v>2603</v>
      </c>
      <c r="D911" s="626" t="s">
        <v>2604</v>
      </c>
      <c r="E911" s="626" t="s">
        <v>2174</v>
      </c>
      <c r="F911" s="629"/>
      <c r="G911" s="629"/>
      <c r="H911" s="642">
        <v>0</v>
      </c>
      <c r="I911" s="629">
        <v>1</v>
      </c>
      <c r="J911" s="629">
        <v>32.630000000000003</v>
      </c>
      <c r="K911" s="642">
        <v>1</v>
      </c>
      <c r="L911" s="629">
        <v>1</v>
      </c>
      <c r="M911" s="630">
        <v>32.630000000000003</v>
      </c>
    </row>
    <row r="912" spans="1:13" ht="14.4" customHeight="1" x14ac:dyDescent="0.3">
      <c r="A912" s="625" t="s">
        <v>2842</v>
      </c>
      <c r="B912" s="626" t="s">
        <v>2179</v>
      </c>
      <c r="C912" s="626" t="s">
        <v>2180</v>
      </c>
      <c r="D912" s="626" t="s">
        <v>880</v>
      </c>
      <c r="E912" s="626" t="s">
        <v>881</v>
      </c>
      <c r="F912" s="629"/>
      <c r="G912" s="629"/>
      <c r="H912" s="642">
        <v>0</v>
      </c>
      <c r="I912" s="629">
        <v>15</v>
      </c>
      <c r="J912" s="629">
        <v>2857.2</v>
      </c>
      <c r="K912" s="642">
        <v>1</v>
      </c>
      <c r="L912" s="629">
        <v>15</v>
      </c>
      <c r="M912" s="630">
        <v>2857.2</v>
      </c>
    </row>
    <row r="913" spans="1:13" ht="14.4" customHeight="1" x14ac:dyDescent="0.3">
      <c r="A913" s="625" t="s">
        <v>2842</v>
      </c>
      <c r="B913" s="626" t="s">
        <v>2179</v>
      </c>
      <c r="C913" s="626" t="s">
        <v>2181</v>
      </c>
      <c r="D913" s="626" t="s">
        <v>880</v>
      </c>
      <c r="E913" s="626" t="s">
        <v>882</v>
      </c>
      <c r="F913" s="629"/>
      <c r="G913" s="629"/>
      <c r="H913" s="642">
        <v>0</v>
      </c>
      <c r="I913" s="629">
        <v>9</v>
      </c>
      <c r="J913" s="629">
        <v>5510.34</v>
      </c>
      <c r="K913" s="642">
        <v>1</v>
      </c>
      <c r="L913" s="629">
        <v>9</v>
      </c>
      <c r="M913" s="630">
        <v>5510.34</v>
      </c>
    </row>
    <row r="914" spans="1:13" ht="14.4" customHeight="1" x14ac:dyDescent="0.3">
      <c r="A914" s="625" t="s">
        <v>2842</v>
      </c>
      <c r="B914" s="626" t="s">
        <v>2194</v>
      </c>
      <c r="C914" s="626" t="s">
        <v>2196</v>
      </c>
      <c r="D914" s="626" t="s">
        <v>1418</v>
      </c>
      <c r="E914" s="626" t="s">
        <v>2197</v>
      </c>
      <c r="F914" s="629"/>
      <c r="G914" s="629"/>
      <c r="H914" s="642">
        <v>0</v>
      </c>
      <c r="I914" s="629">
        <v>39</v>
      </c>
      <c r="J914" s="629">
        <v>52691.88</v>
      </c>
      <c r="K914" s="642">
        <v>1</v>
      </c>
      <c r="L914" s="629">
        <v>39</v>
      </c>
      <c r="M914" s="630">
        <v>52691.88</v>
      </c>
    </row>
    <row r="915" spans="1:13" ht="14.4" customHeight="1" x14ac:dyDescent="0.3">
      <c r="A915" s="625" t="s">
        <v>2842</v>
      </c>
      <c r="B915" s="626" t="s">
        <v>2203</v>
      </c>
      <c r="C915" s="626" t="s">
        <v>2607</v>
      </c>
      <c r="D915" s="626" t="s">
        <v>1328</v>
      </c>
      <c r="E915" s="626" t="s">
        <v>1845</v>
      </c>
      <c r="F915" s="629"/>
      <c r="G915" s="629"/>
      <c r="H915" s="642"/>
      <c r="I915" s="629">
        <v>1</v>
      </c>
      <c r="J915" s="629">
        <v>0</v>
      </c>
      <c r="K915" s="642"/>
      <c r="L915" s="629">
        <v>1</v>
      </c>
      <c r="M915" s="630">
        <v>0</v>
      </c>
    </row>
    <row r="916" spans="1:13" ht="14.4" customHeight="1" x14ac:dyDescent="0.3">
      <c r="A916" s="625" t="s">
        <v>2842</v>
      </c>
      <c r="B916" s="626" t="s">
        <v>2207</v>
      </c>
      <c r="C916" s="626" t="s">
        <v>2208</v>
      </c>
      <c r="D916" s="626" t="s">
        <v>1310</v>
      </c>
      <c r="E916" s="626" t="s">
        <v>1268</v>
      </c>
      <c r="F916" s="629"/>
      <c r="G916" s="629"/>
      <c r="H916" s="642"/>
      <c r="I916" s="629">
        <v>1</v>
      </c>
      <c r="J916" s="629">
        <v>0</v>
      </c>
      <c r="K916" s="642"/>
      <c r="L916" s="629">
        <v>1</v>
      </c>
      <c r="M916" s="630">
        <v>0</v>
      </c>
    </row>
    <row r="917" spans="1:13" ht="14.4" customHeight="1" x14ac:dyDescent="0.3">
      <c r="A917" s="625" t="s">
        <v>2842</v>
      </c>
      <c r="B917" s="626" t="s">
        <v>2227</v>
      </c>
      <c r="C917" s="626" t="s">
        <v>2617</v>
      </c>
      <c r="D917" s="626" t="s">
        <v>1314</v>
      </c>
      <c r="E917" s="626" t="s">
        <v>1839</v>
      </c>
      <c r="F917" s="629"/>
      <c r="G917" s="629"/>
      <c r="H917" s="642">
        <v>0</v>
      </c>
      <c r="I917" s="629">
        <v>3</v>
      </c>
      <c r="J917" s="629">
        <v>2813.79</v>
      </c>
      <c r="K917" s="642">
        <v>1</v>
      </c>
      <c r="L917" s="629">
        <v>3</v>
      </c>
      <c r="M917" s="630">
        <v>2813.79</v>
      </c>
    </row>
    <row r="918" spans="1:13" ht="14.4" customHeight="1" x14ac:dyDescent="0.3">
      <c r="A918" s="625" t="s">
        <v>2842</v>
      </c>
      <c r="B918" s="626" t="s">
        <v>2227</v>
      </c>
      <c r="C918" s="626" t="s">
        <v>2232</v>
      </c>
      <c r="D918" s="626" t="s">
        <v>1355</v>
      </c>
      <c r="E918" s="626" t="s">
        <v>1839</v>
      </c>
      <c r="F918" s="629"/>
      <c r="G918" s="629"/>
      <c r="H918" s="642">
        <v>0</v>
      </c>
      <c r="I918" s="629">
        <v>8</v>
      </c>
      <c r="J918" s="629">
        <v>13997.52</v>
      </c>
      <c r="K918" s="642">
        <v>1</v>
      </c>
      <c r="L918" s="629">
        <v>8</v>
      </c>
      <c r="M918" s="630">
        <v>13997.52</v>
      </c>
    </row>
    <row r="919" spans="1:13" ht="14.4" customHeight="1" x14ac:dyDescent="0.3">
      <c r="A919" s="625" t="s">
        <v>2842</v>
      </c>
      <c r="B919" s="626" t="s">
        <v>2227</v>
      </c>
      <c r="C919" s="626" t="s">
        <v>2233</v>
      </c>
      <c r="D919" s="626" t="s">
        <v>1355</v>
      </c>
      <c r="E919" s="626" t="s">
        <v>1840</v>
      </c>
      <c r="F919" s="629"/>
      <c r="G919" s="629"/>
      <c r="H919" s="642">
        <v>0</v>
      </c>
      <c r="I919" s="629">
        <v>1</v>
      </c>
      <c r="J919" s="629">
        <v>2332.92</v>
      </c>
      <c r="K919" s="642">
        <v>1</v>
      </c>
      <c r="L919" s="629">
        <v>1</v>
      </c>
      <c r="M919" s="630">
        <v>2332.92</v>
      </c>
    </row>
    <row r="920" spans="1:13" ht="14.4" customHeight="1" x14ac:dyDescent="0.3">
      <c r="A920" s="625" t="s">
        <v>2842</v>
      </c>
      <c r="B920" s="626" t="s">
        <v>2258</v>
      </c>
      <c r="C920" s="626" t="s">
        <v>3322</v>
      </c>
      <c r="D920" s="626" t="s">
        <v>3323</v>
      </c>
      <c r="E920" s="626" t="s">
        <v>2489</v>
      </c>
      <c r="F920" s="629">
        <v>1</v>
      </c>
      <c r="G920" s="629">
        <v>66.540000000000006</v>
      </c>
      <c r="H920" s="642">
        <v>1</v>
      </c>
      <c r="I920" s="629"/>
      <c r="J920" s="629"/>
      <c r="K920" s="642">
        <v>0</v>
      </c>
      <c r="L920" s="629">
        <v>1</v>
      </c>
      <c r="M920" s="630">
        <v>66.540000000000006</v>
      </c>
    </row>
    <row r="921" spans="1:13" ht="14.4" customHeight="1" x14ac:dyDescent="0.3">
      <c r="A921" s="625" t="s">
        <v>2842</v>
      </c>
      <c r="B921" s="626" t="s">
        <v>2361</v>
      </c>
      <c r="C921" s="626" t="s">
        <v>2362</v>
      </c>
      <c r="D921" s="626" t="s">
        <v>2363</v>
      </c>
      <c r="E921" s="626" t="s">
        <v>2364</v>
      </c>
      <c r="F921" s="629"/>
      <c r="G921" s="629"/>
      <c r="H921" s="642">
        <v>0</v>
      </c>
      <c r="I921" s="629">
        <v>4</v>
      </c>
      <c r="J921" s="629">
        <v>1333.24</v>
      </c>
      <c r="K921" s="642">
        <v>1</v>
      </c>
      <c r="L921" s="629">
        <v>4</v>
      </c>
      <c r="M921" s="630">
        <v>1333.24</v>
      </c>
    </row>
    <row r="922" spans="1:13" ht="14.4" customHeight="1" x14ac:dyDescent="0.3">
      <c r="A922" s="625" t="s">
        <v>2842</v>
      </c>
      <c r="B922" s="626" t="s">
        <v>2382</v>
      </c>
      <c r="C922" s="626" t="s">
        <v>2383</v>
      </c>
      <c r="D922" s="626" t="s">
        <v>1512</v>
      </c>
      <c r="E922" s="626" t="s">
        <v>2384</v>
      </c>
      <c r="F922" s="629"/>
      <c r="G922" s="629"/>
      <c r="H922" s="642">
        <v>0</v>
      </c>
      <c r="I922" s="629">
        <v>1</v>
      </c>
      <c r="J922" s="629">
        <v>116.8</v>
      </c>
      <c r="K922" s="642">
        <v>1</v>
      </c>
      <c r="L922" s="629">
        <v>1</v>
      </c>
      <c r="M922" s="630">
        <v>116.8</v>
      </c>
    </row>
    <row r="923" spans="1:13" ht="14.4" customHeight="1" x14ac:dyDescent="0.3">
      <c r="A923" s="625" t="s">
        <v>2842</v>
      </c>
      <c r="B923" s="626" t="s">
        <v>2688</v>
      </c>
      <c r="C923" s="626" t="s">
        <v>3306</v>
      </c>
      <c r="D923" s="626" t="s">
        <v>3307</v>
      </c>
      <c r="E923" s="626" t="s">
        <v>1925</v>
      </c>
      <c r="F923" s="629">
        <v>1</v>
      </c>
      <c r="G923" s="629">
        <v>222.25</v>
      </c>
      <c r="H923" s="642">
        <v>1</v>
      </c>
      <c r="I923" s="629"/>
      <c r="J923" s="629"/>
      <c r="K923" s="642">
        <v>0</v>
      </c>
      <c r="L923" s="629">
        <v>1</v>
      </c>
      <c r="M923" s="630">
        <v>222.25</v>
      </c>
    </row>
    <row r="924" spans="1:13" ht="14.4" customHeight="1" x14ac:dyDescent="0.3">
      <c r="A924" s="625" t="s">
        <v>2842</v>
      </c>
      <c r="B924" s="626" t="s">
        <v>2493</v>
      </c>
      <c r="C924" s="626" t="s">
        <v>2494</v>
      </c>
      <c r="D924" s="626" t="s">
        <v>2495</v>
      </c>
      <c r="E924" s="626" t="s">
        <v>2496</v>
      </c>
      <c r="F924" s="629"/>
      <c r="G924" s="629"/>
      <c r="H924" s="642">
        <v>0</v>
      </c>
      <c r="I924" s="629">
        <v>3</v>
      </c>
      <c r="J924" s="629">
        <v>8363.16</v>
      </c>
      <c r="K924" s="642">
        <v>1</v>
      </c>
      <c r="L924" s="629">
        <v>3</v>
      </c>
      <c r="M924" s="630">
        <v>8363.16</v>
      </c>
    </row>
    <row r="925" spans="1:13" ht="14.4" customHeight="1" x14ac:dyDescent="0.3">
      <c r="A925" s="625" t="s">
        <v>2842</v>
      </c>
      <c r="B925" s="626" t="s">
        <v>2493</v>
      </c>
      <c r="C925" s="626" t="s">
        <v>2497</v>
      </c>
      <c r="D925" s="626" t="s">
        <v>2498</v>
      </c>
      <c r="E925" s="626" t="s">
        <v>2499</v>
      </c>
      <c r="F925" s="629"/>
      <c r="G925" s="629"/>
      <c r="H925" s="642">
        <v>0</v>
      </c>
      <c r="I925" s="629">
        <v>1</v>
      </c>
      <c r="J925" s="629">
        <v>2332.38</v>
      </c>
      <c r="K925" s="642">
        <v>1</v>
      </c>
      <c r="L925" s="629">
        <v>1</v>
      </c>
      <c r="M925" s="630">
        <v>2332.38</v>
      </c>
    </row>
    <row r="926" spans="1:13" ht="14.4" customHeight="1" x14ac:dyDescent="0.3">
      <c r="A926" s="625" t="s">
        <v>2842</v>
      </c>
      <c r="B926" s="626" t="s">
        <v>2493</v>
      </c>
      <c r="C926" s="626" t="s">
        <v>2500</v>
      </c>
      <c r="D926" s="626" t="s">
        <v>2501</v>
      </c>
      <c r="E926" s="626" t="s">
        <v>2502</v>
      </c>
      <c r="F926" s="629"/>
      <c r="G926" s="629"/>
      <c r="H926" s="642">
        <v>0</v>
      </c>
      <c r="I926" s="629">
        <v>4</v>
      </c>
      <c r="J926" s="629">
        <v>3523.52</v>
      </c>
      <c r="K926" s="642">
        <v>1</v>
      </c>
      <c r="L926" s="629">
        <v>4</v>
      </c>
      <c r="M926" s="630">
        <v>3523.52</v>
      </c>
    </row>
    <row r="927" spans="1:13" ht="14.4" customHeight="1" x14ac:dyDescent="0.3">
      <c r="A927" s="625" t="s">
        <v>2842</v>
      </c>
      <c r="B927" s="626" t="s">
        <v>2506</v>
      </c>
      <c r="C927" s="626" t="s">
        <v>2509</v>
      </c>
      <c r="D927" s="626" t="s">
        <v>1318</v>
      </c>
      <c r="E927" s="626" t="s">
        <v>1319</v>
      </c>
      <c r="F927" s="629"/>
      <c r="G927" s="629"/>
      <c r="H927" s="642">
        <v>0</v>
      </c>
      <c r="I927" s="629">
        <v>2</v>
      </c>
      <c r="J927" s="629">
        <v>98.24</v>
      </c>
      <c r="K927" s="642">
        <v>1</v>
      </c>
      <c r="L927" s="629">
        <v>2</v>
      </c>
      <c r="M927" s="630">
        <v>98.24</v>
      </c>
    </row>
    <row r="928" spans="1:13" ht="14.4" customHeight="1" x14ac:dyDescent="0.3">
      <c r="A928" s="625" t="s">
        <v>2842</v>
      </c>
      <c r="B928" s="626" t="s">
        <v>2506</v>
      </c>
      <c r="C928" s="626" t="s">
        <v>2522</v>
      </c>
      <c r="D928" s="626" t="s">
        <v>1317</v>
      </c>
      <c r="E928" s="626" t="s">
        <v>1397</v>
      </c>
      <c r="F928" s="629"/>
      <c r="G928" s="629"/>
      <c r="H928" s="642">
        <v>0</v>
      </c>
      <c r="I928" s="629">
        <v>1</v>
      </c>
      <c r="J928" s="629">
        <v>314.35000000000002</v>
      </c>
      <c r="K928" s="642">
        <v>1</v>
      </c>
      <c r="L928" s="629">
        <v>1</v>
      </c>
      <c r="M928" s="630">
        <v>314.35000000000002</v>
      </c>
    </row>
    <row r="929" spans="1:13" ht="14.4" customHeight="1" x14ac:dyDescent="0.3">
      <c r="A929" s="625" t="s">
        <v>2842</v>
      </c>
      <c r="B929" s="626" t="s">
        <v>2527</v>
      </c>
      <c r="C929" s="626" t="s">
        <v>2531</v>
      </c>
      <c r="D929" s="626" t="s">
        <v>1867</v>
      </c>
      <c r="E929" s="626" t="s">
        <v>2532</v>
      </c>
      <c r="F929" s="629"/>
      <c r="G929" s="629"/>
      <c r="H929" s="642">
        <v>0</v>
      </c>
      <c r="I929" s="629">
        <v>1</v>
      </c>
      <c r="J929" s="629">
        <v>443.52</v>
      </c>
      <c r="K929" s="642">
        <v>1</v>
      </c>
      <c r="L929" s="629">
        <v>1</v>
      </c>
      <c r="M929" s="630">
        <v>443.52</v>
      </c>
    </row>
    <row r="930" spans="1:13" ht="14.4" customHeight="1" x14ac:dyDescent="0.3">
      <c r="A930" s="625" t="s">
        <v>2842</v>
      </c>
      <c r="B930" s="626" t="s">
        <v>2550</v>
      </c>
      <c r="C930" s="626" t="s">
        <v>2552</v>
      </c>
      <c r="D930" s="626" t="s">
        <v>1291</v>
      </c>
      <c r="E930" s="626" t="s">
        <v>2553</v>
      </c>
      <c r="F930" s="629"/>
      <c r="G930" s="629"/>
      <c r="H930" s="642">
        <v>0</v>
      </c>
      <c r="I930" s="629">
        <v>1</v>
      </c>
      <c r="J930" s="629">
        <v>162.13</v>
      </c>
      <c r="K930" s="642">
        <v>1</v>
      </c>
      <c r="L930" s="629">
        <v>1</v>
      </c>
      <c r="M930" s="630">
        <v>162.13</v>
      </c>
    </row>
    <row r="931" spans="1:13" ht="14.4" customHeight="1" x14ac:dyDescent="0.3">
      <c r="A931" s="625" t="s">
        <v>2843</v>
      </c>
      <c r="B931" s="626" t="s">
        <v>2168</v>
      </c>
      <c r="C931" s="626" t="s">
        <v>2603</v>
      </c>
      <c r="D931" s="626" t="s">
        <v>2604</v>
      </c>
      <c r="E931" s="626" t="s">
        <v>2174</v>
      </c>
      <c r="F931" s="629"/>
      <c r="G931" s="629"/>
      <c r="H931" s="642">
        <v>0</v>
      </c>
      <c r="I931" s="629">
        <v>3</v>
      </c>
      <c r="J931" s="629">
        <v>97.890000000000015</v>
      </c>
      <c r="K931" s="642">
        <v>1</v>
      </c>
      <c r="L931" s="629">
        <v>3</v>
      </c>
      <c r="M931" s="630">
        <v>97.890000000000015</v>
      </c>
    </row>
    <row r="932" spans="1:13" ht="14.4" customHeight="1" x14ac:dyDescent="0.3">
      <c r="A932" s="625" t="s">
        <v>2843</v>
      </c>
      <c r="B932" s="626" t="s">
        <v>2179</v>
      </c>
      <c r="C932" s="626" t="s">
        <v>2180</v>
      </c>
      <c r="D932" s="626" t="s">
        <v>880</v>
      </c>
      <c r="E932" s="626" t="s">
        <v>881</v>
      </c>
      <c r="F932" s="629"/>
      <c r="G932" s="629"/>
      <c r="H932" s="642">
        <v>0</v>
      </c>
      <c r="I932" s="629">
        <v>11</v>
      </c>
      <c r="J932" s="629">
        <v>2095.2799999999997</v>
      </c>
      <c r="K932" s="642">
        <v>1</v>
      </c>
      <c r="L932" s="629">
        <v>11</v>
      </c>
      <c r="M932" s="630">
        <v>2095.2799999999997</v>
      </c>
    </row>
    <row r="933" spans="1:13" ht="14.4" customHeight="1" x14ac:dyDescent="0.3">
      <c r="A933" s="625" t="s">
        <v>2843</v>
      </c>
      <c r="B933" s="626" t="s">
        <v>2194</v>
      </c>
      <c r="C933" s="626" t="s">
        <v>2195</v>
      </c>
      <c r="D933" s="626" t="s">
        <v>1271</v>
      </c>
      <c r="E933" s="626" t="s">
        <v>1272</v>
      </c>
      <c r="F933" s="629"/>
      <c r="G933" s="629"/>
      <c r="H933" s="642">
        <v>0</v>
      </c>
      <c r="I933" s="629">
        <v>1</v>
      </c>
      <c r="J933" s="629">
        <v>497.4</v>
      </c>
      <c r="K933" s="642">
        <v>1</v>
      </c>
      <c r="L933" s="629">
        <v>1</v>
      </c>
      <c r="M933" s="630">
        <v>497.4</v>
      </c>
    </row>
    <row r="934" spans="1:13" ht="14.4" customHeight="1" x14ac:dyDescent="0.3">
      <c r="A934" s="625" t="s">
        <v>2843</v>
      </c>
      <c r="B934" s="626" t="s">
        <v>2194</v>
      </c>
      <c r="C934" s="626" t="s">
        <v>2196</v>
      </c>
      <c r="D934" s="626" t="s">
        <v>1418</v>
      </c>
      <c r="E934" s="626" t="s">
        <v>2197</v>
      </c>
      <c r="F934" s="629"/>
      <c r="G934" s="629"/>
      <c r="H934" s="642">
        <v>0</v>
      </c>
      <c r="I934" s="629">
        <v>56</v>
      </c>
      <c r="J934" s="629">
        <v>75620.3</v>
      </c>
      <c r="K934" s="642">
        <v>1</v>
      </c>
      <c r="L934" s="629">
        <v>56</v>
      </c>
      <c r="M934" s="630">
        <v>75620.3</v>
      </c>
    </row>
    <row r="935" spans="1:13" ht="14.4" customHeight="1" x14ac:dyDescent="0.3">
      <c r="A935" s="625" t="s">
        <v>2843</v>
      </c>
      <c r="B935" s="626" t="s">
        <v>2194</v>
      </c>
      <c r="C935" s="626" t="s">
        <v>2873</v>
      </c>
      <c r="D935" s="626" t="s">
        <v>2874</v>
      </c>
      <c r="E935" s="626" t="s">
        <v>2875</v>
      </c>
      <c r="F935" s="629"/>
      <c r="G935" s="629"/>
      <c r="H935" s="642">
        <v>0</v>
      </c>
      <c r="I935" s="629">
        <v>2</v>
      </c>
      <c r="J935" s="629">
        <v>2694.56</v>
      </c>
      <c r="K935" s="642">
        <v>1</v>
      </c>
      <c r="L935" s="629">
        <v>2</v>
      </c>
      <c r="M935" s="630">
        <v>2694.56</v>
      </c>
    </row>
    <row r="936" spans="1:13" ht="14.4" customHeight="1" x14ac:dyDescent="0.3">
      <c r="A936" s="625" t="s">
        <v>2843</v>
      </c>
      <c r="B936" s="626" t="s">
        <v>2200</v>
      </c>
      <c r="C936" s="626" t="s">
        <v>3856</v>
      </c>
      <c r="D936" s="626" t="s">
        <v>3857</v>
      </c>
      <c r="E936" s="626" t="s">
        <v>3855</v>
      </c>
      <c r="F936" s="629">
        <v>7</v>
      </c>
      <c r="G936" s="629">
        <v>9455.619999999999</v>
      </c>
      <c r="H936" s="642">
        <v>1</v>
      </c>
      <c r="I936" s="629"/>
      <c r="J936" s="629"/>
      <c r="K936" s="642">
        <v>0</v>
      </c>
      <c r="L936" s="629">
        <v>7</v>
      </c>
      <c r="M936" s="630">
        <v>9455.619999999999</v>
      </c>
    </row>
    <row r="937" spans="1:13" ht="14.4" customHeight="1" x14ac:dyDescent="0.3">
      <c r="A937" s="625" t="s">
        <v>2843</v>
      </c>
      <c r="B937" s="626" t="s">
        <v>2227</v>
      </c>
      <c r="C937" s="626" t="s">
        <v>2232</v>
      </c>
      <c r="D937" s="626" t="s">
        <v>1355</v>
      </c>
      <c r="E937" s="626" t="s">
        <v>1839</v>
      </c>
      <c r="F937" s="629"/>
      <c r="G937" s="629"/>
      <c r="H937" s="642">
        <v>0</v>
      </c>
      <c r="I937" s="629">
        <v>2</v>
      </c>
      <c r="J937" s="629">
        <v>3499.38</v>
      </c>
      <c r="K937" s="642">
        <v>1</v>
      </c>
      <c r="L937" s="629">
        <v>2</v>
      </c>
      <c r="M937" s="630">
        <v>3499.38</v>
      </c>
    </row>
    <row r="938" spans="1:13" ht="14.4" customHeight="1" x14ac:dyDescent="0.3">
      <c r="A938" s="625" t="s">
        <v>2843</v>
      </c>
      <c r="B938" s="626" t="s">
        <v>2361</v>
      </c>
      <c r="C938" s="626" t="s">
        <v>2362</v>
      </c>
      <c r="D938" s="626" t="s">
        <v>2363</v>
      </c>
      <c r="E938" s="626" t="s">
        <v>2364</v>
      </c>
      <c r="F938" s="629"/>
      <c r="G938" s="629"/>
      <c r="H938" s="642">
        <v>0</v>
      </c>
      <c r="I938" s="629">
        <v>4</v>
      </c>
      <c r="J938" s="629">
        <v>1333.24</v>
      </c>
      <c r="K938" s="642">
        <v>1</v>
      </c>
      <c r="L938" s="629">
        <v>4</v>
      </c>
      <c r="M938" s="630">
        <v>1333.24</v>
      </c>
    </row>
    <row r="939" spans="1:13" ht="14.4" customHeight="1" x14ac:dyDescent="0.3">
      <c r="A939" s="625" t="s">
        <v>2843</v>
      </c>
      <c r="B939" s="626" t="s">
        <v>2372</v>
      </c>
      <c r="C939" s="626" t="s">
        <v>2373</v>
      </c>
      <c r="D939" s="626" t="s">
        <v>1509</v>
      </c>
      <c r="E939" s="626" t="s">
        <v>2374</v>
      </c>
      <c r="F939" s="629"/>
      <c r="G939" s="629"/>
      <c r="H939" s="642">
        <v>0</v>
      </c>
      <c r="I939" s="629">
        <v>1</v>
      </c>
      <c r="J939" s="629">
        <v>184.22</v>
      </c>
      <c r="K939" s="642">
        <v>1</v>
      </c>
      <c r="L939" s="629">
        <v>1</v>
      </c>
      <c r="M939" s="630">
        <v>184.22</v>
      </c>
    </row>
    <row r="940" spans="1:13" ht="14.4" customHeight="1" x14ac:dyDescent="0.3">
      <c r="A940" s="625" t="s">
        <v>2843</v>
      </c>
      <c r="B940" s="626" t="s">
        <v>2389</v>
      </c>
      <c r="C940" s="626" t="s">
        <v>2692</v>
      </c>
      <c r="D940" s="626" t="s">
        <v>1926</v>
      </c>
      <c r="E940" s="626" t="s">
        <v>2693</v>
      </c>
      <c r="F940" s="629"/>
      <c r="G940" s="629"/>
      <c r="H940" s="642">
        <v>0</v>
      </c>
      <c r="I940" s="629">
        <v>1</v>
      </c>
      <c r="J940" s="629">
        <v>69.86</v>
      </c>
      <c r="K940" s="642">
        <v>1</v>
      </c>
      <c r="L940" s="629">
        <v>1</v>
      </c>
      <c r="M940" s="630">
        <v>69.86</v>
      </c>
    </row>
    <row r="941" spans="1:13" ht="14.4" customHeight="1" x14ac:dyDescent="0.3">
      <c r="A941" s="625" t="s">
        <v>2843</v>
      </c>
      <c r="B941" s="626" t="s">
        <v>2392</v>
      </c>
      <c r="C941" s="626" t="s">
        <v>2393</v>
      </c>
      <c r="D941" s="626" t="s">
        <v>1511</v>
      </c>
      <c r="E941" s="626" t="s">
        <v>2374</v>
      </c>
      <c r="F941" s="629"/>
      <c r="G941" s="629"/>
      <c r="H941" s="642">
        <v>0</v>
      </c>
      <c r="I941" s="629">
        <v>1</v>
      </c>
      <c r="J941" s="629">
        <v>69.86</v>
      </c>
      <c r="K941" s="642">
        <v>1</v>
      </c>
      <c r="L941" s="629">
        <v>1</v>
      </c>
      <c r="M941" s="630">
        <v>69.86</v>
      </c>
    </row>
    <row r="942" spans="1:13" ht="14.4" customHeight="1" x14ac:dyDescent="0.3">
      <c r="A942" s="625" t="s">
        <v>2843</v>
      </c>
      <c r="B942" s="626" t="s">
        <v>4856</v>
      </c>
      <c r="C942" s="626" t="s">
        <v>3735</v>
      </c>
      <c r="D942" s="626" t="s">
        <v>3736</v>
      </c>
      <c r="E942" s="626" t="s">
        <v>3737</v>
      </c>
      <c r="F942" s="629"/>
      <c r="G942" s="629"/>
      <c r="H942" s="642">
        <v>0</v>
      </c>
      <c r="I942" s="629">
        <v>22</v>
      </c>
      <c r="J942" s="629">
        <v>166480.6</v>
      </c>
      <c r="K942" s="642">
        <v>1</v>
      </c>
      <c r="L942" s="629">
        <v>22</v>
      </c>
      <c r="M942" s="630">
        <v>166480.6</v>
      </c>
    </row>
    <row r="943" spans="1:13" ht="14.4" customHeight="1" x14ac:dyDescent="0.3">
      <c r="A943" s="625" t="s">
        <v>2843</v>
      </c>
      <c r="B943" s="626" t="s">
        <v>4856</v>
      </c>
      <c r="C943" s="626" t="s">
        <v>4748</v>
      </c>
      <c r="D943" s="626" t="s">
        <v>4749</v>
      </c>
      <c r="E943" s="626" t="s">
        <v>4750</v>
      </c>
      <c r="F943" s="629"/>
      <c r="G943" s="629"/>
      <c r="H943" s="642">
        <v>0</v>
      </c>
      <c r="I943" s="629">
        <v>19</v>
      </c>
      <c r="J943" s="629">
        <v>282341.33</v>
      </c>
      <c r="K943" s="642">
        <v>1</v>
      </c>
      <c r="L943" s="629">
        <v>19</v>
      </c>
      <c r="M943" s="630">
        <v>282341.33</v>
      </c>
    </row>
    <row r="944" spans="1:13" ht="14.4" customHeight="1" x14ac:dyDescent="0.3">
      <c r="A944" s="625" t="s">
        <v>2843</v>
      </c>
      <c r="B944" s="626" t="s">
        <v>4856</v>
      </c>
      <c r="C944" s="626" t="s">
        <v>3618</v>
      </c>
      <c r="D944" s="626" t="s">
        <v>3619</v>
      </c>
      <c r="E944" s="626" t="s">
        <v>3620</v>
      </c>
      <c r="F944" s="629"/>
      <c r="G944" s="629"/>
      <c r="H944" s="642">
        <v>0</v>
      </c>
      <c r="I944" s="629">
        <v>45</v>
      </c>
      <c r="J944" s="629">
        <v>796787.55</v>
      </c>
      <c r="K944" s="642">
        <v>1</v>
      </c>
      <c r="L944" s="629">
        <v>45</v>
      </c>
      <c r="M944" s="630">
        <v>796787.55</v>
      </c>
    </row>
    <row r="945" spans="1:13" ht="14.4" customHeight="1" x14ac:dyDescent="0.3">
      <c r="A945" s="625" t="s">
        <v>2843</v>
      </c>
      <c r="B945" s="626" t="s">
        <v>2478</v>
      </c>
      <c r="C945" s="626" t="s">
        <v>2481</v>
      </c>
      <c r="D945" s="626" t="s">
        <v>1274</v>
      </c>
      <c r="E945" s="626" t="s">
        <v>2482</v>
      </c>
      <c r="F945" s="629"/>
      <c r="G945" s="629"/>
      <c r="H945" s="642">
        <v>0</v>
      </c>
      <c r="I945" s="629">
        <v>2</v>
      </c>
      <c r="J945" s="629">
        <v>193.26</v>
      </c>
      <c r="K945" s="642">
        <v>1</v>
      </c>
      <c r="L945" s="629">
        <v>2</v>
      </c>
      <c r="M945" s="630">
        <v>193.26</v>
      </c>
    </row>
    <row r="946" spans="1:13" ht="14.4" customHeight="1" x14ac:dyDescent="0.3">
      <c r="A946" s="625" t="s">
        <v>2843</v>
      </c>
      <c r="B946" s="626" t="s">
        <v>2478</v>
      </c>
      <c r="C946" s="626" t="s">
        <v>2483</v>
      </c>
      <c r="D946" s="626" t="s">
        <v>600</v>
      </c>
      <c r="E946" s="626" t="s">
        <v>2484</v>
      </c>
      <c r="F946" s="629">
        <v>1</v>
      </c>
      <c r="G946" s="629">
        <v>96.63</v>
      </c>
      <c r="H946" s="642">
        <v>1</v>
      </c>
      <c r="I946" s="629"/>
      <c r="J946" s="629"/>
      <c r="K946" s="642">
        <v>0</v>
      </c>
      <c r="L946" s="629">
        <v>1</v>
      </c>
      <c r="M946" s="630">
        <v>96.63</v>
      </c>
    </row>
    <row r="947" spans="1:13" ht="14.4" customHeight="1" x14ac:dyDescent="0.3">
      <c r="A947" s="625" t="s">
        <v>2843</v>
      </c>
      <c r="B947" s="626" t="s">
        <v>2485</v>
      </c>
      <c r="C947" s="626" t="s">
        <v>2487</v>
      </c>
      <c r="D947" s="626" t="s">
        <v>2488</v>
      </c>
      <c r="E947" s="626" t="s">
        <v>2489</v>
      </c>
      <c r="F947" s="629">
        <v>1</v>
      </c>
      <c r="G947" s="629">
        <v>44.8</v>
      </c>
      <c r="H947" s="642">
        <v>1</v>
      </c>
      <c r="I947" s="629"/>
      <c r="J947" s="629"/>
      <c r="K947" s="642">
        <v>0</v>
      </c>
      <c r="L947" s="629">
        <v>1</v>
      </c>
      <c r="M947" s="630">
        <v>44.8</v>
      </c>
    </row>
    <row r="948" spans="1:13" ht="14.4" customHeight="1" x14ac:dyDescent="0.3">
      <c r="A948" s="625" t="s">
        <v>2843</v>
      </c>
      <c r="B948" s="626" t="s">
        <v>2493</v>
      </c>
      <c r="C948" s="626" t="s">
        <v>2494</v>
      </c>
      <c r="D948" s="626" t="s">
        <v>2495</v>
      </c>
      <c r="E948" s="626" t="s">
        <v>2496</v>
      </c>
      <c r="F948" s="629"/>
      <c r="G948" s="629"/>
      <c r="H948" s="642">
        <v>0</v>
      </c>
      <c r="I948" s="629">
        <v>1</v>
      </c>
      <c r="J948" s="629">
        <v>2787.72</v>
      </c>
      <c r="K948" s="642">
        <v>1</v>
      </c>
      <c r="L948" s="629">
        <v>1</v>
      </c>
      <c r="M948" s="630">
        <v>2787.72</v>
      </c>
    </row>
    <row r="949" spans="1:13" ht="14.4" customHeight="1" x14ac:dyDescent="0.3">
      <c r="A949" s="625" t="s">
        <v>2843</v>
      </c>
      <c r="B949" s="626" t="s">
        <v>2493</v>
      </c>
      <c r="C949" s="626" t="s">
        <v>2497</v>
      </c>
      <c r="D949" s="626" t="s">
        <v>2498</v>
      </c>
      <c r="E949" s="626" t="s">
        <v>2499</v>
      </c>
      <c r="F949" s="629"/>
      <c r="G949" s="629"/>
      <c r="H949" s="642">
        <v>0</v>
      </c>
      <c r="I949" s="629">
        <v>1</v>
      </c>
      <c r="J949" s="629">
        <v>2332.38</v>
      </c>
      <c r="K949" s="642">
        <v>1</v>
      </c>
      <c r="L949" s="629">
        <v>1</v>
      </c>
      <c r="M949" s="630">
        <v>2332.38</v>
      </c>
    </row>
    <row r="950" spans="1:13" ht="14.4" customHeight="1" x14ac:dyDescent="0.3">
      <c r="A950" s="625" t="s">
        <v>2843</v>
      </c>
      <c r="B950" s="626" t="s">
        <v>2493</v>
      </c>
      <c r="C950" s="626" t="s">
        <v>2503</v>
      </c>
      <c r="D950" s="626" t="s">
        <v>2504</v>
      </c>
      <c r="E950" s="626" t="s">
        <v>2505</v>
      </c>
      <c r="F950" s="629"/>
      <c r="G950" s="629"/>
      <c r="H950" s="642">
        <v>0</v>
      </c>
      <c r="I950" s="629">
        <v>2</v>
      </c>
      <c r="J950" s="629">
        <v>3258.06</v>
      </c>
      <c r="K950" s="642">
        <v>1</v>
      </c>
      <c r="L950" s="629">
        <v>2</v>
      </c>
      <c r="M950" s="630">
        <v>3258.06</v>
      </c>
    </row>
    <row r="951" spans="1:13" ht="14.4" customHeight="1" x14ac:dyDescent="0.3">
      <c r="A951" s="625" t="s">
        <v>2843</v>
      </c>
      <c r="B951" s="626" t="s">
        <v>4864</v>
      </c>
      <c r="C951" s="626" t="s">
        <v>3778</v>
      </c>
      <c r="D951" s="626" t="s">
        <v>3779</v>
      </c>
      <c r="E951" s="626" t="s">
        <v>3780</v>
      </c>
      <c r="F951" s="629"/>
      <c r="G951" s="629"/>
      <c r="H951" s="642">
        <v>0</v>
      </c>
      <c r="I951" s="629">
        <v>2</v>
      </c>
      <c r="J951" s="629">
        <v>3018.8</v>
      </c>
      <c r="K951" s="642">
        <v>1</v>
      </c>
      <c r="L951" s="629">
        <v>2</v>
      </c>
      <c r="M951" s="630">
        <v>3018.8</v>
      </c>
    </row>
    <row r="952" spans="1:13" ht="14.4" customHeight="1" x14ac:dyDescent="0.3">
      <c r="A952" s="625" t="s">
        <v>2843</v>
      </c>
      <c r="B952" s="626" t="s">
        <v>2506</v>
      </c>
      <c r="C952" s="626" t="s">
        <v>2509</v>
      </c>
      <c r="D952" s="626" t="s">
        <v>1318</v>
      </c>
      <c r="E952" s="626" t="s">
        <v>1319</v>
      </c>
      <c r="F952" s="629"/>
      <c r="G952" s="629"/>
      <c r="H952" s="642">
        <v>0</v>
      </c>
      <c r="I952" s="629">
        <v>1</v>
      </c>
      <c r="J952" s="629">
        <v>49.12</v>
      </c>
      <c r="K952" s="642">
        <v>1</v>
      </c>
      <c r="L952" s="629">
        <v>1</v>
      </c>
      <c r="M952" s="630">
        <v>49.12</v>
      </c>
    </row>
    <row r="953" spans="1:13" ht="14.4" customHeight="1" x14ac:dyDescent="0.3">
      <c r="A953" s="625" t="s">
        <v>2843</v>
      </c>
      <c r="B953" s="626" t="s">
        <v>2506</v>
      </c>
      <c r="C953" s="626" t="s">
        <v>2518</v>
      </c>
      <c r="D953" s="626" t="s">
        <v>1351</v>
      </c>
      <c r="E953" s="626" t="s">
        <v>2519</v>
      </c>
      <c r="F953" s="629"/>
      <c r="G953" s="629"/>
      <c r="H953" s="642">
        <v>0</v>
      </c>
      <c r="I953" s="629">
        <v>3</v>
      </c>
      <c r="J953" s="629">
        <v>373.53000000000003</v>
      </c>
      <c r="K953" s="642">
        <v>1</v>
      </c>
      <c r="L953" s="629">
        <v>3</v>
      </c>
      <c r="M953" s="630">
        <v>373.53000000000003</v>
      </c>
    </row>
    <row r="954" spans="1:13" ht="14.4" customHeight="1" x14ac:dyDescent="0.3">
      <c r="A954" s="625" t="s">
        <v>2843</v>
      </c>
      <c r="B954" s="626" t="s">
        <v>2506</v>
      </c>
      <c r="C954" s="626" t="s">
        <v>2522</v>
      </c>
      <c r="D954" s="626" t="s">
        <v>1317</v>
      </c>
      <c r="E954" s="626" t="s">
        <v>1397</v>
      </c>
      <c r="F954" s="629"/>
      <c r="G954" s="629"/>
      <c r="H954" s="642">
        <v>0</v>
      </c>
      <c r="I954" s="629">
        <v>1</v>
      </c>
      <c r="J954" s="629">
        <v>314.35000000000002</v>
      </c>
      <c r="K954" s="642">
        <v>1</v>
      </c>
      <c r="L954" s="629">
        <v>1</v>
      </c>
      <c r="M954" s="630">
        <v>314.35000000000002</v>
      </c>
    </row>
    <row r="955" spans="1:13" ht="14.4" customHeight="1" x14ac:dyDescent="0.3">
      <c r="A955" s="625" t="s">
        <v>2843</v>
      </c>
      <c r="B955" s="626" t="s">
        <v>2523</v>
      </c>
      <c r="C955" s="626" t="s">
        <v>2524</v>
      </c>
      <c r="D955" s="626" t="s">
        <v>2525</v>
      </c>
      <c r="E955" s="626" t="s">
        <v>2526</v>
      </c>
      <c r="F955" s="629"/>
      <c r="G955" s="629"/>
      <c r="H955" s="642">
        <v>0</v>
      </c>
      <c r="I955" s="629">
        <v>1</v>
      </c>
      <c r="J955" s="629">
        <v>139.71</v>
      </c>
      <c r="K955" s="642">
        <v>1</v>
      </c>
      <c r="L955" s="629">
        <v>1</v>
      </c>
      <c r="M955" s="630">
        <v>139.71</v>
      </c>
    </row>
    <row r="956" spans="1:13" ht="14.4" customHeight="1" x14ac:dyDescent="0.3">
      <c r="A956" s="625" t="s">
        <v>2843</v>
      </c>
      <c r="B956" s="626" t="s">
        <v>2540</v>
      </c>
      <c r="C956" s="626" t="s">
        <v>2544</v>
      </c>
      <c r="D956" s="626" t="s">
        <v>2545</v>
      </c>
      <c r="E956" s="626" t="s">
        <v>2546</v>
      </c>
      <c r="F956" s="629"/>
      <c r="G956" s="629"/>
      <c r="H956" s="642">
        <v>0</v>
      </c>
      <c r="I956" s="629">
        <v>1</v>
      </c>
      <c r="J956" s="629">
        <v>10.73</v>
      </c>
      <c r="K956" s="642">
        <v>1</v>
      </c>
      <c r="L956" s="629">
        <v>1</v>
      </c>
      <c r="M956" s="630">
        <v>10.73</v>
      </c>
    </row>
    <row r="957" spans="1:13" ht="14.4" customHeight="1" x14ac:dyDescent="0.3">
      <c r="A957" s="625" t="s">
        <v>2843</v>
      </c>
      <c r="B957" s="626" t="s">
        <v>2540</v>
      </c>
      <c r="C957" s="626" t="s">
        <v>2922</v>
      </c>
      <c r="D957" s="626" t="s">
        <v>2923</v>
      </c>
      <c r="E957" s="626" t="s">
        <v>2543</v>
      </c>
      <c r="F957" s="629">
        <v>3</v>
      </c>
      <c r="G957" s="629">
        <v>20.94</v>
      </c>
      <c r="H957" s="642">
        <v>1</v>
      </c>
      <c r="I957" s="629"/>
      <c r="J957" s="629"/>
      <c r="K957" s="642">
        <v>0</v>
      </c>
      <c r="L957" s="629">
        <v>3</v>
      </c>
      <c r="M957" s="630">
        <v>20.94</v>
      </c>
    </row>
    <row r="958" spans="1:13" ht="14.4" customHeight="1" x14ac:dyDescent="0.3">
      <c r="A958" s="625" t="s">
        <v>2843</v>
      </c>
      <c r="B958" s="626" t="s">
        <v>2560</v>
      </c>
      <c r="C958" s="626" t="s">
        <v>2561</v>
      </c>
      <c r="D958" s="626" t="s">
        <v>1438</v>
      </c>
      <c r="E958" s="626" t="s">
        <v>628</v>
      </c>
      <c r="F958" s="629"/>
      <c r="G958" s="629"/>
      <c r="H958" s="642">
        <v>0</v>
      </c>
      <c r="I958" s="629">
        <v>1</v>
      </c>
      <c r="J958" s="629">
        <v>232.44</v>
      </c>
      <c r="K958" s="642">
        <v>1</v>
      </c>
      <c r="L958" s="629">
        <v>1</v>
      </c>
      <c r="M958" s="630">
        <v>232.44</v>
      </c>
    </row>
    <row r="959" spans="1:13" ht="14.4" customHeight="1" thickBot="1" x14ac:dyDescent="0.35">
      <c r="A959" s="631" t="s">
        <v>2843</v>
      </c>
      <c r="B959" s="632" t="s">
        <v>2566</v>
      </c>
      <c r="C959" s="632" t="s">
        <v>2567</v>
      </c>
      <c r="D959" s="632" t="s">
        <v>1433</v>
      </c>
      <c r="E959" s="632" t="s">
        <v>1434</v>
      </c>
      <c r="F959" s="635"/>
      <c r="G959" s="635"/>
      <c r="H959" s="643">
        <v>0</v>
      </c>
      <c r="I959" s="635">
        <v>1</v>
      </c>
      <c r="J959" s="635">
        <v>139.46</v>
      </c>
      <c r="K959" s="643">
        <v>1</v>
      </c>
      <c r="L959" s="635">
        <v>1</v>
      </c>
      <c r="M959" s="636">
        <v>139.46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57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272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279</v>
      </c>
    </row>
    <row r="4" spans="1:8" ht="14.4" customHeight="1" x14ac:dyDescent="0.3">
      <c r="A4" s="610" t="s">
        <v>549</v>
      </c>
      <c r="B4" s="611" t="s">
        <v>550</v>
      </c>
      <c r="C4" s="612" t="s">
        <v>551</v>
      </c>
      <c r="D4" s="612" t="s">
        <v>550</v>
      </c>
      <c r="E4" s="612" t="s">
        <v>550</v>
      </c>
      <c r="F4" s="613" t="s">
        <v>550</v>
      </c>
      <c r="G4" s="612" t="s">
        <v>550</v>
      </c>
      <c r="H4" s="612" t="s">
        <v>158</v>
      </c>
    </row>
    <row r="5" spans="1:8" ht="14.4" customHeight="1" x14ac:dyDescent="0.3">
      <c r="A5" s="610" t="s">
        <v>549</v>
      </c>
      <c r="B5" s="611" t="s">
        <v>4872</v>
      </c>
      <c r="C5" s="612" t="s">
        <v>4873</v>
      </c>
      <c r="D5" s="612">
        <v>120436.45460929316</v>
      </c>
      <c r="E5" s="612">
        <v>103236.46000000002</v>
      </c>
      <c r="F5" s="613">
        <v>0.85718614297397344</v>
      </c>
      <c r="G5" s="612">
        <v>-17199.994609293135</v>
      </c>
      <c r="H5" s="612" t="s">
        <v>2</v>
      </c>
    </row>
    <row r="6" spans="1:8" ht="14.4" customHeight="1" x14ac:dyDescent="0.3">
      <c r="A6" s="610" t="s">
        <v>549</v>
      </c>
      <c r="B6" s="611" t="s">
        <v>4874</v>
      </c>
      <c r="C6" s="612" t="s">
        <v>4875</v>
      </c>
      <c r="D6" s="612">
        <v>595545.38049766014</v>
      </c>
      <c r="E6" s="612">
        <v>560343.95000000019</v>
      </c>
      <c r="F6" s="613">
        <v>0.94089211057561339</v>
      </c>
      <c r="G6" s="612">
        <v>-35201.430497659952</v>
      </c>
      <c r="H6" s="612" t="s">
        <v>2</v>
      </c>
    </row>
    <row r="7" spans="1:8" ht="14.4" customHeight="1" x14ac:dyDescent="0.3">
      <c r="A7" s="610" t="s">
        <v>549</v>
      </c>
      <c r="B7" s="611" t="s">
        <v>4876</v>
      </c>
      <c r="C7" s="612" t="s">
        <v>4877</v>
      </c>
      <c r="D7" s="612">
        <v>13765.209981064194</v>
      </c>
      <c r="E7" s="612">
        <v>2879.56</v>
      </c>
      <c r="F7" s="613">
        <v>0.20919114230449101</v>
      </c>
      <c r="G7" s="612">
        <v>-10885.649981064194</v>
      </c>
      <c r="H7" s="612" t="s">
        <v>2</v>
      </c>
    </row>
    <row r="8" spans="1:8" ht="14.4" customHeight="1" x14ac:dyDescent="0.3">
      <c r="A8" s="610" t="s">
        <v>549</v>
      </c>
      <c r="B8" s="611" t="s">
        <v>4878</v>
      </c>
      <c r="C8" s="612" t="s">
        <v>4879</v>
      </c>
      <c r="D8" s="612">
        <v>1293.120811769636</v>
      </c>
      <c r="E8" s="612">
        <v>275.76</v>
      </c>
      <c r="F8" s="613">
        <v>0.21325153650773154</v>
      </c>
      <c r="G8" s="612">
        <v>-1017.360811769636</v>
      </c>
      <c r="H8" s="612" t="s">
        <v>2</v>
      </c>
    </row>
    <row r="9" spans="1:8" ht="14.4" customHeight="1" x14ac:dyDescent="0.3">
      <c r="A9" s="610" t="s">
        <v>549</v>
      </c>
      <c r="B9" s="611" t="s">
        <v>4880</v>
      </c>
      <c r="C9" s="612" t="s">
        <v>4881</v>
      </c>
      <c r="D9" s="612">
        <v>288405.33333333331</v>
      </c>
      <c r="E9" s="612">
        <v>271117.53999999998</v>
      </c>
      <c r="F9" s="613">
        <v>0.94005730360973438</v>
      </c>
      <c r="G9" s="612">
        <v>-17287.793333333335</v>
      </c>
      <c r="H9" s="612" t="s">
        <v>2</v>
      </c>
    </row>
    <row r="10" spans="1:8" ht="14.4" customHeight="1" x14ac:dyDescent="0.3">
      <c r="A10" s="610" t="s">
        <v>549</v>
      </c>
      <c r="B10" s="611" t="s">
        <v>4882</v>
      </c>
      <c r="C10" s="612" t="s">
        <v>4883</v>
      </c>
      <c r="D10" s="612">
        <v>105873.81075640394</v>
      </c>
      <c r="E10" s="612">
        <v>95705.349999999991</v>
      </c>
      <c r="F10" s="613">
        <v>0.90395678890032871</v>
      </c>
      <c r="G10" s="612">
        <v>-10168.460756403947</v>
      </c>
      <c r="H10" s="612" t="s">
        <v>2</v>
      </c>
    </row>
    <row r="11" spans="1:8" ht="14.4" customHeight="1" x14ac:dyDescent="0.3">
      <c r="A11" s="610" t="s">
        <v>549</v>
      </c>
      <c r="B11" s="611" t="s">
        <v>4884</v>
      </c>
      <c r="C11" s="612" t="s">
        <v>4885</v>
      </c>
      <c r="D11" s="612">
        <v>0</v>
      </c>
      <c r="E11" s="612">
        <v>2108.06</v>
      </c>
      <c r="F11" s="613" t="s">
        <v>550</v>
      </c>
      <c r="G11" s="612">
        <v>2108.06</v>
      </c>
      <c r="H11" s="612" t="s">
        <v>2</v>
      </c>
    </row>
    <row r="12" spans="1:8" ht="14.4" customHeight="1" x14ac:dyDescent="0.3">
      <c r="A12" s="610" t="s">
        <v>549</v>
      </c>
      <c r="B12" s="611" t="s">
        <v>4886</v>
      </c>
      <c r="C12" s="612" t="s">
        <v>4887</v>
      </c>
      <c r="D12" s="612">
        <v>125309.61654579679</v>
      </c>
      <c r="E12" s="612">
        <v>100445</v>
      </c>
      <c r="F12" s="613">
        <v>0.8015745540430288</v>
      </c>
      <c r="G12" s="612">
        <v>-24864.616545796787</v>
      </c>
      <c r="H12" s="612" t="s">
        <v>2</v>
      </c>
    </row>
    <row r="13" spans="1:8" ht="14.4" customHeight="1" x14ac:dyDescent="0.3">
      <c r="A13" s="610" t="s">
        <v>549</v>
      </c>
      <c r="B13" s="611" t="s">
        <v>4888</v>
      </c>
      <c r="C13" s="612" t="s">
        <v>4889</v>
      </c>
      <c r="D13" s="612">
        <v>50690.45833899657</v>
      </c>
      <c r="E13" s="612">
        <v>48970.27</v>
      </c>
      <c r="F13" s="613">
        <v>0.96606484937475468</v>
      </c>
      <c r="G13" s="612">
        <v>-1720.1883389965733</v>
      </c>
      <c r="H13" s="612" t="s">
        <v>2</v>
      </c>
    </row>
    <row r="14" spans="1:8" ht="14.4" customHeight="1" x14ac:dyDescent="0.3">
      <c r="A14" s="610" t="s">
        <v>549</v>
      </c>
      <c r="B14" s="611" t="s">
        <v>4890</v>
      </c>
      <c r="C14" s="612" t="s">
        <v>4891</v>
      </c>
      <c r="D14" s="612">
        <v>12737.547281364905</v>
      </c>
      <c r="E14" s="612">
        <v>33279.355165627996</v>
      </c>
      <c r="F14" s="613">
        <v>2.6126972823343988</v>
      </c>
      <c r="G14" s="612">
        <v>20541.807884263093</v>
      </c>
      <c r="H14" s="612" t="s">
        <v>2</v>
      </c>
    </row>
    <row r="15" spans="1:8" ht="14.4" customHeight="1" x14ac:dyDescent="0.3">
      <c r="A15" s="610" t="s">
        <v>549</v>
      </c>
      <c r="B15" s="611" t="s">
        <v>6</v>
      </c>
      <c r="C15" s="612" t="s">
        <v>551</v>
      </c>
      <c r="D15" s="612">
        <v>1314056.9321556825</v>
      </c>
      <c r="E15" s="612">
        <v>1218361.3051656282</v>
      </c>
      <c r="F15" s="613">
        <v>0.92717543308183181</v>
      </c>
      <c r="G15" s="612">
        <v>-95695.626990054268</v>
      </c>
      <c r="H15" s="612" t="s">
        <v>562</v>
      </c>
    </row>
    <row r="17" spans="1:8" ht="14.4" customHeight="1" x14ac:dyDescent="0.3">
      <c r="A17" s="610" t="s">
        <v>549</v>
      </c>
      <c r="B17" s="611" t="s">
        <v>550</v>
      </c>
      <c r="C17" s="612" t="s">
        <v>551</v>
      </c>
      <c r="D17" s="612" t="s">
        <v>550</v>
      </c>
      <c r="E17" s="612" t="s">
        <v>550</v>
      </c>
      <c r="F17" s="613" t="s">
        <v>550</v>
      </c>
      <c r="G17" s="612" t="s">
        <v>550</v>
      </c>
      <c r="H17" s="612" t="s">
        <v>158</v>
      </c>
    </row>
    <row r="18" spans="1:8" ht="14.4" customHeight="1" x14ac:dyDescent="0.3">
      <c r="A18" s="610" t="s">
        <v>563</v>
      </c>
      <c r="B18" s="611" t="s">
        <v>4872</v>
      </c>
      <c r="C18" s="612" t="s">
        <v>4873</v>
      </c>
      <c r="D18" s="612">
        <v>41892.352357286065</v>
      </c>
      <c r="E18" s="612">
        <v>37267.969999999979</v>
      </c>
      <c r="F18" s="613">
        <v>0.88961273127261387</v>
      </c>
      <c r="G18" s="612">
        <v>-4624.3823572860856</v>
      </c>
      <c r="H18" s="612" t="s">
        <v>2</v>
      </c>
    </row>
    <row r="19" spans="1:8" ht="14.4" customHeight="1" x14ac:dyDescent="0.3">
      <c r="A19" s="610" t="s">
        <v>563</v>
      </c>
      <c r="B19" s="611" t="s">
        <v>4874</v>
      </c>
      <c r="C19" s="612" t="s">
        <v>4875</v>
      </c>
      <c r="D19" s="612">
        <v>113178.13603845066</v>
      </c>
      <c r="E19" s="612">
        <v>112361.68000000001</v>
      </c>
      <c r="F19" s="613">
        <v>0.99278609750055202</v>
      </c>
      <c r="G19" s="612">
        <v>-816.45603845064761</v>
      </c>
      <c r="H19" s="612" t="s">
        <v>2</v>
      </c>
    </row>
    <row r="20" spans="1:8" ht="14.4" customHeight="1" x14ac:dyDescent="0.3">
      <c r="A20" s="610" t="s">
        <v>563</v>
      </c>
      <c r="B20" s="611" t="s">
        <v>4878</v>
      </c>
      <c r="C20" s="612" t="s">
        <v>4879</v>
      </c>
      <c r="D20" s="612">
        <v>646.56040588481801</v>
      </c>
      <c r="E20" s="612">
        <v>275.76</v>
      </c>
      <c r="F20" s="613">
        <v>0.42650307301546309</v>
      </c>
      <c r="G20" s="612">
        <v>-370.80040588481802</v>
      </c>
      <c r="H20" s="612" t="s">
        <v>2</v>
      </c>
    </row>
    <row r="21" spans="1:8" ht="14.4" customHeight="1" x14ac:dyDescent="0.3">
      <c r="A21" s="610" t="s">
        <v>563</v>
      </c>
      <c r="B21" s="611" t="s">
        <v>4880</v>
      </c>
      <c r="C21" s="612" t="s">
        <v>4881</v>
      </c>
      <c r="D21" s="612">
        <v>164018.66666666666</v>
      </c>
      <c r="E21" s="612">
        <v>153858.54</v>
      </c>
      <c r="F21" s="613">
        <v>0.93805505877379824</v>
      </c>
      <c r="G21" s="612">
        <v>-10160.126666666649</v>
      </c>
      <c r="H21" s="612" t="s">
        <v>2</v>
      </c>
    </row>
    <row r="22" spans="1:8" ht="14.4" customHeight="1" x14ac:dyDescent="0.3">
      <c r="A22" s="610" t="s">
        <v>563</v>
      </c>
      <c r="B22" s="611" t="s">
        <v>4882</v>
      </c>
      <c r="C22" s="612" t="s">
        <v>4883</v>
      </c>
      <c r="D22" s="612">
        <v>29333.333333333332</v>
      </c>
      <c r="E22" s="612">
        <v>27832.21</v>
      </c>
      <c r="F22" s="613">
        <v>0.94882534090909088</v>
      </c>
      <c r="G22" s="612">
        <v>-1501.123333333333</v>
      </c>
      <c r="H22" s="612" t="s">
        <v>2</v>
      </c>
    </row>
    <row r="23" spans="1:8" ht="14.4" customHeight="1" x14ac:dyDescent="0.3">
      <c r="A23" s="610" t="s">
        <v>563</v>
      </c>
      <c r="B23" s="611" t="s">
        <v>4884</v>
      </c>
      <c r="C23" s="612" t="s">
        <v>4885</v>
      </c>
      <c r="D23" s="612">
        <v>0</v>
      </c>
      <c r="E23" s="612">
        <v>2108.06</v>
      </c>
      <c r="F23" s="613" t="s">
        <v>550</v>
      </c>
      <c r="G23" s="612">
        <v>2108.06</v>
      </c>
      <c r="H23" s="612" t="s">
        <v>2</v>
      </c>
    </row>
    <row r="24" spans="1:8" ht="14.4" customHeight="1" x14ac:dyDescent="0.3">
      <c r="A24" s="610" t="s">
        <v>563</v>
      </c>
      <c r="B24" s="611" t="s">
        <v>4886</v>
      </c>
      <c r="C24" s="612" t="s">
        <v>4887</v>
      </c>
      <c r="D24" s="612">
        <v>27175.842039918531</v>
      </c>
      <c r="E24" s="612">
        <v>6947</v>
      </c>
      <c r="F24" s="613">
        <v>0.25563145347237332</v>
      </c>
      <c r="G24" s="612">
        <v>-20228.842039918531</v>
      </c>
      <c r="H24" s="612" t="s">
        <v>2</v>
      </c>
    </row>
    <row r="25" spans="1:8" ht="14.4" customHeight="1" x14ac:dyDescent="0.3">
      <c r="A25" s="610" t="s">
        <v>563</v>
      </c>
      <c r="B25" s="611" t="s">
        <v>4888</v>
      </c>
      <c r="C25" s="612" t="s">
        <v>4889</v>
      </c>
      <c r="D25" s="612">
        <v>17676.508198954933</v>
      </c>
      <c r="E25" s="612">
        <v>17030.669999999998</v>
      </c>
      <c r="F25" s="613">
        <v>0.96346347413834155</v>
      </c>
      <c r="G25" s="612">
        <v>-645.83819895493434</v>
      </c>
      <c r="H25" s="612" t="s">
        <v>2</v>
      </c>
    </row>
    <row r="26" spans="1:8" ht="14.4" customHeight="1" x14ac:dyDescent="0.3">
      <c r="A26" s="610" t="s">
        <v>563</v>
      </c>
      <c r="B26" s="611" t="s">
        <v>4890</v>
      </c>
      <c r="C26" s="612" t="s">
        <v>4891</v>
      </c>
      <c r="D26" s="612">
        <v>3126.1932927277066</v>
      </c>
      <c r="E26" s="612">
        <v>2892.960036411394</v>
      </c>
      <c r="F26" s="613">
        <v>0.92539384661246937</v>
      </c>
      <c r="G26" s="612">
        <v>-233.23325631631269</v>
      </c>
      <c r="H26" s="612" t="s">
        <v>2</v>
      </c>
    </row>
    <row r="27" spans="1:8" ht="14.4" customHeight="1" x14ac:dyDescent="0.3">
      <c r="A27" s="610" t="s">
        <v>563</v>
      </c>
      <c r="B27" s="611" t="s">
        <v>6</v>
      </c>
      <c r="C27" s="612" t="s">
        <v>564</v>
      </c>
      <c r="D27" s="612">
        <v>397047.59233322274</v>
      </c>
      <c r="E27" s="612">
        <v>360574.85003641143</v>
      </c>
      <c r="F27" s="613">
        <v>0.90814012475813854</v>
      </c>
      <c r="G27" s="612">
        <v>-36472.74229681131</v>
      </c>
      <c r="H27" s="612" t="s">
        <v>565</v>
      </c>
    </row>
    <row r="28" spans="1:8" ht="14.4" customHeight="1" x14ac:dyDescent="0.3">
      <c r="A28" s="610" t="s">
        <v>550</v>
      </c>
      <c r="B28" s="611" t="s">
        <v>550</v>
      </c>
      <c r="C28" s="612" t="s">
        <v>550</v>
      </c>
      <c r="D28" s="612" t="s">
        <v>550</v>
      </c>
      <c r="E28" s="612" t="s">
        <v>550</v>
      </c>
      <c r="F28" s="613" t="s">
        <v>550</v>
      </c>
      <c r="G28" s="612" t="s">
        <v>550</v>
      </c>
      <c r="H28" s="612" t="s">
        <v>566</v>
      </c>
    </row>
    <row r="29" spans="1:8" ht="14.4" customHeight="1" x14ac:dyDescent="0.3">
      <c r="A29" s="610" t="s">
        <v>567</v>
      </c>
      <c r="B29" s="611" t="s">
        <v>4872</v>
      </c>
      <c r="C29" s="612" t="s">
        <v>4873</v>
      </c>
      <c r="D29" s="612">
        <v>38576.293249530601</v>
      </c>
      <c r="E29" s="612">
        <v>36380.069999999992</v>
      </c>
      <c r="F29" s="613">
        <v>0.94306805904537416</v>
      </c>
      <c r="G29" s="612">
        <v>-2196.2232495306089</v>
      </c>
      <c r="H29" s="612" t="s">
        <v>2</v>
      </c>
    </row>
    <row r="30" spans="1:8" ht="14.4" customHeight="1" x14ac:dyDescent="0.3">
      <c r="A30" s="610" t="s">
        <v>567</v>
      </c>
      <c r="B30" s="611" t="s">
        <v>4874</v>
      </c>
      <c r="C30" s="612" t="s">
        <v>4875</v>
      </c>
      <c r="D30" s="612">
        <v>99856.00524014933</v>
      </c>
      <c r="E30" s="612">
        <v>99562.839999999982</v>
      </c>
      <c r="F30" s="613">
        <v>0.99706412008527379</v>
      </c>
      <c r="G30" s="612">
        <v>-293.16524014934839</v>
      </c>
      <c r="H30" s="612" t="s">
        <v>2</v>
      </c>
    </row>
    <row r="31" spans="1:8" ht="14.4" customHeight="1" x14ac:dyDescent="0.3">
      <c r="A31" s="610" t="s">
        <v>567</v>
      </c>
      <c r="B31" s="611" t="s">
        <v>4880</v>
      </c>
      <c r="C31" s="612" t="s">
        <v>4881</v>
      </c>
      <c r="D31" s="612">
        <v>62592</v>
      </c>
      <c r="E31" s="612">
        <v>58629.100000000006</v>
      </c>
      <c r="F31" s="613">
        <v>0.93668679703476487</v>
      </c>
      <c r="G31" s="612">
        <v>-3962.8999999999942</v>
      </c>
      <c r="H31" s="612" t="s">
        <v>2</v>
      </c>
    </row>
    <row r="32" spans="1:8" ht="14.4" customHeight="1" x14ac:dyDescent="0.3">
      <c r="A32" s="610" t="s">
        <v>567</v>
      </c>
      <c r="B32" s="611" t="s">
        <v>4882</v>
      </c>
      <c r="C32" s="612" t="s">
        <v>4883</v>
      </c>
      <c r="D32" s="612">
        <v>29333.333333333332</v>
      </c>
      <c r="E32" s="612">
        <v>27706.940000000002</v>
      </c>
      <c r="F32" s="613">
        <v>0.94455477272727284</v>
      </c>
      <c r="G32" s="612">
        <v>-1626.3933333333298</v>
      </c>
      <c r="H32" s="612" t="s">
        <v>2</v>
      </c>
    </row>
    <row r="33" spans="1:8" ht="14.4" customHeight="1" x14ac:dyDescent="0.3">
      <c r="A33" s="610" t="s">
        <v>567</v>
      </c>
      <c r="B33" s="611" t="s">
        <v>4886</v>
      </c>
      <c r="C33" s="612" t="s">
        <v>4887</v>
      </c>
      <c r="D33" s="612">
        <v>17462.515304124932</v>
      </c>
      <c r="E33" s="612">
        <v>17247</v>
      </c>
      <c r="F33" s="613">
        <v>0.98765840428073814</v>
      </c>
      <c r="G33" s="612">
        <v>-215.5153041249323</v>
      </c>
      <c r="H33" s="612" t="s">
        <v>2</v>
      </c>
    </row>
    <row r="34" spans="1:8" ht="14.4" customHeight="1" x14ac:dyDescent="0.3">
      <c r="A34" s="610" t="s">
        <v>567</v>
      </c>
      <c r="B34" s="611" t="s">
        <v>4888</v>
      </c>
      <c r="C34" s="612" t="s">
        <v>4889</v>
      </c>
      <c r="D34" s="612">
        <v>15790.250539390066</v>
      </c>
      <c r="E34" s="612">
        <v>14413.9</v>
      </c>
      <c r="F34" s="613">
        <v>0.91283542107475446</v>
      </c>
      <c r="G34" s="612">
        <v>-1376.3505393900668</v>
      </c>
      <c r="H34" s="612" t="s">
        <v>2</v>
      </c>
    </row>
    <row r="35" spans="1:8" ht="14.4" customHeight="1" x14ac:dyDescent="0.3">
      <c r="A35" s="610" t="s">
        <v>567</v>
      </c>
      <c r="B35" s="611" t="s">
        <v>4890</v>
      </c>
      <c r="C35" s="612" t="s">
        <v>4891</v>
      </c>
      <c r="D35" s="612">
        <v>9611.3539886372</v>
      </c>
      <c r="E35" s="612">
        <v>30386.395129216602</v>
      </c>
      <c r="F35" s="613">
        <v>3.1615103517298615</v>
      </c>
      <c r="G35" s="612">
        <v>20775.0411405794</v>
      </c>
      <c r="H35" s="612" t="s">
        <v>2</v>
      </c>
    </row>
    <row r="36" spans="1:8" ht="14.4" customHeight="1" x14ac:dyDescent="0.3">
      <c r="A36" s="610" t="s">
        <v>567</v>
      </c>
      <c r="B36" s="611" t="s">
        <v>6</v>
      </c>
      <c r="C36" s="612" t="s">
        <v>568</v>
      </c>
      <c r="D36" s="612">
        <v>273868.31206105027</v>
      </c>
      <c r="E36" s="612">
        <v>284326.24512921658</v>
      </c>
      <c r="F36" s="613">
        <v>1.0381859916156895</v>
      </c>
      <c r="G36" s="612">
        <v>10457.933068166312</v>
      </c>
      <c r="H36" s="612" t="s">
        <v>565</v>
      </c>
    </row>
    <row r="37" spans="1:8" ht="14.4" customHeight="1" x14ac:dyDescent="0.3">
      <c r="A37" s="610" t="s">
        <v>550</v>
      </c>
      <c r="B37" s="611" t="s">
        <v>550</v>
      </c>
      <c r="C37" s="612" t="s">
        <v>550</v>
      </c>
      <c r="D37" s="612" t="s">
        <v>550</v>
      </c>
      <c r="E37" s="612" t="s">
        <v>550</v>
      </c>
      <c r="F37" s="613" t="s">
        <v>550</v>
      </c>
      <c r="G37" s="612" t="s">
        <v>550</v>
      </c>
      <c r="H37" s="612" t="s">
        <v>566</v>
      </c>
    </row>
    <row r="38" spans="1:8" ht="14.4" customHeight="1" x14ac:dyDescent="0.3">
      <c r="A38" s="610" t="s">
        <v>571</v>
      </c>
      <c r="B38" s="611" t="s">
        <v>4872</v>
      </c>
      <c r="C38" s="612" t="s">
        <v>4873</v>
      </c>
      <c r="D38" s="612">
        <v>20857.069689929533</v>
      </c>
      <c r="E38" s="612">
        <v>20816.619999999995</v>
      </c>
      <c r="F38" s="613">
        <v>0.99806062450138588</v>
      </c>
      <c r="G38" s="612">
        <v>-40.449689929537271</v>
      </c>
      <c r="H38" s="612" t="s">
        <v>2</v>
      </c>
    </row>
    <row r="39" spans="1:8" ht="14.4" customHeight="1" x14ac:dyDescent="0.3">
      <c r="A39" s="610" t="s">
        <v>571</v>
      </c>
      <c r="B39" s="611" t="s">
        <v>4874</v>
      </c>
      <c r="C39" s="612" t="s">
        <v>4875</v>
      </c>
      <c r="D39" s="612">
        <v>332148.50370930601</v>
      </c>
      <c r="E39" s="612">
        <v>313691.61999999982</v>
      </c>
      <c r="F39" s="613">
        <v>0.94443183243884332</v>
      </c>
      <c r="G39" s="612">
        <v>-18456.883709306188</v>
      </c>
      <c r="H39" s="612" t="s">
        <v>2</v>
      </c>
    </row>
    <row r="40" spans="1:8" ht="14.4" customHeight="1" x14ac:dyDescent="0.3">
      <c r="A40" s="610" t="s">
        <v>571</v>
      </c>
      <c r="B40" s="611" t="s">
        <v>4880</v>
      </c>
      <c r="C40" s="612" t="s">
        <v>4881</v>
      </c>
      <c r="D40" s="612">
        <v>61794.666666666664</v>
      </c>
      <c r="E40" s="612">
        <v>58629.899999999994</v>
      </c>
      <c r="F40" s="613">
        <v>0.94878576360419453</v>
      </c>
      <c r="G40" s="612">
        <v>-3164.7666666666701</v>
      </c>
      <c r="H40" s="612" t="s">
        <v>2</v>
      </c>
    </row>
    <row r="41" spans="1:8" ht="14.4" customHeight="1" x14ac:dyDescent="0.3">
      <c r="A41" s="610" t="s">
        <v>571</v>
      </c>
      <c r="B41" s="611" t="s">
        <v>4882</v>
      </c>
      <c r="C41" s="612" t="s">
        <v>4883</v>
      </c>
      <c r="D41" s="612">
        <v>47207.144089737267</v>
      </c>
      <c r="E41" s="612">
        <v>40166.199999999997</v>
      </c>
      <c r="F41" s="613">
        <v>0.8508500307421063</v>
      </c>
      <c r="G41" s="612">
        <v>-7040.9440897372697</v>
      </c>
      <c r="H41" s="612" t="s">
        <v>2</v>
      </c>
    </row>
    <row r="42" spans="1:8" ht="14.4" customHeight="1" x14ac:dyDescent="0.3">
      <c r="A42" s="610" t="s">
        <v>571</v>
      </c>
      <c r="B42" s="611" t="s">
        <v>4886</v>
      </c>
      <c r="C42" s="612" t="s">
        <v>4887</v>
      </c>
      <c r="D42" s="612">
        <v>73337.925868420003</v>
      </c>
      <c r="E42" s="612">
        <v>76193</v>
      </c>
      <c r="F42" s="613">
        <v>1.0389303910326351</v>
      </c>
      <c r="G42" s="612">
        <v>2855.0741315799969</v>
      </c>
      <c r="H42" s="612" t="s">
        <v>2</v>
      </c>
    </row>
    <row r="43" spans="1:8" ht="14.4" customHeight="1" x14ac:dyDescent="0.3">
      <c r="A43" s="610" t="s">
        <v>571</v>
      </c>
      <c r="B43" s="611" t="s">
        <v>4888</v>
      </c>
      <c r="C43" s="612" t="s">
        <v>4889</v>
      </c>
      <c r="D43" s="612">
        <v>14227.388474845198</v>
      </c>
      <c r="E43" s="612">
        <v>13640.500000000002</v>
      </c>
      <c r="F43" s="613">
        <v>0.95874938848525526</v>
      </c>
      <c r="G43" s="612">
        <v>-586.88847484519647</v>
      </c>
      <c r="H43" s="612" t="s">
        <v>2</v>
      </c>
    </row>
    <row r="44" spans="1:8" ht="14.4" customHeight="1" x14ac:dyDescent="0.3">
      <c r="A44" s="610" t="s">
        <v>571</v>
      </c>
      <c r="B44" s="611" t="s">
        <v>6</v>
      </c>
      <c r="C44" s="612" t="s">
        <v>572</v>
      </c>
      <c r="D44" s="612">
        <v>549572.69849890471</v>
      </c>
      <c r="E44" s="612">
        <v>523137.83999999979</v>
      </c>
      <c r="F44" s="613">
        <v>0.95189925087052407</v>
      </c>
      <c r="G44" s="612">
        <v>-26434.858498904912</v>
      </c>
      <c r="H44" s="612" t="s">
        <v>565</v>
      </c>
    </row>
    <row r="45" spans="1:8" ht="14.4" customHeight="1" x14ac:dyDescent="0.3">
      <c r="A45" s="610" t="s">
        <v>550</v>
      </c>
      <c r="B45" s="611" t="s">
        <v>550</v>
      </c>
      <c r="C45" s="612" t="s">
        <v>550</v>
      </c>
      <c r="D45" s="612" t="s">
        <v>550</v>
      </c>
      <c r="E45" s="612" t="s">
        <v>550</v>
      </c>
      <c r="F45" s="613" t="s">
        <v>550</v>
      </c>
      <c r="G45" s="612" t="s">
        <v>550</v>
      </c>
      <c r="H45" s="612" t="s">
        <v>566</v>
      </c>
    </row>
    <row r="46" spans="1:8" ht="14.4" customHeight="1" x14ac:dyDescent="0.3">
      <c r="A46" s="610" t="s">
        <v>573</v>
      </c>
      <c r="B46" s="611" t="s">
        <v>4872</v>
      </c>
      <c r="C46" s="612" t="s">
        <v>4873</v>
      </c>
      <c r="D46" s="612">
        <v>2143.1230915523001</v>
      </c>
      <c r="E46" s="612">
        <v>2258.34</v>
      </c>
      <c r="F46" s="613">
        <v>1.0537612183368554</v>
      </c>
      <c r="G46" s="612">
        <v>115.21690844770001</v>
      </c>
      <c r="H46" s="612" t="s">
        <v>2</v>
      </c>
    </row>
    <row r="47" spans="1:8" ht="14.4" customHeight="1" x14ac:dyDescent="0.3">
      <c r="A47" s="610" t="s">
        <v>573</v>
      </c>
      <c r="B47" s="611" t="s">
        <v>4874</v>
      </c>
      <c r="C47" s="612" t="s">
        <v>4875</v>
      </c>
      <c r="D47" s="612">
        <v>41999.8933326072</v>
      </c>
      <c r="E47" s="612">
        <v>32304.95</v>
      </c>
      <c r="F47" s="613">
        <v>0.7691674296448654</v>
      </c>
      <c r="G47" s="612">
        <v>-9694.9433326071994</v>
      </c>
      <c r="H47" s="612" t="s">
        <v>2</v>
      </c>
    </row>
    <row r="48" spans="1:8" ht="14.4" customHeight="1" x14ac:dyDescent="0.3">
      <c r="A48" s="610" t="s">
        <v>573</v>
      </c>
      <c r="B48" s="611" t="s">
        <v>4876</v>
      </c>
      <c r="C48" s="612" t="s">
        <v>4877</v>
      </c>
      <c r="D48" s="612">
        <v>5103.9243279089933</v>
      </c>
      <c r="E48" s="612">
        <v>2879.56</v>
      </c>
      <c r="F48" s="613">
        <v>0.56418548062206786</v>
      </c>
      <c r="G48" s="612">
        <v>-2224.3643279089933</v>
      </c>
      <c r="H48" s="612" t="s">
        <v>2</v>
      </c>
    </row>
    <row r="49" spans="1:8" ht="14.4" customHeight="1" x14ac:dyDescent="0.3">
      <c r="A49" s="610" t="s">
        <v>573</v>
      </c>
      <c r="B49" s="611" t="s">
        <v>6</v>
      </c>
      <c r="C49" s="612" t="s">
        <v>574</v>
      </c>
      <c r="D49" s="612">
        <v>49801.266682892841</v>
      </c>
      <c r="E49" s="612">
        <v>37442.85</v>
      </c>
      <c r="F49" s="613">
        <v>0.75184533434491807</v>
      </c>
      <c r="G49" s="612">
        <v>-12358.416682892843</v>
      </c>
      <c r="H49" s="612" t="s">
        <v>565</v>
      </c>
    </row>
    <row r="50" spans="1:8" ht="14.4" customHeight="1" x14ac:dyDescent="0.3">
      <c r="A50" s="610" t="s">
        <v>550</v>
      </c>
      <c r="B50" s="611" t="s">
        <v>550</v>
      </c>
      <c r="C50" s="612" t="s">
        <v>550</v>
      </c>
      <c r="D50" s="612" t="s">
        <v>550</v>
      </c>
      <c r="E50" s="612" t="s">
        <v>550</v>
      </c>
      <c r="F50" s="613" t="s">
        <v>550</v>
      </c>
      <c r="G50" s="612" t="s">
        <v>550</v>
      </c>
      <c r="H50" s="612" t="s">
        <v>566</v>
      </c>
    </row>
    <row r="51" spans="1:8" ht="14.4" customHeight="1" x14ac:dyDescent="0.3">
      <c r="A51" s="610" t="s">
        <v>575</v>
      </c>
      <c r="B51" s="611" t="s">
        <v>4872</v>
      </c>
      <c r="C51" s="612" t="s">
        <v>4873</v>
      </c>
      <c r="D51" s="612">
        <v>16967.616220994667</v>
      </c>
      <c r="E51" s="612">
        <v>6513.4600000000009</v>
      </c>
      <c r="F51" s="613">
        <v>0.38387596201879276</v>
      </c>
      <c r="G51" s="612">
        <v>-10454.156220994666</v>
      </c>
      <c r="H51" s="612" t="s">
        <v>2</v>
      </c>
    </row>
    <row r="52" spans="1:8" ht="14.4" customHeight="1" x14ac:dyDescent="0.3">
      <c r="A52" s="610" t="s">
        <v>575</v>
      </c>
      <c r="B52" s="611" t="s">
        <v>4874</v>
      </c>
      <c r="C52" s="612" t="s">
        <v>4875</v>
      </c>
      <c r="D52" s="612">
        <v>8362.8421771470003</v>
      </c>
      <c r="E52" s="612">
        <v>2422.86</v>
      </c>
      <c r="F52" s="613">
        <v>0.289717293316967</v>
      </c>
      <c r="G52" s="612">
        <v>-5939.9821771469997</v>
      </c>
      <c r="H52" s="612" t="s">
        <v>2</v>
      </c>
    </row>
    <row r="53" spans="1:8" ht="14.4" customHeight="1" x14ac:dyDescent="0.3">
      <c r="A53" s="610" t="s">
        <v>575</v>
      </c>
      <c r="B53" s="611" t="s">
        <v>4886</v>
      </c>
      <c r="C53" s="612" t="s">
        <v>4887</v>
      </c>
      <c r="D53" s="612">
        <v>7333.333333333333</v>
      </c>
      <c r="E53" s="612">
        <v>58</v>
      </c>
      <c r="F53" s="613">
        <v>7.909090909090909E-3</v>
      </c>
      <c r="G53" s="612">
        <v>-7275.333333333333</v>
      </c>
      <c r="H53" s="612" t="s">
        <v>2</v>
      </c>
    </row>
    <row r="54" spans="1:8" ht="14.4" customHeight="1" x14ac:dyDescent="0.3">
      <c r="A54" s="610" t="s">
        <v>575</v>
      </c>
      <c r="B54" s="611" t="s">
        <v>4888</v>
      </c>
      <c r="C54" s="612" t="s">
        <v>4889</v>
      </c>
      <c r="D54" s="612">
        <v>1887.6592641576799</v>
      </c>
      <c r="E54" s="612">
        <v>3885.2000000000003</v>
      </c>
      <c r="F54" s="613">
        <v>2.0582104375355432</v>
      </c>
      <c r="G54" s="612">
        <v>1997.5407358423204</v>
      </c>
      <c r="H54" s="612" t="s">
        <v>2</v>
      </c>
    </row>
    <row r="55" spans="1:8" ht="14.4" customHeight="1" x14ac:dyDescent="0.3">
      <c r="A55" s="610" t="s">
        <v>575</v>
      </c>
      <c r="B55" s="611" t="s">
        <v>6</v>
      </c>
      <c r="C55" s="612" t="s">
        <v>576</v>
      </c>
      <c r="D55" s="612">
        <v>43212.736648787883</v>
      </c>
      <c r="E55" s="612">
        <v>12879.520000000002</v>
      </c>
      <c r="F55" s="613">
        <v>0.29804916325199399</v>
      </c>
      <c r="G55" s="612">
        <v>-30333.216648787879</v>
      </c>
      <c r="H55" s="612" t="s">
        <v>565</v>
      </c>
    </row>
    <row r="56" spans="1:8" ht="14.4" customHeight="1" x14ac:dyDescent="0.3">
      <c r="A56" s="610" t="s">
        <v>550</v>
      </c>
      <c r="B56" s="611" t="s">
        <v>550</v>
      </c>
      <c r="C56" s="612" t="s">
        <v>550</v>
      </c>
      <c r="D56" s="612" t="s">
        <v>550</v>
      </c>
      <c r="E56" s="612" t="s">
        <v>550</v>
      </c>
      <c r="F56" s="613" t="s">
        <v>550</v>
      </c>
      <c r="G56" s="612" t="s">
        <v>550</v>
      </c>
      <c r="H56" s="612" t="s">
        <v>566</v>
      </c>
    </row>
    <row r="57" spans="1:8" ht="14.4" customHeight="1" x14ac:dyDescent="0.3">
      <c r="A57" s="610" t="s">
        <v>549</v>
      </c>
      <c r="B57" s="611" t="s">
        <v>6</v>
      </c>
      <c r="C57" s="612" t="s">
        <v>551</v>
      </c>
      <c r="D57" s="612">
        <v>1314056.9321556825</v>
      </c>
      <c r="E57" s="612">
        <v>1218361.3051656282</v>
      </c>
      <c r="F57" s="613">
        <v>0.92717543308183181</v>
      </c>
      <c r="G57" s="612">
        <v>-95695.626990054268</v>
      </c>
      <c r="H57" s="612" t="s">
        <v>562</v>
      </c>
    </row>
  </sheetData>
  <autoFilter ref="A3:G3"/>
  <mergeCells count="1">
    <mergeCell ref="A1:G1"/>
  </mergeCells>
  <conditionalFormatting sqref="F16 F58:F65536">
    <cfRule type="cellIs" dxfId="38" priority="19" stopIfTrue="1" operator="greaterThan">
      <formula>1</formula>
    </cfRule>
  </conditionalFormatting>
  <conditionalFormatting sqref="G4:G15">
    <cfRule type="cellIs" dxfId="37" priority="12" operator="greaterThan">
      <formula>0</formula>
    </cfRule>
  </conditionalFormatting>
  <conditionalFormatting sqref="F4:F15">
    <cfRule type="cellIs" dxfId="36" priority="14" operator="greaterThan">
      <formula>1</formula>
    </cfRule>
  </conditionalFormatting>
  <conditionalFormatting sqref="B4:B15">
    <cfRule type="expression" dxfId="35" priority="18">
      <formula>AND(LEFT(H4,6)&lt;&gt;"mezera",H4&lt;&gt;"")</formula>
    </cfRule>
  </conditionalFormatting>
  <conditionalFormatting sqref="A4:A15">
    <cfRule type="expression" dxfId="34" priority="15">
      <formula>AND(H4&lt;&gt;"",H4&lt;&gt;"mezeraKL")</formula>
    </cfRule>
  </conditionalFormatting>
  <conditionalFormatting sqref="B4:G15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5">
    <cfRule type="expression" dxfId="31" priority="13">
      <formula>$H4&lt;&gt;""</formula>
    </cfRule>
  </conditionalFormatting>
  <conditionalFormatting sqref="F4:F15">
    <cfRule type="cellIs" dxfId="30" priority="9" operator="greaterThan">
      <formula>1</formula>
    </cfRule>
  </conditionalFormatting>
  <conditionalFormatting sqref="F4:F15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5">
    <cfRule type="expression" dxfId="27" priority="8">
      <formula>$H4&lt;&gt;""</formula>
    </cfRule>
  </conditionalFormatting>
  <conditionalFormatting sqref="G17:G57">
    <cfRule type="cellIs" dxfId="26" priority="1" operator="greaterThan">
      <formula>0</formula>
    </cfRule>
  </conditionalFormatting>
  <conditionalFormatting sqref="F17:F57">
    <cfRule type="cellIs" dxfId="25" priority="3" operator="greaterThan">
      <formula>1</formula>
    </cfRule>
  </conditionalFormatting>
  <conditionalFormatting sqref="B17:B57">
    <cfRule type="expression" dxfId="24" priority="7">
      <formula>AND(LEFT(H17,6)&lt;&gt;"mezera",H17&lt;&gt;"")</formula>
    </cfRule>
  </conditionalFormatting>
  <conditionalFormatting sqref="A17:A57">
    <cfRule type="expression" dxfId="23" priority="4">
      <formula>AND(H17&lt;&gt;"",H17&lt;&gt;"mezeraKL")</formula>
    </cfRule>
  </conditionalFormatting>
  <conditionalFormatting sqref="B17:G57">
    <cfRule type="expression" dxfId="22" priority="5">
      <formula>$H17="SumaNS"</formula>
    </cfRule>
    <cfRule type="expression" dxfId="21" priority="6">
      <formula>OR($H17="KL",$H17="SumaKL")</formula>
    </cfRule>
  </conditionalFormatting>
  <conditionalFormatting sqref="A17:G57">
    <cfRule type="expression" dxfId="20" priority="2">
      <formula>$H17&lt;&gt;""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6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8.88671875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273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256</v>
      </c>
      <c r="I3" s="340">
        <f>IF(J3&lt;&gt;0,K3/J3,0)</f>
        <v>3.935415357669775</v>
      </c>
      <c r="J3" s="340">
        <f>SUBTOTAL(9,J5:J1048576)</f>
        <v>309589</v>
      </c>
      <c r="K3" s="341">
        <f>SUBTOTAL(9,K5:K1048576)</f>
        <v>1218361.305165628</v>
      </c>
    </row>
    <row r="4" spans="1:11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176</v>
      </c>
      <c r="H4" s="616" t="s">
        <v>14</v>
      </c>
      <c r="I4" s="617" t="s">
        <v>280</v>
      </c>
      <c r="J4" s="617" t="s">
        <v>16</v>
      </c>
      <c r="K4" s="618" t="s">
        <v>18</v>
      </c>
    </row>
    <row r="5" spans="1:11" ht="14.4" customHeight="1" x14ac:dyDescent="0.3">
      <c r="A5" s="619" t="s">
        <v>549</v>
      </c>
      <c r="B5" s="620" t="s">
        <v>551</v>
      </c>
      <c r="C5" s="621" t="s">
        <v>563</v>
      </c>
      <c r="D5" s="622" t="s">
        <v>564</v>
      </c>
      <c r="E5" s="621" t="s">
        <v>4872</v>
      </c>
      <c r="F5" s="622" t="s">
        <v>4873</v>
      </c>
      <c r="G5" s="621" t="s">
        <v>4892</v>
      </c>
      <c r="H5" s="621" t="s">
        <v>4893</v>
      </c>
      <c r="I5" s="623">
        <v>99.089999999999989</v>
      </c>
      <c r="J5" s="623">
        <v>18</v>
      </c>
      <c r="K5" s="624">
        <v>1783.68</v>
      </c>
    </row>
    <row r="6" spans="1:11" ht="14.4" customHeight="1" x14ac:dyDescent="0.3">
      <c r="A6" s="625" t="s">
        <v>549</v>
      </c>
      <c r="B6" s="626" t="s">
        <v>551</v>
      </c>
      <c r="C6" s="627" t="s">
        <v>563</v>
      </c>
      <c r="D6" s="628" t="s">
        <v>564</v>
      </c>
      <c r="E6" s="627" t="s">
        <v>4872</v>
      </c>
      <c r="F6" s="628" t="s">
        <v>4873</v>
      </c>
      <c r="G6" s="627" t="s">
        <v>4894</v>
      </c>
      <c r="H6" s="627" t="s">
        <v>4895</v>
      </c>
      <c r="I6" s="629">
        <v>0.39</v>
      </c>
      <c r="J6" s="629">
        <v>700</v>
      </c>
      <c r="K6" s="630">
        <v>273</v>
      </c>
    </row>
    <row r="7" spans="1:11" ht="14.4" customHeight="1" x14ac:dyDescent="0.3">
      <c r="A7" s="625" t="s">
        <v>549</v>
      </c>
      <c r="B7" s="626" t="s">
        <v>551</v>
      </c>
      <c r="C7" s="627" t="s">
        <v>563</v>
      </c>
      <c r="D7" s="628" t="s">
        <v>564</v>
      </c>
      <c r="E7" s="627" t="s">
        <v>4872</v>
      </c>
      <c r="F7" s="628" t="s">
        <v>4873</v>
      </c>
      <c r="G7" s="627" t="s">
        <v>4896</v>
      </c>
      <c r="H7" s="627" t="s">
        <v>4897</v>
      </c>
      <c r="I7" s="629">
        <v>123.05</v>
      </c>
      <c r="J7" s="629">
        <v>20</v>
      </c>
      <c r="K7" s="630">
        <v>2461</v>
      </c>
    </row>
    <row r="8" spans="1:11" ht="14.4" customHeight="1" x14ac:dyDescent="0.3">
      <c r="A8" s="625" t="s">
        <v>549</v>
      </c>
      <c r="B8" s="626" t="s">
        <v>551</v>
      </c>
      <c r="C8" s="627" t="s">
        <v>563</v>
      </c>
      <c r="D8" s="628" t="s">
        <v>564</v>
      </c>
      <c r="E8" s="627" t="s">
        <v>4872</v>
      </c>
      <c r="F8" s="628" t="s">
        <v>4873</v>
      </c>
      <c r="G8" s="627" t="s">
        <v>4898</v>
      </c>
      <c r="H8" s="627" t="s">
        <v>4899</v>
      </c>
      <c r="I8" s="629">
        <v>0.14799999999999999</v>
      </c>
      <c r="J8" s="629">
        <v>800</v>
      </c>
      <c r="K8" s="630">
        <v>118</v>
      </c>
    </row>
    <row r="9" spans="1:11" ht="14.4" customHeight="1" x14ac:dyDescent="0.3">
      <c r="A9" s="625" t="s">
        <v>549</v>
      </c>
      <c r="B9" s="626" t="s">
        <v>551</v>
      </c>
      <c r="C9" s="627" t="s">
        <v>563</v>
      </c>
      <c r="D9" s="628" t="s">
        <v>564</v>
      </c>
      <c r="E9" s="627" t="s">
        <v>4872</v>
      </c>
      <c r="F9" s="628" t="s">
        <v>4873</v>
      </c>
      <c r="G9" s="627" t="s">
        <v>4900</v>
      </c>
      <c r="H9" s="627" t="s">
        <v>4901</v>
      </c>
      <c r="I9" s="629">
        <v>3.7816666666666667</v>
      </c>
      <c r="J9" s="629">
        <v>140</v>
      </c>
      <c r="K9" s="630">
        <v>529.20000000000005</v>
      </c>
    </row>
    <row r="10" spans="1:11" ht="14.4" customHeight="1" x14ac:dyDescent="0.3">
      <c r="A10" s="625" t="s">
        <v>549</v>
      </c>
      <c r="B10" s="626" t="s">
        <v>551</v>
      </c>
      <c r="C10" s="627" t="s">
        <v>563</v>
      </c>
      <c r="D10" s="628" t="s">
        <v>564</v>
      </c>
      <c r="E10" s="627" t="s">
        <v>4872</v>
      </c>
      <c r="F10" s="628" t="s">
        <v>4873</v>
      </c>
      <c r="G10" s="627" t="s">
        <v>4902</v>
      </c>
      <c r="H10" s="627" t="s">
        <v>4903</v>
      </c>
      <c r="I10" s="629">
        <v>0.51124999999999998</v>
      </c>
      <c r="J10" s="629">
        <v>2300</v>
      </c>
      <c r="K10" s="630">
        <v>1175</v>
      </c>
    </row>
    <row r="11" spans="1:11" ht="14.4" customHeight="1" x14ac:dyDescent="0.3">
      <c r="A11" s="625" t="s">
        <v>549</v>
      </c>
      <c r="B11" s="626" t="s">
        <v>551</v>
      </c>
      <c r="C11" s="627" t="s">
        <v>563</v>
      </c>
      <c r="D11" s="628" t="s">
        <v>564</v>
      </c>
      <c r="E11" s="627" t="s">
        <v>4872</v>
      </c>
      <c r="F11" s="628" t="s">
        <v>4873</v>
      </c>
      <c r="G11" s="627" t="s">
        <v>4904</v>
      </c>
      <c r="H11" s="627" t="s">
        <v>4905</v>
      </c>
      <c r="I11" s="629">
        <v>7.31</v>
      </c>
      <c r="J11" s="629">
        <v>10</v>
      </c>
      <c r="K11" s="630">
        <v>73.099999999999994</v>
      </c>
    </row>
    <row r="12" spans="1:11" ht="14.4" customHeight="1" x14ac:dyDescent="0.3">
      <c r="A12" s="625" t="s">
        <v>549</v>
      </c>
      <c r="B12" s="626" t="s">
        <v>551</v>
      </c>
      <c r="C12" s="627" t="s">
        <v>563</v>
      </c>
      <c r="D12" s="628" t="s">
        <v>564</v>
      </c>
      <c r="E12" s="627" t="s">
        <v>4872</v>
      </c>
      <c r="F12" s="628" t="s">
        <v>4873</v>
      </c>
      <c r="G12" s="627" t="s">
        <v>4906</v>
      </c>
      <c r="H12" s="627" t="s">
        <v>4907</v>
      </c>
      <c r="I12" s="629">
        <v>12.097777777777777</v>
      </c>
      <c r="J12" s="629">
        <v>75</v>
      </c>
      <c r="K12" s="630">
        <v>906.87999999999988</v>
      </c>
    </row>
    <row r="13" spans="1:11" ht="14.4" customHeight="1" x14ac:dyDescent="0.3">
      <c r="A13" s="625" t="s">
        <v>549</v>
      </c>
      <c r="B13" s="626" t="s">
        <v>551</v>
      </c>
      <c r="C13" s="627" t="s">
        <v>563</v>
      </c>
      <c r="D13" s="628" t="s">
        <v>564</v>
      </c>
      <c r="E13" s="627" t="s">
        <v>4872</v>
      </c>
      <c r="F13" s="628" t="s">
        <v>4873</v>
      </c>
      <c r="G13" s="627" t="s">
        <v>4908</v>
      </c>
      <c r="H13" s="627" t="s">
        <v>4909</v>
      </c>
      <c r="I13" s="629">
        <v>27.247500000000002</v>
      </c>
      <c r="J13" s="629">
        <v>80</v>
      </c>
      <c r="K13" s="630">
        <v>2179.8000000000002</v>
      </c>
    </row>
    <row r="14" spans="1:11" ht="14.4" customHeight="1" x14ac:dyDescent="0.3">
      <c r="A14" s="625" t="s">
        <v>549</v>
      </c>
      <c r="B14" s="626" t="s">
        <v>551</v>
      </c>
      <c r="C14" s="627" t="s">
        <v>563</v>
      </c>
      <c r="D14" s="628" t="s">
        <v>564</v>
      </c>
      <c r="E14" s="627" t="s">
        <v>4872</v>
      </c>
      <c r="F14" s="628" t="s">
        <v>4873</v>
      </c>
      <c r="G14" s="627" t="s">
        <v>4910</v>
      </c>
      <c r="H14" s="627" t="s">
        <v>4911</v>
      </c>
      <c r="I14" s="629">
        <v>19.98</v>
      </c>
      <c r="J14" s="629">
        <v>1</v>
      </c>
      <c r="K14" s="630">
        <v>19.98</v>
      </c>
    </row>
    <row r="15" spans="1:11" ht="14.4" customHeight="1" x14ac:dyDescent="0.3">
      <c r="A15" s="625" t="s">
        <v>549</v>
      </c>
      <c r="B15" s="626" t="s">
        <v>551</v>
      </c>
      <c r="C15" s="627" t="s">
        <v>563</v>
      </c>
      <c r="D15" s="628" t="s">
        <v>564</v>
      </c>
      <c r="E15" s="627" t="s">
        <v>4872</v>
      </c>
      <c r="F15" s="628" t="s">
        <v>4873</v>
      </c>
      <c r="G15" s="627" t="s">
        <v>4912</v>
      </c>
      <c r="H15" s="627" t="s">
        <v>4913</v>
      </c>
      <c r="I15" s="629">
        <v>1.9179999999999999</v>
      </c>
      <c r="J15" s="629">
        <v>325</v>
      </c>
      <c r="K15" s="630">
        <v>622.20999999999992</v>
      </c>
    </row>
    <row r="16" spans="1:11" ht="14.4" customHeight="1" x14ac:dyDescent="0.3">
      <c r="A16" s="625" t="s">
        <v>549</v>
      </c>
      <c r="B16" s="626" t="s">
        <v>551</v>
      </c>
      <c r="C16" s="627" t="s">
        <v>563</v>
      </c>
      <c r="D16" s="628" t="s">
        <v>564</v>
      </c>
      <c r="E16" s="627" t="s">
        <v>4872</v>
      </c>
      <c r="F16" s="628" t="s">
        <v>4873</v>
      </c>
      <c r="G16" s="627" t="s">
        <v>4914</v>
      </c>
      <c r="H16" s="627" t="s">
        <v>4915</v>
      </c>
      <c r="I16" s="629">
        <v>2.0514285714285712</v>
      </c>
      <c r="J16" s="629">
        <v>220</v>
      </c>
      <c r="K16" s="630">
        <v>451.55</v>
      </c>
    </row>
    <row r="17" spans="1:11" ht="14.4" customHeight="1" x14ac:dyDescent="0.3">
      <c r="A17" s="625" t="s">
        <v>549</v>
      </c>
      <c r="B17" s="626" t="s">
        <v>551</v>
      </c>
      <c r="C17" s="627" t="s">
        <v>563</v>
      </c>
      <c r="D17" s="628" t="s">
        <v>564</v>
      </c>
      <c r="E17" s="627" t="s">
        <v>4872</v>
      </c>
      <c r="F17" s="628" t="s">
        <v>4873</v>
      </c>
      <c r="G17" s="627" t="s">
        <v>4916</v>
      </c>
      <c r="H17" s="627" t="s">
        <v>4917</v>
      </c>
      <c r="I17" s="629">
        <v>3.0133333333333332</v>
      </c>
      <c r="J17" s="629">
        <v>640</v>
      </c>
      <c r="K17" s="630">
        <v>1927.6</v>
      </c>
    </row>
    <row r="18" spans="1:11" ht="14.4" customHeight="1" x14ac:dyDescent="0.3">
      <c r="A18" s="625" t="s">
        <v>549</v>
      </c>
      <c r="B18" s="626" t="s">
        <v>551</v>
      </c>
      <c r="C18" s="627" t="s">
        <v>563</v>
      </c>
      <c r="D18" s="628" t="s">
        <v>564</v>
      </c>
      <c r="E18" s="627" t="s">
        <v>4872</v>
      </c>
      <c r="F18" s="628" t="s">
        <v>4873</v>
      </c>
      <c r="G18" s="627" t="s">
        <v>4918</v>
      </c>
      <c r="H18" s="627" t="s">
        <v>4919</v>
      </c>
      <c r="I18" s="629">
        <v>0.84</v>
      </c>
      <c r="J18" s="629">
        <v>2000</v>
      </c>
      <c r="K18" s="630">
        <v>1680</v>
      </c>
    </row>
    <row r="19" spans="1:11" ht="14.4" customHeight="1" x14ac:dyDescent="0.3">
      <c r="A19" s="625" t="s">
        <v>549</v>
      </c>
      <c r="B19" s="626" t="s">
        <v>551</v>
      </c>
      <c r="C19" s="627" t="s">
        <v>563</v>
      </c>
      <c r="D19" s="628" t="s">
        <v>564</v>
      </c>
      <c r="E19" s="627" t="s">
        <v>4872</v>
      </c>
      <c r="F19" s="628" t="s">
        <v>4873</v>
      </c>
      <c r="G19" s="627" t="s">
        <v>4920</v>
      </c>
      <c r="H19" s="627" t="s">
        <v>4921</v>
      </c>
      <c r="I19" s="629">
        <v>86.35</v>
      </c>
      <c r="J19" s="629">
        <v>10</v>
      </c>
      <c r="K19" s="630">
        <v>863.5</v>
      </c>
    </row>
    <row r="20" spans="1:11" ht="14.4" customHeight="1" x14ac:dyDescent="0.3">
      <c r="A20" s="625" t="s">
        <v>549</v>
      </c>
      <c r="B20" s="626" t="s">
        <v>551</v>
      </c>
      <c r="C20" s="627" t="s">
        <v>563</v>
      </c>
      <c r="D20" s="628" t="s">
        <v>564</v>
      </c>
      <c r="E20" s="627" t="s">
        <v>4872</v>
      </c>
      <c r="F20" s="628" t="s">
        <v>4873</v>
      </c>
      <c r="G20" s="627" t="s">
        <v>4922</v>
      </c>
      <c r="H20" s="627" t="s">
        <v>4923</v>
      </c>
      <c r="I20" s="629">
        <v>5.104000000000001</v>
      </c>
      <c r="J20" s="629">
        <v>500</v>
      </c>
      <c r="K20" s="630">
        <v>2552.3300000000004</v>
      </c>
    </row>
    <row r="21" spans="1:11" ht="14.4" customHeight="1" x14ac:dyDescent="0.3">
      <c r="A21" s="625" t="s">
        <v>549</v>
      </c>
      <c r="B21" s="626" t="s">
        <v>551</v>
      </c>
      <c r="C21" s="627" t="s">
        <v>563</v>
      </c>
      <c r="D21" s="628" t="s">
        <v>564</v>
      </c>
      <c r="E21" s="627" t="s">
        <v>4872</v>
      </c>
      <c r="F21" s="628" t="s">
        <v>4873</v>
      </c>
      <c r="G21" s="627" t="s">
        <v>4924</v>
      </c>
      <c r="H21" s="627" t="s">
        <v>4925</v>
      </c>
      <c r="I21" s="629">
        <v>2.74</v>
      </c>
      <c r="J21" s="629">
        <v>25</v>
      </c>
      <c r="K21" s="630">
        <v>68.400000000000006</v>
      </c>
    </row>
    <row r="22" spans="1:11" ht="14.4" customHeight="1" x14ac:dyDescent="0.3">
      <c r="A22" s="625" t="s">
        <v>549</v>
      </c>
      <c r="B22" s="626" t="s">
        <v>551</v>
      </c>
      <c r="C22" s="627" t="s">
        <v>563</v>
      </c>
      <c r="D22" s="628" t="s">
        <v>564</v>
      </c>
      <c r="E22" s="627" t="s">
        <v>4872</v>
      </c>
      <c r="F22" s="628" t="s">
        <v>4873</v>
      </c>
      <c r="G22" s="627" t="s">
        <v>4926</v>
      </c>
      <c r="H22" s="627" t="s">
        <v>4927</v>
      </c>
      <c r="I22" s="629">
        <v>0.99</v>
      </c>
      <c r="J22" s="629">
        <v>60</v>
      </c>
      <c r="K22" s="630">
        <v>59.400000000000006</v>
      </c>
    </row>
    <row r="23" spans="1:11" ht="14.4" customHeight="1" x14ac:dyDescent="0.3">
      <c r="A23" s="625" t="s">
        <v>549</v>
      </c>
      <c r="B23" s="626" t="s">
        <v>551</v>
      </c>
      <c r="C23" s="627" t="s">
        <v>563</v>
      </c>
      <c r="D23" s="628" t="s">
        <v>564</v>
      </c>
      <c r="E23" s="627" t="s">
        <v>4872</v>
      </c>
      <c r="F23" s="628" t="s">
        <v>4873</v>
      </c>
      <c r="G23" s="627" t="s">
        <v>4928</v>
      </c>
      <c r="H23" s="627" t="s">
        <v>4929</v>
      </c>
      <c r="I23" s="629">
        <v>35.979999999999997</v>
      </c>
      <c r="J23" s="629">
        <v>5</v>
      </c>
      <c r="K23" s="630">
        <v>179.9</v>
      </c>
    </row>
    <row r="24" spans="1:11" ht="14.4" customHeight="1" x14ac:dyDescent="0.3">
      <c r="A24" s="625" t="s">
        <v>549</v>
      </c>
      <c r="B24" s="626" t="s">
        <v>551</v>
      </c>
      <c r="C24" s="627" t="s">
        <v>563</v>
      </c>
      <c r="D24" s="628" t="s">
        <v>564</v>
      </c>
      <c r="E24" s="627" t="s">
        <v>4872</v>
      </c>
      <c r="F24" s="628" t="s">
        <v>4873</v>
      </c>
      <c r="G24" s="627" t="s">
        <v>4930</v>
      </c>
      <c r="H24" s="627" t="s">
        <v>4931</v>
      </c>
      <c r="I24" s="629">
        <v>22.326666666666668</v>
      </c>
      <c r="J24" s="629">
        <v>75</v>
      </c>
      <c r="K24" s="630">
        <v>1674.5</v>
      </c>
    </row>
    <row r="25" spans="1:11" ht="14.4" customHeight="1" x14ac:dyDescent="0.3">
      <c r="A25" s="625" t="s">
        <v>549</v>
      </c>
      <c r="B25" s="626" t="s">
        <v>551</v>
      </c>
      <c r="C25" s="627" t="s">
        <v>563</v>
      </c>
      <c r="D25" s="628" t="s">
        <v>564</v>
      </c>
      <c r="E25" s="627" t="s">
        <v>4872</v>
      </c>
      <c r="F25" s="628" t="s">
        <v>4873</v>
      </c>
      <c r="G25" s="627" t="s">
        <v>4932</v>
      </c>
      <c r="H25" s="627" t="s">
        <v>4933</v>
      </c>
      <c r="I25" s="629">
        <v>30.175000000000001</v>
      </c>
      <c r="J25" s="629">
        <v>35</v>
      </c>
      <c r="K25" s="630">
        <v>1056.05</v>
      </c>
    </row>
    <row r="26" spans="1:11" ht="14.4" customHeight="1" x14ac:dyDescent="0.3">
      <c r="A26" s="625" t="s">
        <v>549</v>
      </c>
      <c r="B26" s="626" t="s">
        <v>551</v>
      </c>
      <c r="C26" s="627" t="s">
        <v>563</v>
      </c>
      <c r="D26" s="628" t="s">
        <v>564</v>
      </c>
      <c r="E26" s="627" t="s">
        <v>4872</v>
      </c>
      <c r="F26" s="628" t="s">
        <v>4873</v>
      </c>
      <c r="G26" s="627" t="s">
        <v>4934</v>
      </c>
      <c r="H26" s="627" t="s">
        <v>4935</v>
      </c>
      <c r="I26" s="629">
        <v>1.4750000000000001</v>
      </c>
      <c r="J26" s="629">
        <v>750</v>
      </c>
      <c r="K26" s="630">
        <v>1110</v>
      </c>
    </row>
    <row r="27" spans="1:11" ht="14.4" customHeight="1" x14ac:dyDescent="0.3">
      <c r="A27" s="625" t="s">
        <v>549</v>
      </c>
      <c r="B27" s="626" t="s">
        <v>551</v>
      </c>
      <c r="C27" s="627" t="s">
        <v>563</v>
      </c>
      <c r="D27" s="628" t="s">
        <v>564</v>
      </c>
      <c r="E27" s="627" t="s">
        <v>4872</v>
      </c>
      <c r="F27" s="628" t="s">
        <v>4873</v>
      </c>
      <c r="G27" s="627" t="s">
        <v>4936</v>
      </c>
      <c r="H27" s="627" t="s">
        <v>4937</v>
      </c>
      <c r="I27" s="629">
        <v>110.45</v>
      </c>
      <c r="J27" s="629">
        <v>2</v>
      </c>
      <c r="K27" s="630">
        <v>220.9</v>
      </c>
    </row>
    <row r="28" spans="1:11" ht="14.4" customHeight="1" x14ac:dyDescent="0.3">
      <c r="A28" s="625" t="s">
        <v>549</v>
      </c>
      <c r="B28" s="626" t="s">
        <v>551</v>
      </c>
      <c r="C28" s="627" t="s">
        <v>563</v>
      </c>
      <c r="D28" s="628" t="s">
        <v>564</v>
      </c>
      <c r="E28" s="627" t="s">
        <v>4872</v>
      </c>
      <c r="F28" s="628" t="s">
        <v>4873</v>
      </c>
      <c r="G28" s="627" t="s">
        <v>4938</v>
      </c>
      <c r="H28" s="627" t="s">
        <v>4939</v>
      </c>
      <c r="I28" s="629">
        <v>39.1</v>
      </c>
      <c r="J28" s="629">
        <v>20</v>
      </c>
      <c r="K28" s="630">
        <v>782</v>
      </c>
    </row>
    <row r="29" spans="1:11" ht="14.4" customHeight="1" x14ac:dyDescent="0.3">
      <c r="A29" s="625" t="s">
        <v>549</v>
      </c>
      <c r="B29" s="626" t="s">
        <v>551</v>
      </c>
      <c r="C29" s="627" t="s">
        <v>563</v>
      </c>
      <c r="D29" s="628" t="s">
        <v>564</v>
      </c>
      <c r="E29" s="627" t="s">
        <v>4872</v>
      </c>
      <c r="F29" s="628" t="s">
        <v>4873</v>
      </c>
      <c r="G29" s="627" t="s">
        <v>4940</v>
      </c>
      <c r="H29" s="627" t="s">
        <v>4941</v>
      </c>
      <c r="I29" s="629">
        <v>0.6</v>
      </c>
      <c r="J29" s="629">
        <v>2000</v>
      </c>
      <c r="K29" s="630">
        <v>1200</v>
      </c>
    </row>
    <row r="30" spans="1:11" ht="14.4" customHeight="1" x14ac:dyDescent="0.3">
      <c r="A30" s="625" t="s">
        <v>549</v>
      </c>
      <c r="B30" s="626" t="s">
        <v>551</v>
      </c>
      <c r="C30" s="627" t="s">
        <v>563</v>
      </c>
      <c r="D30" s="628" t="s">
        <v>564</v>
      </c>
      <c r="E30" s="627" t="s">
        <v>4872</v>
      </c>
      <c r="F30" s="628" t="s">
        <v>4873</v>
      </c>
      <c r="G30" s="627" t="s">
        <v>4942</v>
      </c>
      <c r="H30" s="627" t="s">
        <v>4943</v>
      </c>
      <c r="I30" s="629">
        <v>3.1480000000000006</v>
      </c>
      <c r="J30" s="629">
        <v>500</v>
      </c>
      <c r="K30" s="630">
        <v>1574</v>
      </c>
    </row>
    <row r="31" spans="1:11" ht="14.4" customHeight="1" x14ac:dyDescent="0.3">
      <c r="A31" s="625" t="s">
        <v>549</v>
      </c>
      <c r="B31" s="626" t="s">
        <v>551</v>
      </c>
      <c r="C31" s="627" t="s">
        <v>563</v>
      </c>
      <c r="D31" s="628" t="s">
        <v>564</v>
      </c>
      <c r="E31" s="627" t="s">
        <v>4872</v>
      </c>
      <c r="F31" s="628" t="s">
        <v>4873</v>
      </c>
      <c r="G31" s="627" t="s">
        <v>4944</v>
      </c>
      <c r="H31" s="627" t="s">
        <v>4945</v>
      </c>
      <c r="I31" s="629">
        <v>0.44</v>
      </c>
      <c r="J31" s="629">
        <v>1700</v>
      </c>
      <c r="K31" s="630">
        <v>748</v>
      </c>
    </row>
    <row r="32" spans="1:11" ht="14.4" customHeight="1" x14ac:dyDescent="0.3">
      <c r="A32" s="625" t="s">
        <v>549</v>
      </c>
      <c r="B32" s="626" t="s">
        <v>551</v>
      </c>
      <c r="C32" s="627" t="s">
        <v>563</v>
      </c>
      <c r="D32" s="628" t="s">
        <v>564</v>
      </c>
      <c r="E32" s="627" t="s">
        <v>4872</v>
      </c>
      <c r="F32" s="628" t="s">
        <v>4873</v>
      </c>
      <c r="G32" s="627" t="s">
        <v>4946</v>
      </c>
      <c r="H32" s="627" t="s">
        <v>4947</v>
      </c>
      <c r="I32" s="629">
        <v>8.6125000000000007</v>
      </c>
      <c r="J32" s="629">
        <v>132</v>
      </c>
      <c r="K32" s="630">
        <v>1135.06</v>
      </c>
    </row>
    <row r="33" spans="1:11" ht="14.4" customHeight="1" x14ac:dyDescent="0.3">
      <c r="A33" s="625" t="s">
        <v>549</v>
      </c>
      <c r="B33" s="626" t="s">
        <v>551</v>
      </c>
      <c r="C33" s="627" t="s">
        <v>563</v>
      </c>
      <c r="D33" s="628" t="s">
        <v>564</v>
      </c>
      <c r="E33" s="627" t="s">
        <v>4872</v>
      </c>
      <c r="F33" s="628" t="s">
        <v>4873</v>
      </c>
      <c r="G33" s="627" t="s">
        <v>4948</v>
      </c>
      <c r="H33" s="627" t="s">
        <v>4949</v>
      </c>
      <c r="I33" s="629">
        <v>26.604999999999997</v>
      </c>
      <c r="J33" s="629">
        <v>52</v>
      </c>
      <c r="K33" s="630">
        <v>1386.84</v>
      </c>
    </row>
    <row r="34" spans="1:11" ht="14.4" customHeight="1" x14ac:dyDescent="0.3">
      <c r="A34" s="625" t="s">
        <v>549</v>
      </c>
      <c r="B34" s="626" t="s">
        <v>551</v>
      </c>
      <c r="C34" s="627" t="s">
        <v>563</v>
      </c>
      <c r="D34" s="628" t="s">
        <v>564</v>
      </c>
      <c r="E34" s="627" t="s">
        <v>4872</v>
      </c>
      <c r="F34" s="628" t="s">
        <v>4873</v>
      </c>
      <c r="G34" s="627" t="s">
        <v>4950</v>
      </c>
      <c r="H34" s="627" t="s">
        <v>4951</v>
      </c>
      <c r="I34" s="629">
        <v>12.476666666666667</v>
      </c>
      <c r="J34" s="629">
        <v>60</v>
      </c>
      <c r="K34" s="630">
        <v>775.19999999999993</v>
      </c>
    </row>
    <row r="35" spans="1:11" ht="14.4" customHeight="1" x14ac:dyDescent="0.3">
      <c r="A35" s="625" t="s">
        <v>549</v>
      </c>
      <c r="B35" s="626" t="s">
        <v>551</v>
      </c>
      <c r="C35" s="627" t="s">
        <v>563</v>
      </c>
      <c r="D35" s="628" t="s">
        <v>564</v>
      </c>
      <c r="E35" s="627" t="s">
        <v>4872</v>
      </c>
      <c r="F35" s="628" t="s">
        <v>4873</v>
      </c>
      <c r="G35" s="627" t="s">
        <v>4952</v>
      </c>
      <c r="H35" s="627" t="s">
        <v>4953</v>
      </c>
      <c r="I35" s="629">
        <v>7.4350000000000005</v>
      </c>
      <c r="J35" s="629">
        <v>90</v>
      </c>
      <c r="K35" s="630">
        <v>692.96</v>
      </c>
    </row>
    <row r="36" spans="1:11" ht="14.4" customHeight="1" x14ac:dyDescent="0.3">
      <c r="A36" s="625" t="s">
        <v>549</v>
      </c>
      <c r="B36" s="626" t="s">
        <v>551</v>
      </c>
      <c r="C36" s="627" t="s">
        <v>563</v>
      </c>
      <c r="D36" s="628" t="s">
        <v>564</v>
      </c>
      <c r="E36" s="627" t="s">
        <v>4872</v>
      </c>
      <c r="F36" s="628" t="s">
        <v>4873</v>
      </c>
      <c r="G36" s="627" t="s">
        <v>4954</v>
      </c>
      <c r="H36" s="627" t="s">
        <v>4955</v>
      </c>
      <c r="I36" s="629">
        <v>98.77000000000001</v>
      </c>
      <c r="J36" s="629">
        <v>10</v>
      </c>
      <c r="K36" s="630">
        <v>987.7</v>
      </c>
    </row>
    <row r="37" spans="1:11" ht="14.4" customHeight="1" x14ac:dyDescent="0.3">
      <c r="A37" s="625" t="s">
        <v>549</v>
      </c>
      <c r="B37" s="626" t="s">
        <v>551</v>
      </c>
      <c r="C37" s="627" t="s">
        <v>563</v>
      </c>
      <c r="D37" s="628" t="s">
        <v>564</v>
      </c>
      <c r="E37" s="627" t="s">
        <v>4872</v>
      </c>
      <c r="F37" s="628" t="s">
        <v>4873</v>
      </c>
      <c r="G37" s="627" t="s">
        <v>4956</v>
      </c>
      <c r="H37" s="627" t="s">
        <v>4957</v>
      </c>
      <c r="I37" s="629">
        <v>0.36</v>
      </c>
      <c r="J37" s="629">
        <v>50</v>
      </c>
      <c r="K37" s="630">
        <v>18</v>
      </c>
    </row>
    <row r="38" spans="1:11" ht="14.4" customHeight="1" x14ac:dyDescent="0.3">
      <c r="A38" s="625" t="s">
        <v>549</v>
      </c>
      <c r="B38" s="626" t="s">
        <v>551</v>
      </c>
      <c r="C38" s="627" t="s">
        <v>563</v>
      </c>
      <c r="D38" s="628" t="s">
        <v>564</v>
      </c>
      <c r="E38" s="627" t="s">
        <v>4872</v>
      </c>
      <c r="F38" s="628" t="s">
        <v>4873</v>
      </c>
      <c r="G38" s="627" t="s">
        <v>4958</v>
      </c>
      <c r="H38" s="627" t="s">
        <v>4959</v>
      </c>
      <c r="I38" s="629">
        <v>26.206</v>
      </c>
      <c r="J38" s="629">
        <v>9</v>
      </c>
      <c r="K38" s="630">
        <v>236.05000000000004</v>
      </c>
    </row>
    <row r="39" spans="1:11" ht="14.4" customHeight="1" x14ac:dyDescent="0.3">
      <c r="A39" s="625" t="s">
        <v>549</v>
      </c>
      <c r="B39" s="626" t="s">
        <v>551</v>
      </c>
      <c r="C39" s="627" t="s">
        <v>563</v>
      </c>
      <c r="D39" s="628" t="s">
        <v>564</v>
      </c>
      <c r="E39" s="627" t="s">
        <v>4872</v>
      </c>
      <c r="F39" s="628" t="s">
        <v>4873</v>
      </c>
      <c r="G39" s="627" t="s">
        <v>4960</v>
      </c>
      <c r="H39" s="627" t="s">
        <v>4961</v>
      </c>
      <c r="I39" s="629">
        <v>283.02</v>
      </c>
      <c r="J39" s="629">
        <v>15</v>
      </c>
      <c r="K39" s="630">
        <v>4245.24</v>
      </c>
    </row>
    <row r="40" spans="1:11" ht="14.4" customHeight="1" x14ac:dyDescent="0.3">
      <c r="A40" s="625" t="s">
        <v>549</v>
      </c>
      <c r="B40" s="626" t="s">
        <v>551</v>
      </c>
      <c r="C40" s="627" t="s">
        <v>563</v>
      </c>
      <c r="D40" s="628" t="s">
        <v>564</v>
      </c>
      <c r="E40" s="627" t="s">
        <v>4872</v>
      </c>
      <c r="F40" s="628" t="s">
        <v>4873</v>
      </c>
      <c r="G40" s="627" t="s">
        <v>4962</v>
      </c>
      <c r="H40" s="627" t="s">
        <v>4963</v>
      </c>
      <c r="I40" s="629">
        <v>9.1199999999999992</v>
      </c>
      <c r="J40" s="629">
        <v>10</v>
      </c>
      <c r="K40" s="630">
        <v>91.2</v>
      </c>
    </row>
    <row r="41" spans="1:11" ht="14.4" customHeight="1" x14ac:dyDescent="0.3">
      <c r="A41" s="625" t="s">
        <v>549</v>
      </c>
      <c r="B41" s="626" t="s">
        <v>551</v>
      </c>
      <c r="C41" s="627" t="s">
        <v>563</v>
      </c>
      <c r="D41" s="628" t="s">
        <v>564</v>
      </c>
      <c r="E41" s="627" t="s">
        <v>4872</v>
      </c>
      <c r="F41" s="628" t="s">
        <v>4873</v>
      </c>
      <c r="G41" s="627" t="s">
        <v>4964</v>
      </c>
      <c r="H41" s="627" t="s">
        <v>4965</v>
      </c>
      <c r="I41" s="629">
        <v>7.2985714285714289</v>
      </c>
      <c r="J41" s="629">
        <v>112</v>
      </c>
      <c r="K41" s="630">
        <v>817.44</v>
      </c>
    </row>
    <row r="42" spans="1:11" ht="14.4" customHeight="1" x14ac:dyDescent="0.3">
      <c r="A42" s="625" t="s">
        <v>549</v>
      </c>
      <c r="B42" s="626" t="s">
        <v>551</v>
      </c>
      <c r="C42" s="627" t="s">
        <v>563</v>
      </c>
      <c r="D42" s="628" t="s">
        <v>564</v>
      </c>
      <c r="E42" s="627" t="s">
        <v>4872</v>
      </c>
      <c r="F42" s="628" t="s">
        <v>4873</v>
      </c>
      <c r="G42" s="627" t="s">
        <v>4966</v>
      </c>
      <c r="H42" s="627" t="s">
        <v>4967</v>
      </c>
      <c r="I42" s="629">
        <v>59.23</v>
      </c>
      <c r="J42" s="629">
        <v>10</v>
      </c>
      <c r="K42" s="630">
        <v>592.29999999999995</v>
      </c>
    </row>
    <row r="43" spans="1:11" ht="14.4" customHeight="1" x14ac:dyDescent="0.3">
      <c r="A43" s="625" t="s">
        <v>549</v>
      </c>
      <c r="B43" s="626" t="s">
        <v>551</v>
      </c>
      <c r="C43" s="627" t="s">
        <v>563</v>
      </c>
      <c r="D43" s="628" t="s">
        <v>564</v>
      </c>
      <c r="E43" s="627" t="s">
        <v>4874</v>
      </c>
      <c r="F43" s="628" t="s">
        <v>4875</v>
      </c>
      <c r="G43" s="627" t="s">
        <v>4968</v>
      </c>
      <c r="H43" s="627" t="s">
        <v>4969</v>
      </c>
      <c r="I43" s="629">
        <v>3.51</v>
      </c>
      <c r="J43" s="629">
        <v>10</v>
      </c>
      <c r="K43" s="630">
        <v>35.1</v>
      </c>
    </row>
    <row r="44" spans="1:11" ht="14.4" customHeight="1" x14ac:dyDescent="0.3">
      <c r="A44" s="625" t="s">
        <v>549</v>
      </c>
      <c r="B44" s="626" t="s">
        <v>551</v>
      </c>
      <c r="C44" s="627" t="s">
        <v>563</v>
      </c>
      <c r="D44" s="628" t="s">
        <v>564</v>
      </c>
      <c r="E44" s="627" t="s">
        <v>4874</v>
      </c>
      <c r="F44" s="628" t="s">
        <v>4875</v>
      </c>
      <c r="G44" s="627" t="s">
        <v>4970</v>
      </c>
      <c r="H44" s="627" t="s">
        <v>4971</v>
      </c>
      <c r="I44" s="629">
        <v>0.21</v>
      </c>
      <c r="J44" s="629">
        <v>100</v>
      </c>
      <c r="K44" s="630">
        <v>21</v>
      </c>
    </row>
    <row r="45" spans="1:11" ht="14.4" customHeight="1" x14ac:dyDescent="0.3">
      <c r="A45" s="625" t="s">
        <v>549</v>
      </c>
      <c r="B45" s="626" t="s">
        <v>551</v>
      </c>
      <c r="C45" s="627" t="s">
        <v>563</v>
      </c>
      <c r="D45" s="628" t="s">
        <v>564</v>
      </c>
      <c r="E45" s="627" t="s">
        <v>4874</v>
      </c>
      <c r="F45" s="628" t="s">
        <v>4875</v>
      </c>
      <c r="G45" s="627" t="s">
        <v>4972</v>
      </c>
      <c r="H45" s="627" t="s">
        <v>4973</v>
      </c>
      <c r="I45" s="629">
        <v>15.655000000000001</v>
      </c>
      <c r="J45" s="629">
        <v>400</v>
      </c>
      <c r="K45" s="630">
        <v>6262</v>
      </c>
    </row>
    <row r="46" spans="1:11" ht="14.4" customHeight="1" x14ac:dyDescent="0.3">
      <c r="A46" s="625" t="s">
        <v>549</v>
      </c>
      <c r="B46" s="626" t="s">
        <v>551</v>
      </c>
      <c r="C46" s="627" t="s">
        <v>563</v>
      </c>
      <c r="D46" s="628" t="s">
        <v>564</v>
      </c>
      <c r="E46" s="627" t="s">
        <v>4874</v>
      </c>
      <c r="F46" s="628" t="s">
        <v>4875</v>
      </c>
      <c r="G46" s="627" t="s">
        <v>4974</v>
      </c>
      <c r="H46" s="627" t="s">
        <v>4975</v>
      </c>
      <c r="I46" s="629">
        <v>25.04</v>
      </c>
      <c r="J46" s="629">
        <v>5</v>
      </c>
      <c r="K46" s="630">
        <v>125.2</v>
      </c>
    </row>
    <row r="47" spans="1:11" ht="14.4" customHeight="1" x14ac:dyDescent="0.3">
      <c r="A47" s="625" t="s">
        <v>549</v>
      </c>
      <c r="B47" s="626" t="s">
        <v>551</v>
      </c>
      <c r="C47" s="627" t="s">
        <v>563</v>
      </c>
      <c r="D47" s="628" t="s">
        <v>564</v>
      </c>
      <c r="E47" s="627" t="s">
        <v>4874</v>
      </c>
      <c r="F47" s="628" t="s">
        <v>4875</v>
      </c>
      <c r="G47" s="627" t="s">
        <v>4976</v>
      </c>
      <c r="H47" s="627" t="s">
        <v>4977</v>
      </c>
      <c r="I47" s="629">
        <v>0.92374999999999985</v>
      </c>
      <c r="J47" s="629">
        <v>5800</v>
      </c>
      <c r="K47" s="630">
        <v>5359</v>
      </c>
    </row>
    <row r="48" spans="1:11" ht="14.4" customHeight="1" x14ac:dyDescent="0.3">
      <c r="A48" s="625" t="s">
        <v>549</v>
      </c>
      <c r="B48" s="626" t="s">
        <v>551</v>
      </c>
      <c r="C48" s="627" t="s">
        <v>563</v>
      </c>
      <c r="D48" s="628" t="s">
        <v>564</v>
      </c>
      <c r="E48" s="627" t="s">
        <v>4874</v>
      </c>
      <c r="F48" s="628" t="s">
        <v>4875</v>
      </c>
      <c r="G48" s="627" t="s">
        <v>4978</v>
      </c>
      <c r="H48" s="627" t="s">
        <v>4979</v>
      </c>
      <c r="I48" s="629">
        <v>1.4249999999999998</v>
      </c>
      <c r="J48" s="629">
        <v>2100</v>
      </c>
      <c r="K48" s="630">
        <v>2997</v>
      </c>
    </row>
    <row r="49" spans="1:11" ht="14.4" customHeight="1" x14ac:dyDescent="0.3">
      <c r="A49" s="625" t="s">
        <v>549</v>
      </c>
      <c r="B49" s="626" t="s">
        <v>551</v>
      </c>
      <c r="C49" s="627" t="s">
        <v>563</v>
      </c>
      <c r="D49" s="628" t="s">
        <v>564</v>
      </c>
      <c r="E49" s="627" t="s">
        <v>4874</v>
      </c>
      <c r="F49" s="628" t="s">
        <v>4875</v>
      </c>
      <c r="G49" s="627" t="s">
        <v>4980</v>
      </c>
      <c r="H49" s="627" t="s">
        <v>4981</v>
      </c>
      <c r="I49" s="629">
        <v>0.41666666666666669</v>
      </c>
      <c r="J49" s="629">
        <v>2000</v>
      </c>
      <c r="K49" s="630">
        <v>833</v>
      </c>
    </row>
    <row r="50" spans="1:11" ht="14.4" customHeight="1" x14ac:dyDescent="0.3">
      <c r="A50" s="625" t="s">
        <v>549</v>
      </c>
      <c r="B50" s="626" t="s">
        <v>551</v>
      </c>
      <c r="C50" s="627" t="s">
        <v>563</v>
      </c>
      <c r="D50" s="628" t="s">
        <v>564</v>
      </c>
      <c r="E50" s="627" t="s">
        <v>4874</v>
      </c>
      <c r="F50" s="628" t="s">
        <v>4875</v>
      </c>
      <c r="G50" s="627" t="s">
        <v>4982</v>
      </c>
      <c r="H50" s="627" t="s">
        <v>4983</v>
      </c>
      <c r="I50" s="629">
        <v>0.57250000000000001</v>
      </c>
      <c r="J50" s="629">
        <v>5300</v>
      </c>
      <c r="K50" s="630">
        <v>3040</v>
      </c>
    </row>
    <row r="51" spans="1:11" ht="14.4" customHeight="1" x14ac:dyDescent="0.3">
      <c r="A51" s="625" t="s">
        <v>549</v>
      </c>
      <c r="B51" s="626" t="s">
        <v>551</v>
      </c>
      <c r="C51" s="627" t="s">
        <v>563</v>
      </c>
      <c r="D51" s="628" t="s">
        <v>564</v>
      </c>
      <c r="E51" s="627" t="s">
        <v>4874</v>
      </c>
      <c r="F51" s="628" t="s">
        <v>4875</v>
      </c>
      <c r="G51" s="627" t="s">
        <v>4984</v>
      </c>
      <c r="H51" s="627" t="s">
        <v>4985</v>
      </c>
      <c r="I51" s="629">
        <v>26.712499999999999</v>
      </c>
      <c r="J51" s="629">
        <v>22</v>
      </c>
      <c r="K51" s="630">
        <v>568.89</v>
      </c>
    </row>
    <row r="52" spans="1:11" ht="14.4" customHeight="1" x14ac:dyDescent="0.3">
      <c r="A52" s="625" t="s">
        <v>549</v>
      </c>
      <c r="B52" s="626" t="s">
        <v>551</v>
      </c>
      <c r="C52" s="627" t="s">
        <v>563</v>
      </c>
      <c r="D52" s="628" t="s">
        <v>564</v>
      </c>
      <c r="E52" s="627" t="s">
        <v>4874</v>
      </c>
      <c r="F52" s="628" t="s">
        <v>4875</v>
      </c>
      <c r="G52" s="627" t="s">
        <v>4986</v>
      </c>
      <c r="H52" s="627" t="s">
        <v>4987</v>
      </c>
      <c r="I52" s="629">
        <v>3.0549999999999997</v>
      </c>
      <c r="J52" s="629">
        <v>70</v>
      </c>
      <c r="K52" s="630">
        <v>216.1</v>
      </c>
    </row>
    <row r="53" spans="1:11" ht="14.4" customHeight="1" x14ac:dyDescent="0.3">
      <c r="A53" s="625" t="s">
        <v>549</v>
      </c>
      <c r="B53" s="626" t="s">
        <v>551</v>
      </c>
      <c r="C53" s="627" t="s">
        <v>563</v>
      </c>
      <c r="D53" s="628" t="s">
        <v>564</v>
      </c>
      <c r="E53" s="627" t="s">
        <v>4874</v>
      </c>
      <c r="F53" s="628" t="s">
        <v>4875</v>
      </c>
      <c r="G53" s="627" t="s">
        <v>4988</v>
      </c>
      <c r="H53" s="627" t="s">
        <v>4989</v>
      </c>
      <c r="I53" s="629">
        <v>6.8299999999999992</v>
      </c>
      <c r="J53" s="629">
        <v>30</v>
      </c>
      <c r="K53" s="630">
        <v>204.9</v>
      </c>
    </row>
    <row r="54" spans="1:11" ht="14.4" customHeight="1" x14ac:dyDescent="0.3">
      <c r="A54" s="625" t="s">
        <v>549</v>
      </c>
      <c r="B54" s="626" t="s">
        <v>551</v>
      </c>
      <c r="C54" s="627" t="s">
        <v>563</v>
      </c>
      <c r="D54" s="628" t="s">
        <v>564</v>
      </c>
      <c r="E54" s="627" t="s">
        <v>4874</v>
      </c>
      <c r="F54" s="628" t="s">
        <v>4875</v>
      </c>
      <c r="G54" s="627" t="s">
        <v>4990</v>
      </c>
      <c r="H54" s="627" t="s">
        <v>4991</v>
      </c>
      <c r="I54" s="629">
        <v>78.933333333333323</v>
      </c>
      <c r="J54" s="629">
        <v>15</v>
      </c>
      <c r="K54" s="630">
        <v>1184</v>
      </c>
    </row>
    <row r="55" spans="1:11" ht="14.4" customHeight="1" x14ac:dyDescent="0.3">
      <c r="A55" s="625" t="s">
        <v>549</v>
      </c>
      <c r="B55" s="626" t="s">
        <v>551</v>
      </c>
      <c r="C55" s="627" t="s">
        <v>563</v>
      </c>
      <c r="D55" s="628" t="s">
        <v>564</v>
      </c>
      <c r="E55" s="627" t="s">
        <v>4874</v>
      </c>
      <c r="F55" s="628" t="s">
        <v>4875</v>
      </c>
      <c r="G55" s="627" t="s">
        <v>4992</v>
      </c>
      <c r="H55" s="627" t="s">
        <v>4993</v>
      </c>
      <c r="I55" s="629">
        <v>2.36</v>
      </c>
      <c r="J55" s="629">
        <v>450</v>
      </c>
      <c r="K55" s="630">
        <v>1062</v>
      </c>
    </row>
    <row r="56" spans="1:11" ht="14.4" customHeight="1" x14ac:dyDescent="0.3">
      <c r="A56" s="625" t="s">
        <v>549</v>
      </c>
      <c r="B56" s="626" t="s">
        <v>551</v>
      </c>
      <c r="C56" s="627" t="s">
        <v>563</v>
      </c>
      <c r="D56" s="628" t="s">
        <v>564</v>
      </c>
      <c r="E56" s="627" t="s">
        <v>4874</v>
      </c>
      <c r="F56" s="628" t="s">
        <v>4875</v>
      </c>
      <c r="G56" s="627" t="s">
        <v>4994</v>
      </c>
      <c r="H56" s="627" t="s">
        <v>4995</v>
      </c>
      <c r="I56" s="629">
        <v>17.793333333333333</v>
      </c>
      <c r="J56" s="629">
        <v>26</v>
      </c>
      <c r="K56" s="630">
        <v>462.29999999999995</v>
      </c>
    </row>
    <row r="57" spans="1:11" ht="14.4" customHeight="1" x14ac:dyDescent="0.3">
      <c r="A57" s="625" t="s">
        <v>549</v>
      </c>
      <c r="B57" s="626" t="s">
        <v>551</v>
      </c>
      <c r="C57" s="627" t="s">
        <v>563</v>
      </c>
      <c r="D57" s="628" t="s">
        <v>564</v>
      </c>
      <c r="E57" s="627" t="s">
        <v>4874</v>
      </c>
      <c r="F57" s="628" t="s">
        <v>4875</v>
      </c>
      <c r="G57" s="627" t="s">
        <v>4996</v>
      </c>
      <c r="H57" s="627" t="s">
        <v>4997</v>
      </c>
      <c r="I57" s="629">
        <v>94.38</v>
      </c>
      <c r="J57" s="629">
        <v>1</v>
      </c>
      <c r="K57" s="630">
        <v>94.38</v>
      </c>
    </row>
    <row r="58" spans="1:11" ht="14.4" customHeight="1" x14ac:dyDescent="0.3">
      <c r="A58" s="625" t="s">
        <v>549</v>
      </c>
      <c r="B58" s="626" t="s">
        <v>551</v>
      </c>
      <c r="C58" s="627" t="s">
        <v>563</v>
      </c>
      <c r="D58" s="628" t="s">
        <v>564</v>
      </c>
      <c r="E58" s="627" t="s">
        <v>4874</v>
      </c>
      <c r="F58" s="628" t="s">
        <v>4875</v>
      </c>
      <c r="G58" s="627" t="s">
        <v>4998</v>
      </c>
      <c r="H58" s="627" t="s">
        <v>4999</v>
      </c>
      <c r="I58" s="629">
        <v>5.5514285714285716</v>
      </c>
      <c r="J58" s="629">
        <v>250</v>
      </c>
      <c r="K58" s="630">
        <v>1387.5</v>
      </c>
    </row>
    <row r="59" spans="1:11" ht="14.4" customHeight="1" x14ac:dyDescent="0.3">
      <c r="A59" s="625" t="s">
        <v>549</v>
      </c>
      <c r="B59" s="626" t="s">
        <v>551</v>
      </c>
      <c r="C59" s="627" t="s">
        <v>563</v>
      </c>
      <c r="D59" s="628" t="s">
        <v>564</v>
      </c>
      <c r="E59" s="627" t="s">
        <v>4874</v>
      </c>
      <c r="F59" s="628" t="s">
        <v>4875</v>
      </c>
      <c r="G59" s="627" t="s">
        <v>5000</v>
      </c>
      <c r="H59" s="627" t="s">
        <v>5001</v>
      </c>
      <c r="I59" s="629">
        <v>10.4</v>
      </c>
      <c r="J59" s="629">
        <v>40</v>
      </c>
      <c r="K59" s="630">
        <v>416</v>
      </c>
    </row>
    <row r="60" spans="1:11" ht="14.4" customHeight="1" x14ac:dyDescent="0.3">
      <c r="A60" s="625" t="s">
        <v>549</v>
      </c>
      <c r="B60" s="626" t="s">
        <v>551</v>
      </c>
      <c r="C60" s="627" t="s">
        <v>563</v>
      </c>
      <c r="D60" s="628" t="s">
        <v>564</v>
      </c>
      <c r="E60" s="627" t="s">
        <v>4874</v>
      </c>
      <c r="F60" s="628" t="s">
        <v>4875</v>
      </c>
      <c r="G60" s="627" t="s">
        <v>5002</v>
      </c>
      <c r="H60" s="627" t="s">
        <v>5003</v>
      </c>
      <c r="I60" s="629">
        <v>10.813333333333333</v>
      </c>
      <c r="J60" s="629">
        <v>900</v>
      </c>
      <c r="K60" s="630">
        <v>9732</v>
      </c>
    </row>
    <row r="61" spans="1:11" ht="14.4" customHeight="1" x14ac:dyDescent="0.3">
      <c r="A61" s="625" t="s">
        <v>549</v>
      </c>
      <c r="B61" s="626" t="s">
        <v>551</v>
      </c>
      <c r="C61" s="627" t="s">
        <v>563</v>
      </c>
      <c r="D61" s="628" t="s">
        <v>564</v>
      </c>
      <c r="E61" s="627" t="s">
        <v>4874</v>
      </c>
      <c r="F61" s="628" t="s">
        <v>4875</v>
      </c>
      <c r="G61" s="627" t="s">
        <v>5004</v>
      </c>
      <c r="H61" s="627" t="s">
        <v>5005</v>
      </c>
      <c r="I61" s="629">
        <v>2.3600000000000003</v>
      </c>
      <c r="J61" s="629">
        <v>900</v>
      </c>
      <c r="K61" s="630">
        <v>2123.5</v>
      </c>
    </row>
    <row r="62" spans="1:11" ht="14.4" customHeight="1" x14ac:dyDescent="0.3">
      <c r="A62" s="625" t="s">
        <v>549</v>
      </c>
      <c r="B62" s="626" t="s">
        <v>551</v>
      </c>
      <c r="C62" s="627" t="s">
        <v>563</v>
      </c>
      <c r="D62" s="628" t="s">
        <v>564</v>
      </c>
      <c r="E62" s="627" t="s">
        <v>4874</v>
      </c>
      <c r="F62" s="628" t="s">
        <v>4875</v>
      </c>
      <c r="G62" s="627" t="s">
        <v>5006</v>
      </c>
      <c r="H62" s="627" t="s">
        <v>5007</v>
      </c>
      <c r="I62" s="629">
        <v>1.7771428571428569</v>
      </c>
      <c r="J62" s="629">
        <v>700</v>
      </c>
      <c r="K62" s="630">
        <v>1244</v>
      </c>
    </row>
    <row r="63" spans="1:11" ht="14.4" customHeight="1" x14ac:dyDescent="0.3">
      <c r="A63" s="625" t="s">
        <v>549</v>
      </c>
      <c r="B63" s="626" t="s">
        <v>551</v>
      </c>
      <c r="C63" s="627" t="s">
        <v>563</v>
      </c>
      <c r="D63" s="628" t="s">
        <v>564</v>
      </c>
      <c r="E63" s="627" t="s">
        <v>4874</v>
      </c>
      <c r="F63" s="628" t="s">
        <v>4875</v>
      </c>
      <c r="G63" s="627" t="s">
        <v>5008</v>
      </c>
      <c r="H63" s="627" t="s">
        <v>5009</v>
      </c>
      <c r="I63" s="629">
        <v>1.7749999999999999</v>
      </c>
      <c r="J63" s="629">
        <v>100</v>
      </c>
      <c r="K63" s="630">
        <v>177.5</v>
      </c>
    </row>
    <row r="64" spans="1:11" ht="14.4" customHeight="1" x14ac:dyDescent="0.3">
      <c r="A64" s="625" t="s">
        <v>549</v>
      </c>
      <c r="B64" s="626" t="s">
        <v>551</v>
      </c>
      <c r="C64" s="627" t="s">
        <v>563</v>
      </c>
      <c r="D64" s="628" t="s">
        <v>564</v>
      </c>
      <c r="E64" s="627" t="s">
        <v>4874</v>
      </c>
      <c r="F64" s="628" t="s">
        <v>4875</v>
      </c>
      <c r="G64" s="627" t="s">
        <v>5010</v>
      </c>
      <c r="H64" s="627" t="s">
        <v>5011</v>
      </c>
      <c r="I64" s="629">
        <v>2.75</v>
      </c>
      <c r="J64" s="629">
        <v>100</v>
      </c>
      <c r="K64" s="630">
        <v>275</v>
      </c>
    </row>
    <row r="65" spans="1:11" ht="14.4" customHeight="1" x14ac:dyDescent="0.3">
      <c r="A65" s="625" t="s">
        <v>549</v>
      </c>
      <c r="B65" s="626" t="s">
        <v>551</v>
      </c>
      <c r="C65" s="627" t="s">
        <v>563</v>
      </c>
      <c r="D65" s="628" t="s">
        <v>564</v>
      </c>
      <c r="E65" s="627" t="s">
        <v>4874</v>
      </c>
      <c r="F65" s="628" t="s">
        <v>4875</v>
      </c>
      <c r="G65" s="627" t="s">
        <v>5012</v>
      </c>
      <c r="H65" s="627" t="s">
        <v>5013</v>
      </c>
      <c r="I65" s="629">
        <v>1.76</v>
      </c>
      <c r="J65" s="629">
        <v>50</v>
      </c>
      <c r="K65" s="630">
        <v>88</v>
      </c>
    </row>
    <row r="66" spans="1:11" ht="14.4" customHeight="1" x14ac:dyDescent="0.3">
      <c r="A66" s="625" t="s">
        <v>549</v>
      </c>
      <c r="B66" s="626" t="s">
        <v>551</v>
      </c>
      <c r="C66" s="627" t="s">
        <v>563</v>
      </c>
      <c r="D66" s="628" t="s">
        <v>564</v>
      </c>
      <c r="E66" s="627" t="s">
        <v>4874</v>
      </c>
      <c r="F66" s="628" t="s">
        <v>4875</v>
      </c>
      <c r="G66" s="627" t="s">
        <v>5014</v>
      </c>
      <c r="H66" s="627" t="s">
        <v>5015</v>
      </c>
      <c r="I66" s="629">
        <v>2.39</v>
      </c>
      <c r="J66" s="629">
        <v>50</v>
      </c>
      <c r="K66" s="630">
        <v>119.5</v>
      </c>
    </row>
    <row r="67" spans="1:11" ht="14.4" customHeight="1" x14ac:dyDescent="0.3">
      <c r="A67" s="625" t="s">
        <v>549</v>
      </c>
      <c r="B67" s="626" t="s">
        <v>551</v>
      </c>
      <c r="C67" s="627" t="s">
        <v>563</v>
      </c>
      <c r="D67" s="628" t="s">
        <v>564</v>
      </c>
      <c r="E67" s="627" t="s">
        <v>4874</v>
      </c>
      <c r="F67" s="628" t="s">
        <v>4875</v>
      </c>
      <c r="G67" s="627" t="s">
        <v>5016</v>
      </c>
      <c r="H67" s="627" t="s">
        <v>5017</v>
      </c>
      <c r="I67" s="629">
        <v>1.75</v>
      </c>
      <c r="J67" s="629">
        <v>200</v>
      </c>
      <c r="K67" s="630">
        <v>350</v>
      </c>
    </row>
    <row r="68" spans="1:11" ht="14.4" customHeight="1" x14ac:dyDescent="0.3">
      <c r="A68" s="625" t="s">
        <v>549</v>
      </c>
      <c r="B68" s="626" t="s">
        <v>551</v>
      </c>
      <c r="C68" s="627" t="s">
        <v>563</v>
      </c>
      <c r="D68" s="628" t="s">
        <v>564</v>
      </c>
      <c r="E68" s="627" t="s">
        <v>4874</v>
      </c>
      <c r="F68" s="628" t="s">
        <v>4875</v>
      </c>
      <c r="G68" s="627" t="s">
        <v>5018</v>
      </c>
      <c r="H68" s="627" t="s">
        <v>5019</v>
      </c>
      <c r="I68" s="629">
        <v>1.7324999999999999</v>
      </c>
      <c r="J68" s="629">
        <v>1600</v>
      </c>
      <c r="K68" s="630">
        <v>2772</v>
      </c>
    </row>
    <row r="69" spans="1:11" ht="14.4" customHeight="1" x14ac:dyDescent="0.3">
      <c r="A69" s="625" t="s">
        <v>549</v>
      </c>
      <c r="B69" s="626" t="s">
        <v>551</v>
      </c>
      <c r="C69" s="627" t="s">
        <v>563</v>
      </c>
      <c r="D69" s="628" t="s">
        <v>564</v>
      </c>
      <c r="E69" s="627" t="s">
        <v>4874</v>
      </c>
      <c r="F69" s="628" t="s">
        <v>4875</v>
      </c>
      <c r="G69" s="627" t="s">
        <v>5020</v>
      </c>
      <c r="H69" s="627" t="s">
        <v>5021</v>
      </c>
      <c r="I69" s="629">
        <v>1.2499999999999999E-2</v>
      </c>
      <c r="J69" s="629">
        <v>1850</v>
      </c>
      <c r="K69" s="630">
        <v>21.5</v>
      </c>
    </row>
    <row r="70" spans="1:11" ht="14.4" customHeight="1" x14ac:dyDescent="0.3">
      <c r="A70" s="625" t="s">
        <v>549</v>
      </c>
      <c r="B70" s="626" t="s">
        <v>551</v>
      </c>
      <c r="C70" s="627" t="s">
        <v>563</v>
      </c>
      <c r="D70" s="628" t="s">
        <v>564</v>
      </c>
      <c r="E70" s="627" t="s">
        <v>4874</v>
      </c>
      <c r="F70" s="628" t="s">
        <v>4875</v>
      </c>
      <c r="G70" s="627" t="s">
        <v>5022</v>
      </c>
      <c r="H70" s="627" t="s">
        <v>5023</v>
      </c>
      <c r="I70" s="629">
        <v>2.0350000000000001</v>
      </c>
      <c r="J70" s="629">
        <v>200</v>
      </c>
      <c r="K70" s="630">
        <v>407</v>
      </c>
    </row>
    <row r="71" spans="1:11" ht="14.4" customHeight="1" x14ac:dyDescent="0.3">
      <c r="A71" s="625" t="s">
        <v>549</v>
      </c>
      <c r="B71" s="626" t="s">
        <v>551</v>
      </c>
      <c r="C71" s="627" t="s">
        <v>563</v>
      </c>
      <c r="D71" s="628" t="s">
        <v>564</v>
      </c>
      <c r="E71" s="627" t="s">
        <v>4874</v>
      </c>
      <c r="F71" s="628" t="s">
        <v>4875</v>
      </c>
      <c r="G71" s="627" t="s">
        <v>5024</v>
      </c>
      <c r="H71" s="627" t="s">
        <v>5025</v>
      </c>
      <c r="I71" s="629">
        <v>2.7455555555555557</v>
      </c>
      <c r="J71" s="629">
        <v>1873</v>
      </c>
      <c r="K71" s="630">
        <v>5143.5200000000004</v>
      </c>
    </row>
    <row r="72" spans="1:11" ht="14.4" customHeight="1" x14ac:dyDescent="0.3">
      <c r="A72" s="625" t="s">
        <v>549</v>
      </c>
      <c r="B72" s="626" t="s">
        <v>551</v>
      </c>
      <c r="C72" s="627" t="s">
        <v>563</v>
      </c>
      <c r="D72" s="628" t="s">
        <v>564</v>
      </c>
      <c r="E72" s="627" t="s">
        <v>4874</v>
      </c>
      <c r="F72" s="628" t="s">
        <v>4875</v>
      </c>
      <c r="G72" s="627" t="s">
        <v>5026</v>
      </c>
      <c r="H72" s="627" t="s">
        <v>5027</v>
      </c>
      <c r="I72" s="629">
        <v>1.9939999999999998</v>
      </c>
      <c r="J72" s="629">
        <v>350</v>
      </c>
      <c r="K72" s="630">
        <v>697.5</v>
      </c>
    </row>
    <row r="73" spans="1:11" ht="14.4" customHeight="1" x14ac:dyDescent="0.3">
      <c r="A73" s="625" t="s">
        <v>549</v>
      </c>
      <c r="B73" s="626" t="s">
        <v>551</v>
      </c>
      <c r="C73" s="627" t="s">
        <v>563</v>
      </c>
      <c r="D73" s="628" t="s">
        <v>564</v>
      </c>
      <c r="E73" s="627" t="s">
        <v>4874</v>
      </c>
      <c r="F73" s="628" t="s">
        <v>4875</v>
      </c>
      <c r="G73" s="627" t="s">
        <v>5028</v>
      </c>
      <c r="H73" s="627" t="s">
        <v>5029</v>
      </c>
      <c r="I73" s="629">
        <v>4.2300000000000004</v>
      </c>
      <c r="J73" s="629">
        <v>5</v>
      </c>
      <c r="K73" s="630">
        <v>21.15</v>
      </c>
    </row>
    <row r="74" spans="1:11" ht="14.4" customHeight="1" x14ac:dyDescent="0.3">
      <c r="A74" s="625" t="s">
        <v>549</v>
      </c>
      <c r="B74" s="626" t="s">
        <v>551</v>
      </c>
      <c r="C74" s="627" t="s">
        <v>563</v>
      </c>
      <c r="D74" s="628" t="s">
        <v>564</v>
      </c>
      <c r="E74" s="627" t="s">
        <v>4874</v>
      </c>
      <c r="F74" s="628" t="s">
        <v>4875</v>
      </c>
      <c r="G74" s="627" t="s">
        <v>5030</v>
      </c>
      <c r="H74" s="627" t="s">
        <v>5031</v>
      </c>
      <c r="I74" s="629">
        <v>2.2000000000000002</v>
      </c>
      <c r="J74" s="629">
        <v>200</v>
      </c>
      <c r="K74" s="630">
        <v>440</v>
      </c>
    </row>
    <row r="75" spans="1:11" ht="14.4" customHeight="1" x14ac:dyDescent="0.3">
      <c r="A75" s="625" t="s">
        <v>549</v>
      </c>
      <c r="B75" s="626" t="s">
        <v>551</v>
      </c>
      <c r="C75" s="627" t="s">
        <v>563</v>
      </c>
      <c r="D75" s="628" t="s">
        <v>564</v>
      </c>
      <c r="E75" s="627" t="s">
        <v>4874</v>
      </c>
      <c r="F75" s="628" t="s">
        <v>4875</v>
      </c>
      <c r="G75" s="627" t="s">
        <v>5032</v>
      </c>
      <c r="H75" s="627" t="s">
        <v>5033</v>
      </c>
      <c r="I75" s="629">
        <v>2.89</v>
      </c>
      <c r="J75" s="629">
        <v>40</v>
      </c>
      <c r="K75" s="630">
        <v>115.6</v>
      </c>
    </row>
    <row r="76" spans="1:11" ht="14.4" customHeight="1" x14ac:dyDescent="0.3">
      <c r="A76" s="625" t="s">
        <v>549</v>
      </c>
      <c r="B76" s="626" t="s">
        <v>551</v>
      </c>
      <c r="C76" s="627" t="s">
        <v>563</v>
      </c>
      <c r="D76" s="628" t="s">
        <v>564</v>
      </c>
      <c r="E76" s="627" t="s">
        <v>4874</v>
      </c>
      <c r="F76" s="628" t="s">
        <v>4875</v>
      </c>
      <c r="G76" s="627" t="s">
        <v>5034</v>
      </c>
      <c r="H76" s="627" t="s">
        <v>5035</v>
      </c>
      <c r="I76" s="629">
        <v>1.1633333333333333</v>
      </c>
      <c r="J76" s="629">
        <v>40</v>
      </c>
      <c r="K76" s="630">
        <v>47</v>
      </c>
    </row>
    <row r="77" spans="1:11" ht="14.4" customHeight="1" x14ac:dyDescent="0.3">
      <c r="A77" s="625" t="s">
        <v>549</v>
      </c>
      <c r="B77" s="626" t="s">
        <v>551</v>
      </c>
      <c r="C77" s="627" t="s">
        <v>563</v>
      </c>
      <c r="D77" s="628" t="s">
        <v>564</v>
      </c>
      <c r="E77" s="627" t="s">
        <v>4874</v>
      </c>
      <c r="F77" s="628" t="s">
        <v>4875</v>
      </c>
      <c r="G77" s="627" t="s">
        <v>5036</v>
      </c>
      <c r="H77" s="627" t="s">
        <v>5037</v>
      </c>
      <c r="I77" s="629">
        <v>5.03</v>
      </c>
      <c r="J77" s="629">
        <v>1730</v>
      </c>
      <c r="K77" s="630">
        <v>8687.6</v>
      </c>
    </row>
    <row r="78" spans="1:11" ht="14.4" customHeight="1" x14ac:dyDescent="0.3">
      <c r="A78" s="625" t="s">
        <v>549</v>
      </c>
      <c r="B78" s="626" t="s">
        <v>551</v>
      </c>
      <c r="C78" s="627" t="s">
        <v>563</v>
      </c>
      <c r="D78" s="628" t="s">
        <v>564</v>
      </c>
      <c r="E78" s="627" t="s">
        <v>4874</v>
      </c>
      <c r="F78" s="628" t="s">
        <v>4875</v>
      </c>
      <c r="G78" s="627" t="s">
        <v>5038</v>
      </c>
      <c r="H78" s="627" t="s">
        <v>5039</v>
      </c>
      <c r="I78" s="629">
        <v>434.5</v>
      </c>
      <c r="J78" s="629">
        <v>1</v>
      </c>
      <c r="K78" s="630">
        <v>434.5</v>
      </c>
    </row>
    <row r="79" spans="1:11" ht="14.4" customHeight="1" x14ac:dyDescent="0.3">
      <c r="A79" s="625" t="s">
        <v>549</v>
      </c>
      <c r="B79" s="626" t="s">
        <v>551</v>
      </c>
      <c r="C79" s="627" t="s">
        <v>563</v>
      </c>
      <c r="D79" s="628" t="s">
        <v>564</v>
      </c>
      <c r="E79" s="627" t="s">
        <v>4874</v>
      </c>
      <c r="F79" s="628" t="s">
        <v>4875</v>
      </c>
      <c r="G79" s="627" t="s">
        <v>5040</v>
      </c>
      <c r="H79" s="627" t="s">
        <v>5041</v>
      </c>
      <c r="I79" s="629">
        <v>17.853333333333335</v>
      </c>
      <c r="J79" s="629">
        <v>1500</v>
      </c>
      <c r="K79" s="630">
        <v>26843.5</v>
      </c>
    </row>
    <row r="80" spans="1:11" ht="14.4" customHeight="1" x14ac:dyDescent="0.3">
      <c r="A80" s="625" t="s">
        <v>549</v>
      </c>
      <c r="B80" s="626" t="s">
        <v>551</v>
      </c>
      <c r="C80" s="627" t="s">
        <v>563</v>
      </c>
      <c r="D80" s="628" t="s">
        <v>564</v>
      </c>
      <c r="E80" s="627" t="s">
        <v>4874</v>
      </c>
      <c r="F80" s="628" t="s">
        <v>4875</v>
      </c>
      <c r="G80" s="627" t="s">
        <v>5042</v>
      </c>
      <c r="H80" s="627" t="s">
        <v>5043</v>
      </c>
      <c r="I80" s="629">
        <v>17.975000000000001</v>
      </c>
      <c r="J80" s="629">
        <v>100</v>
      </c>
      <c r="K80" s="630">
        <v>1797.5</v>
      </c>
    </row>
    <row r="81" spans="1:11" ht="14.4" customHeight="1" x14ac:dyDescent="0.3">
      <c r="A81" s="625" t="s">
        <v>549</v>
      </c>
      <c r="B81" s="626" t="s">
        <v>551</v>
      </c>
      <c r="C81" s="627" t="s">
        <v>563</v>
      </c>
      <c r="D81" s="628" t="s">
        <v>564</v>
      </c>
      <c r="E81" s="627" t="s">
        <v>4874</v>
      </c>
      <c r="F81" s="628" t="s">
        <v>4875</v>
      </c>
      <c r="G81" s="627" t="s">
        <v>5044</v>
      </c>
      <c r="H81" s="627" t="s">
        <v>5045</v>
      </c>
      <c r="I81" s="629">
        <v>14.979999999999999</v>
      </c>
      <c r="J81" s="629">
        <v>91</v>
      </c>
      <c r="K81" s="630">
        <v>1363.21</v>
      </c>
    </row>
    <row r="82" spans="1:11" ht="14.4" customHeight="1" x14ac:dyDescent="0.3">
      <c r="A82" s="625" t="s">
        <v>549</v>
      </c>
      <c r="B82" s="626" t="s">
        <v>551</v>
      </c>
      <c r="C82" s="627" t="s">
        <v>563</v>
      </c>
      <c r="D82" s="628" t="s">
        <v>564</v>
      </c>
      <c r="E82" s="627" t="s">
        <v>4874</v>
      </c>
      <c r="F82" s="628" t="s">
        <v>4875</v>
      </c>
      <c r="G82" s="627" t="s">
        <v>5046</v>
      </c>
      <c r="H82" s="627" t="s">
        <v>5047</v>
      </c>
      <c r="I82" s="629">
        <v>12.106249999999999</v>
      </c>
      <c r="J82" s="629">
        <v>91</v>
      </c>
      <c r="K82" s="630">
        <v>1101.7</v>
      </c>
    </row>
    <row r="83" spans="1:11" ht="14.4" customHeight="1" x14ac:dyDescent="0.3">
      <c r="A83" s="625" t="s">
        <v>549</v>
      </c>
      <c r="B83" s="626" t="s">
        <v>551</v>
      </c>
      <c r="C83" s="627" t="s">
        <v>563</v>
      </c>
      <c r="D83" s="628" t="s">
        <v>564</v>
      </c>
      <c r="E83" s="627" t="s">
        <v>4874</v>
      </c>
      <c r="F83" s="628" t="s">
        <v>4875</v>
      </c>
      <c r="G83" s="627" t="s">
        <v>5048</v>
      </c>
      <c r="H83" s="627" t="s">
        <v>5049</v>
      </c>
      <c r="I83" s="629">
        <v>34.97</v>
      </c>
      <c r="J83" s="629">
        <v>40</v>
      </c>
      <c r="K83" s="630">
        <v>1398.8</v>
      </c>
    </row>
    <row r="84" spans="1:11" ht="14.4" customHeight="1" x14ac:dyDescent="0.3">
      <c r="A84" s="625" t="s">
        <v>549</v>
      </c>
      <c r="B84" s="626" t="s">
        <v>551</v>
      </c>
      <c r="C84" s="627" t="s">
        <v>563</v>
      </c>
      <c r="D84" s="628" t="s">
        <v>564</v>
      </c>
      <c r="E84" s="627" t="s">
        <v>4874</v>
      </c>
      <c r="F84" s="628" t="s">
        <v>4875</v>
      </c>
      <c r="G84" s="627" t="s">
        <v>5050</v>
      </c>
      <c r="H84" s="627" t="s">
        <v>5051</v>
      </c>
      <c r="I84" s="629">
        <v>2.8344444444444448</v>
      </c>
      <c r="J84" s="629">
        <v>850</v>
      </c>
      <c r="K84" s="630">
        <v>2405</v>
      </c>
    </row>
    <row r="85" spans="1:11" ht="14.4" customHeight="1" x14ac:dyDescent="0.3">
      <c r="A85" s="625" t="s">
        <v>549</v>
      </c>
      <c r="B85" s="626" t="s">
        <v>551</v>
      </c>
      <c r="C85" s="627" t="s">
        <v>563</v>
      </c>
      <c r="D85" s="628" t="s">
        <v>564</v>
      </c>
      <c r="E85" s="627" t="s">
        <v>4874</v>
      </c>
      <c r="F85" s="628" t="s">
        <v>4875</v>
      </c>
      <c r="G85" s="627" t="s">
        <v>5052</v>
      </c>
      <c r="H85" s="627" t="s">
        <v>5053</v>
      </c>
      <c r="I85" s="629">
        <v>1.9</v>
      </c>
      <c r="J85" s="629">
        <v>400</v>
      </c>
      <c r="K85" s="630">
        <v>760</v>
      </c>
    </row>
    <row r="86" spans="1:11" ht="14.4" customHeight="1" x14ac:dyDescent="0.3">
      <c r="A86" s="625" t="s">
        <v>549</v>
      </c>
      <c r="B86" s="626" t="s">
        <v>551</v>
      </c>
      <c r="C86" s="627" t="s">
        <v>563</v>
      </c>
      <c r="D86" s="628" t="s">
        <v>564</v>
      </c>
      <c r="E86" s="627" t="s">
        <v>4874</v>
      </c>
      <c r="F86" s="628" t="s">
        <v>4875</v>
      </c>
      <c r="G86" s="627" t="s">
        <v>5054</v>
      </c>
      <c r="H86" s="627" t="s">
        <v>5055</v>
      </c>
      <c r="I86" s="629">
        <v>13.146666666666667</v>
      </c>
      <c r="J86" s="629">
        <v>30</v>
      </c>
      <c r="K86" s="630">
        <v>394.4</v>
      </c>
    </row>
    <row r="87" spans="1:11" ht="14.4" customHeight="1" x14ac:dyDescent="0.3">
      <c r="A87" s="625" t="s">
        <v>549</v>
      </c>
      <c r="B87" s="626" t="s">
        <v>551</v>
      </c>
      <c r="C87" s="627" t="s">
        <v>563</v>
      </c>
      <c r="D87" s="628" t="s">
        <v>564</v>
      </c>
      <c r="E87" s="627" t="s">
        <v>4874</v>
      </c>
      <c r="F87" s="628" t="s">
        <v>4875</v>
      </c>
      <c r="G87" s="627" t="s">
        <v>5056</v>
      </c>
      <c r="H87" s="627" t="s">
        <v>5057</v>
      </c>
      <c r="I87" s="629">
        <v>198.09</v>
      </c>
      <c r="J87" s="629">
        <v>10</v>
      </c>
      <c r="K87" s="630">
        <v>1980.9</v>
      </c>
    </row>
    <row r="88" spans="1:11" ht="14.4" customHeight="1" x14ac:dyDescent="0.3">
      <c r="A88" s="625" t="s">
        <v>549</v>
      </c>
      <c r="B88" s="626" t="s">
        <v>551</v>
      </c>
      <c r="C88" s="627" t="s">
        <v>563</v>
      </c>
      <c r="D88" s="628" t="s">
        <v>564</v>
      </c>
      <c r="E88" s="627" t="s">
        <v>4874</v>
      </c>
      <c r="F88" s="628" t="s">
        <v>4875</v>
      </c>
      <c r="G88" s="627" t="s">
        <v>5058</v>
      </c>
      <c r="H88" s="627" t="s">
        <v>5059</v>
      </c>
      <c r="I88" s="629">
        <v>13.2</v>
      </c>
      <c r="J88" s="629">
        <v>10</v>
      </c>
      <c r="K88" s="630">
        <v>132</v>
      </c>
    </row>
    <row r="89" spans="1:11" ht="14.4" customHeight="1" x14ac:dyDescent="0.3">
      <c r="A89" s="625" t="s">
        <v>549</v>
      </c>
      <c r="B89" s="626" t="s">
        <v>551</v>
      </c>
      <c r="C89" s="627" t="s">
        <v>563</v>
      </c>
      <c r="D89" s="628" t="s">
        <v>564</v>
      </c>
      <c r="E89" s="627" t="s">
        <v>4874</v>
      </c>
      <c r="F89" s="628" t="s">
        <v>4875</v>
      </c>
      <c r="G89" s="627" t="s">
        <v>5060</v>
      </c>
      <c r="H89" s="627" t="s">
        <v>5061</v>
      </c>
      <c r="I89" s="629">
        <v>13.2</v>
      </c>
      <c r="J89" s="629">
        <v>40</v>
      </c>
      <c r="K89" s="630">
        <v>528</v>
      </c>
    </row>
    <row r="90" spans="1:11" ht="14.4" customHeight="1" x14ac:dyDescent="0.3">
      <c r="A90" s="625" t="s">
        <v>549</v>
      </c>
      <c r="B90" s="626" t="s">
        <v>551</v>
      </c>
      <c r="C90" s="627" t="s">
        <v>563</v>
      </c>
      <c r="D90" s="628" t="s">
        <v>564</v>
      </c>
      <c r="E90" s="627" t="s">
        <v>4874</v>
      </c>
      <c r="F90" s="628" t="s">
        <v>4875</v>
      </c>
      <c r="G90" s="627" t="s">
        <v>5062</v>
      </c>
      <c r="H90" s="627" t="s">
        <v>5063</v>
      </c>
      <c r="I90" s="629">
        <v>13.14</v>
      </c>
      <c r="J90" s="629">
        <v>10</v>
      </c>
      <c r="K90" s="630">
        <v>131.4</v>
      </c>
    </row>
    <row r="91" spans="1:11" ht="14.4" customHeight="1" x14ac:dyDescent="0.3">
      <c r="A91" s="625" t="s">
        <v>549</v>
      </c>
      <c r="B91" s="626" t="s">
        <v>551</v>
      </c>
      <c r="C91" s="627" t="s">
        <v>563</v>
      </c>
      <c r="D91" s="628" t="s">
        <v>564</v>
      </c>
      <c r="E91" s="627" t="s">
        <v>4874</v>
      </c>
      <c r="F91" s="628" t="s">
        <v>4875</v>
      </c>
      <c r="G91" s="627" t="s">
        <v>5064</v>
      </c>
      <c r="H91" s="627" t="s">
        <v>5065</v>
      </c>
      <c r="I91" s="629">
        <v>1.55</v>
      </c>
      <c r="J91" s="629">
        <v>225</v>
      </c>
      <c r="K91" s="630">
        <v>348.75</v>
      </c>
    </row>
    <row r="92" spans="1:11" ht="14.4" customHeight="1" x14ac:dyDescent="0.3">
      <c r="A92" s="625" t="s">
        <v>549</v>
      </c>
      <c r="B92" s="626" t="s">
        <v>551</v>
      </c>
      <c r="C92" s="627" t="s">
        <v>563</v>
      </c>
      <c r="D92" s="628" t="s">
        <v>564</v>
      </c>
      <c r="E92" s="627" t="s">
        <v>4874</v>
      </c>
      <c r="F92" s="628" t="s">
        <v>4875</v>
      </c>
      <c r="G92" s="627" t="s">
        <v>5066</v>
      </c>
      <c r="H92" s="627" t="s">
        <v>5067</v>
      </c>
      <c r="I92" s="629">
        <v>21.23</v>
      </c>
      <c r="J92" s="629">
        <v>15</v>
      </c>
      <c r="K92" s="630">
        <v>318.45000000000005</v>
      </c>
    </row>
    <row r="93" spans="1:11" ht="14.4" customHeight="1" x14ac:dyDescent="0.3">
      <c r="A93" s="625" t="s">
        <v>549</v>
      </c>
      <c r="B93" s="626" t="s">
        <v>551</v>
      </c>
      <c r="C93" s="627" t="s">
        <v>563</v>
      </c>
      <c r="D93" s="628" t="s">
        <v>564</v>
      </c>
      <c r="E93" s="627" t="s">
        <v>4874</v>
      </c>
      <c r="F93" s="628" t="s">
        <v>4875</v>
      </c>
      <c r="G93" s="627" t="s">
        <v>5068</v>
      </c>
      <c r="H93" s="627" t="s">
        <v>5069</v>
      </c>
      <c r="I93" s="629">
        <v>21.22</v>
      </c>
      <c r="J93" s="629">
        <v>5</v>
      </c>
      <c r="K93" s="630">
        <v>106.1</v>
      </c>
    </row>
    <row r="94" spans="1:11" ht="14.4" customHeight="1" x14ac:dyDescent="0.3">
      <c r="A94" s="625" t="s">
        <v>549</v>
      </c>
      <c r="B94" s="626" t="s">
        <v>551</v>
      </c>
      <c r="C94" s="627" t="s">
        <v>563</v>
      </c>
      <c r="D94" s="628" t="s">
        <v>564</v>
      </c>
      <c r="E94" s="627" t="s">
        <v>4874</v>
      </c>
      <c r="F94" s="628" t="s">
        <v>4875</v>
      </c>
      <c r="G94" s="627" t="s">
        <v>5070</v>
      </c>
      <c r="H94" s="627" t="s">
        <v>5071</v>
      </c>
      <c r="I94" s="629">
        <v>21.161999999999999</v>
      </c>
      <c r="J94" s="629">
        <v>50</v>
      </c>
      <c r="K94" s="630">
        <v>1058.0999999999999</v>
      </c>
    </row>
    <row r="95" spans="1:11" ht="14.4" customHeight="1" x14ac:dyDescent="0.3">
      <c r="A95" s="625" t="s">
        <v>549</v>
      </c>
      <c r="B95" s="626" t="s">
        <v>551</v>
      </c>
      <c r="C95" s="627" t="s">
        <v>563</v>
      </c>
      <c r="D95" s="628" t="s">
        <v>564</v>
      </c>
      <c r="E95" s="627" t="s">
        <v>4874</v>
      </c>
      <c r="F95" s="628" t="s">
        <v>4875</v>
      </c>
      <c r="G95" s="627" t="s">
        <v>5072</v>
      </c>
      <c r="H95" s="627" t="s">
        <v>5073</v>
      </c>
      <c r="I95" s="629">
        <v>8.35</v>
      </c>
      <c r="J95" s="629">
        <v>1</v>
      </c>
      <c r="K95" s="630">
        <v>8.35</v>
      </c>
    </row>
    <row r="96" spans="1:11" ht="14.4" customHeight="1" x14ac:dyDescent="0.3">
      <c r="A96" s="625" t="s">
        <v>549</v>
      </c>
      <c r="B96" s="626" t="s">
        <v>551</v>
      </c>
      <c r="C96" s="627" t="s">
        <v>563</v>
      </c>
      <c r="D96" s="628" t="s">
        <v>564</v>
      </c>
      <c r="E96" s="627" t="s">
        <v>4874</v>
      </c>
      <c r="F96" s="628" t="s">
        <v>4875</v>
      </c>
      <c r="G96" s="627" t="s">
        <v>5074</v>
      </c>
      <c r="H96" s="627" t="s">
        <v>5075</v>
      </c>
      <c r="I96" s="629">
        <v>6.27</v>
      </c>
      <c r="J96" s="629">
        <v>6</v>
      </c>
      <c r="K96" s="630">
        <v>37.619999999999997</v>
      </c>
    </row>
    <row r="97" spans="1:11" ht="14.4" customHeight="1" x14ac:dyDescent="0.3">
      <c r="A97" s="625" t="s">
        <v>549</v>
      </c>
      <c r="B97" s="626" t="s">
        <v>551</v>
      </c>
      <c r="C97" s="627" t="s">
        <v>563</v>
      </c>
      <c r="D97" s="628" t="s">
        <v>564</v>
      </c>
      <c r="E97" s="627" t="s">
        <v>4874</v>
      </c>
      <c r="F97" s="628" t="s">
        <v>4875</v>
      </c>
      <c r="G97" s="627" t="s">
        <v>5076</v>
      </c>
      <c r="H97" s="627" t="s">
        <v>5077</v>
      </c>
      <c r="I97" s="629">
        <v>11.277142857142858</v>
      </c>
      <c r="J97" s="629">
        <v>700</v>
      </c>
      <c r="K97" s="630">
        <v>7894</v>
      </c>
    </row>
    <row r="98" spans="1:11" ht="14.4" customHeight="1" x14ac:dyDescent="0.3">
      <c r="A98" s="625" t="s">
        <v>549</v>
      </c>
      <c r="B98" s="626" t="s">
        <v>551</v>
      </c>
      <c r="C98" s="627" t="s">
        <v>563</v>
      </c>
      <c r="D98" s="628" t="s">
        <v>564</v>
      </c>
      <c r="E98" s="627" t="s">
        <v>4874</v>
      </c>
      <c r="F98" s="628" t="s">
        <v>4875</v>
      </c>
      <c r="G98" s="627" t="s">
        <v>5078</v>
      </c>
      <c r="H98" s="627" t="s">
        <v>5079</v>
      </c>
      <c r="I98" s="629">
        <v>6.32</v>
      </c>
      <c r="J98" s="629">
        <v>3</v>
      </c>
      <c r="K98" s="630">
        <v>18.96</v>
      </c>
    </row>
    <row r="99" spans="1:11" ht="14.4" customHeight="1" x14ac:dyDescent="0.3">
      <c r="A99" s="625" t="s">
        <v>549</v>
      </c>
      <c r="B99" s="626" t="s">
        <v>551</v>
      </c>
      <c r="C99" s="627" t="s">
        <v>563</v>
      </c>
      <c r="D99" s="628" t="s">
        <v>564</v>
      </c>
      <c r="E99" s="627" t="s">
        <v>4874</v>
      </c>
      <c r="F99" s="628" t="s">
        <v>4875</v>
      </c>
      <c r="G99" s="627" t="s">
        <v>5080</v>
      </c>
      <c r="H99" s="627" t="s">
        <v>5081</v>
      </c>
      <c r="I99" s="629">
        <v>0.47199999999999998</v>
      </c>
      <c r="J99" s="629">
        <v>600</v>
      </c>
      <c r="K99" s="630">
        <v>283</v>
      </c>
    </row>
    <row r="100" spans="1:11" ht="14.4" customHeight="1" x14ac:dyDescent="0.3">
      <c r="A100" s="625" t="s">
        <v>549</v>
      </c>
      <c r="B100" s="626" t="s">
        <v>551</v>
      </c>
      <c r="C100" s="627" t="s">
        <v>563</v>
      </c>
      <c r="D100" s="628" t="s">
        <v>564</v>
      </c>
      <c r="E100" s="627" t="s">
        <v>4874</v>
      </c>
      <c r="F100" s="628" t="s">
        <v>4875</v>
      </c>
      <c r="G100" s="627" t="s">
        <v>5082</v>
      </c>
      <c r="H100" s="627" t="s">
        <v>5083</v>
      </c>
      <c r="I100" s="629">
        <v>4.03</v>
      </c>
      <c r="J100" s="629">
        <v>30</v>
      </c>
      <c r="K100" s="630">
        <v>120.9</v>
      </c>
    </row>
    <row r="101" spans="1:11" ht="14.4" customHeight="1" x14ac:dyDescent="0.3">
      <c r="A101" s="625" t="s">
        <v>549</v>
      </c>
      <c r="B101" s="626" t="s">
        <v>551</v>
      </c>
      <c r="C101" s="627" t="s">
        <v>563</v>
      </c>
      <c r="D101" s="628" t="s">
        <v>564</v>
      </c>
      <c r="E101" s="627" t="s">
        <v>4874</v>
      </c>
      <c r="F101" s="628" t="s">
        <v>4875</v>
      </c>
      <c r="G101" s="627" t="s">
        <v>5084</v>
      </c>
      <c r="H101" s="627" t="s">
        <v>5085</v>
      </c>
      <c r="I101" s="629">
        <v>2.6</v>
      </c>
      <c r="J101" s="629">
        <v>30</v>
      </c>
      <c r="K101" s="630">
        <v>78</v>
      </c>
    </row>
    <row r="102" spans="1:11" ht="14.4" customHeight="1" x14ac:dyDescent="0.3">
      <c r="A102" s="625" t="s">
        <v>549</v>
      </c>
      <c r="B102" s="626" t="s">
        <v>551</v>
      </c>
      <c r="C102" s="627" t="s">
        <v>563</v>
      </c>
      <c r="D102" s="628" t="s">
        <v>564</v>
      </c>
      <c r="E102" s="627" t="s">
        <v>4874</v>
      </c>
      <c r="F102" s="628" t="s">
        <v>4875</v>
      </c>
      <c r="G102" s="627" t="s">
        <v>5086</v>
      </c>
      <c r="H102" s="627" t="s">
        <v>5087</v>
      </c>
      <c r="I102" s="629">
        <v>75.459999999999994</v>
      </c>
      <c r="J102" s="629">
        <v>30</v>
      </c>
      <c r="K102" s="630">
        <v>2263.8000000000002</v>
      </c>
    </row>
    <row r="103" spans="1:11" ht="14.4" customHeight="1" x14ac:dyDescent="0.3">
      <c r="A103" s="625" t="s">
        <v>549</v>
      </c>
      <c r="B103" s="626" t="s">
        <v>551</v>
      </c>
      <c r="C103" s="627" t="s">
        <v>563</v>
      </c>
      <c r="D103" s="628" t="s">
        <v>564</v>
      </c>
      <c r="E103" s="627" t="s">
        <v>4874</v>
      </c>
      <c r="F103" s="628" t="s">
        <v>4875</v>
      </c>
      <c r="G103" s="627" t="s">
        <v>5088</v>
      </c>
      <c r="H103" s="627" t="s">
        <v>5089</v>
      </c>
      <c r="I103" s="629">
        <v>565.5</v>
      </c>
      <c r="J103" s="629">
        <v>2</v>
      </c>
      <c r="K103" s="630">
        <v>1131</v>
      </c>
    </row>
    <row r="104" spans="1:11" ht="14.4" customHeight="1" x14ac:dyDescent="0.3">
      <c r="A104" s="625" t="s">
        <v>549</v>
      </c>
      <c r="B104" s="626" t="s">
        <v>551</v>
      </c>
      <c r="C104" s="627" t="s">
        <v>563</v>
      </c>
      <c r="D104" s="628" t="s">
        <v>564</v>
      </c>
      <c r="E104" s="627" t="s">
        <v>4874</v>
      </c>
      <c r="F104" s="628" t="s">
        <v>4875</v>
      </c>
      <c r="G104" s="627" t="s">
        <v>5090</v>
      </c>
      <c r="H104" s="627" t="s">
        <v>5091</v>
      </c>
      <c r="I104" s="629">
        <v>9.1999999999999993</v>
      </c>
      <c r="J104" s="629">
        <v>150</v>
      </c>
      <c r="K104" s="630">
        <v>1380</v>
      </c>
    </row>
    <row r="105" spans="1:11" ht="14.4" customHeight="1" x14ac:dyDescent="0.3">
      <c r="A105" s="625" t="s">
        <v>549</v>
      </c>
      <c r="B105" s="626" t="s">
        <v>551</v>
      </c>
      <c r="C105" s="627" t="s">
        <v>563</v>
      </c>
      <c r="D105" s="628" t="s">
        <v>564</v>
      </c>
      <c r="E105" s="627" t="s">
        <v>4874</v>
      </c>
      <c r="F105" s="628" t="s">
        <v>4875</v>
      </c>
      <c r="G105" s="627" t="s">
        <v>5092</v>
      </c>
      <c r="H105" s="627" t="s">
        <v>5093</v>
      </c>
      <c r="I105" s="629">
        <v>172.5</v>
      </c>
      <c r="J105" s="629">
        <v>2</v>
      </c>
      <c r="K105" s="630">
        <v>345</v>
      </c>
    </row>
    <row r="106" spans="1:11" ht="14.4" customHeight="1" x14ac:dyDescent="0.3">
      <c r="A106" s="625" t="s">
        <v>549</v>
      </c>
      <c r="B106" s="626" t="s">
        <v>551</v>
      </c>
      <c r="C106" s="627" t="s">
        <v>563</v>
      </c>
      <c r="D106" s="628" t="s">
        <v>564</v>
      </c>
      <c r="E106" s="627" t="s">
        <v>4874</v>
      </c>
      <c r="F106" s="628" t="s">
        <v>4875</v>
      </c>
      <c r="G106" s="627" t="s">
        <v>5094</v>
      </c>
      <c r="H106" s="627" t="s">
        <v>5095</v>
      </c>
      <c r="I106" s="629">
        <v>9.68</v>
      </c>
      <c r="J106" s="629">
        <v>100</v>
      </c>
      <c r="K106" s="630">
        <v>968</v>
      </c>
    </row>
    <row r="107" spans="1:11" ht="14.4" customHeight="1" x14ac:dyDescent="0.3">
      <c r="A107" s="625" t="s">
        <v>549</v>
      </c>
      <c r="B107" s="626" t="s">
        <v>551</v>
      </c>
      <c r="C107" s="627" t="s">
        <v>563</v>
      </c>
      <c r="D107" s="628" t="s">
        <v>564</v>
      </c>
      <c r="E107" s="627" t="s">
        <v>4878</v>
      </c>
      <c r="F107" s="628" t="s">
        <v>4879</v>
      </c>
      <c r="G107" s="627" t="s">
        <v>5096</v>
      </c>
      <c r="H107" s="627" t="s">
        <v>5097</v>
      </c>
      <c r="I107" s="629">
        <v>87.06</v>
      </c>
      <c r="J107" s="629">
        <v>2</v>
      </c>
      <c r="K107" s="630">
        <v>174.12</v>
      </c>
    </row>
    <row r="108" spans="1:11" ht="14.4" customHeight="1" x14ac:dyDescent="0.3">
      <c r="A108" s="625" t="s">
        <v>549</v>
      </c>
      <c r="B108" s="626" t="s">
        <v>551</v>
      </c>
      <c r="C108" s="627" t="s">
        <v>563</v>
      </c>
      <c r="D108" s="628" t="s">
        <v>564</v>
      </c>
      <c r="E108" s="627" t="s">
        <v>4878</v>
      </c>
      <c r="F108" s="628" t="s">
        <v>4879</v>
      </c>
      <c r="G108" s="627" t="s">
        <v>5098</v>
      </c>
      <c r="H108" s="627" t="s">
        <v>5099</v>
      </c>
      <c r="I108" s="629">
        <v>50.82</v>
      </c>
      <c r="J108" s="629">
        <v>2</v>
      </c>
      <c r="K108" s="630">
        <v>101.64</v>
      </c>
    </row>
    <row r="109" spans="1:11" ht="14.4" customHeight="1" x14ac:dyDescent="0.3">
      <c r="A109" s="625" t="s">
        <v>549</v>
      </c>
      <c r="B109" s="626" t="s">
        <v>551</v>
      </c>
      <c r="C109" s="627" t="s">
        <v>563</v>
      </c>
      <c r="D109" s="628" t="s">
        <v>564</v>
      </c>
      <c r="E109" s="627" t="s">
        <v>4880</v>
      </c>
      <c r="F109" s="628" t="s">
        <v>4881</v>
      </c>
      <c r="G109" s="627" t="s">
        <v>5100</v>
      </c>
      <c r="H109" s="627" t="s">
        <v>5101</v>
      </c>
      <c r="I109" s="629">
        <v>4509.9525000000003</v>
      </c>
      <c r="J109" s="629">
        <v>34</v>
      </c>
      <c r="K109" s="630">
        <v>153338.45000000001</v>
      </c>
    </row>
    <row r="110" spans="1:11" ht="14.4" customHeight="1" x14ac:dyDescent="0.3">
      <c r="A110" s="625" t="s">
        <v>549</v>
      </c>
      <c r="B110" s="626" t="s">
        <v>551</v>
      </c>
      <c r="C110" s="627" t="s">
        <v>563</v>
      </c>
      <c r="D110" s="628" t="s">
        <v>564</v>
      </c>
      <c r="E110" s="627" t="s">
        <v>4880</v>
      </c>
      <c r="F110" s="628" t="s">
        <v>4881</v>
      </c>
      <c r="G110" s="627" t="s">
        <v>5102</v>
      </c>
      <c r="H110" s="627" t="s">
        <v>5103</v>
      </c>
      <c r="I110" s="629">
        <v>260.04500000000002</v>
      </c>
      <c r="J110" s="629">
        <v>2</v>
      </c>
      <c r="K110" s="630">
        <v>520.09</v>
      </c>
    </row>
    <row r="111" spans="1:11" ht="14.4" customHeight="1" x14ac:dyDescent="0.3">
      <c r="A111" s="625" t="s">
        <v>549</v>
      </c>
      <c r="B111" s="626" t="s">
        <v>551</v>
      </c>
      <c r="C111" s="627" t="s">
        <v>563</v>
      </c>
      <c r="D111" s="628" t="s">
        <v>564</v>
      </c>
      <c r="E111" s="627" t="s">
        <v>4882</v>
      </c>
      <c r="F111" s="628" t="s">
        <v>4883</v>
      </c>
      <c r="G111" s="627" t="s">
        <v>5104</v>
      </c>
      <c r="H111" s="627" t="s">
        <v>5105</v>
      </c>
      <c r="I111" s="629">
        <v>8.0871428571428563</v>
      </c>
      <c r="J111" s="629">
        <v>3000</v>
      </c>
      <c r="K111" s="630">
        <v>24230</v>
      </c>
    </row>
    <row r="112" spans="1:11" ht="14.4" customHeight="1" x14ac:dyDescent="0.3">
      <c r="A112" s="625" t="s">
        <v>549</v>
      </c>
      <c r="B112" s="626" t="s">
        <v>551</v>
      </c>
      <c r="C112" s="627" t="s">
        <v>563</v>
      </c>
      <c r="D112" s="628" t="s">
        <v>564</v>
      </c>
      <c r="E112" s="627" t="s">
        <v>4882</v>
      </c>
      <c r="F112" s="628" t="s">
        <v>4883</v>
      </c>
      <c r="G112" s="627" t="s">
        <v>5106</v>
      </c>
      <c r="H112" s="627" t="s">
        <v>5107</v>
      </c>
      <c r="I112" s="629">
        <v>12.484285714285713</v>
      </c>
      <c r="J112" s="629">
        <v>268</v>
      </c>
      <c r="K112" s="630">
        <v>3351.8199999999997</v>
      </c>
    </row>
    <row r="113" spans="1:11" ht="14.4" customHeight="1" x14ac:dyDescent="0.3">
      <c r="A113" s="625" t="s">
        <v>549</v>
      </c>
      <c r="B113" s="626" t="s">
        <v>551</v>
      </c>
      <c r="C113" s="627" t="s">
        <v>563</v>
      </c>
      <c r="D113" s="628" t="s">
        <v>564</v>
      </c>
      <c r="E113" s="627" t="s">
        <v>4882</v>
      </c>
      <c r="F113" s="628" t="s">
        <v>4883</v>
      </c>
      <c r="G113" s="627" t="s">
        <v>5108</v>
      </c>
      <c r="H113" s="627" t="s">
        <v>5109</v>
      </c>
      <c r="I113" s="629">
        <v>19.284999999999997</v>
      </c>
      <c r="J113" s="629">
        <v>13</v>
      </c>
      <c r="K113" s="630">
        <v>250.39</v>
      </c>
    </row>
    <row r="114" spans="1:11" ht="14.4" customHeight="1" x14ac:dyDescent="0.3">
      <c r="A114" s="625" t="s">
        <v>549</v>
      </c>
      <c r="B114" s="626" t="s">
        <v>551</v>
      </c>
      <c r="C114" s="627" t="s">
        <v>563</v>
      </c>
      <c r="D114" s="628" t="s">
        <v>564</v>
      </c>
      <c r="E114" s="627" t="s">
        <v>4884</v>
      </c>
      <c r="F114" s="628" t="s">
        <v>4885</v>
      </c>
      <c r="G114" s="627" t="s">
        <v>5110</v>
      </c>
      <c r="H114" s="627" t="s">
        <v>5111</v>
      </c>
      <c r="I114" s="629">
        <v>87.84</v>
      </c>
      <c r="J114" s="629">
        <v>24</v>
      </c>
      <c r="K114" s="630">
        <v>2108.06</v>
      </c>
    </row>
    <row r="115" spans="1:11" ht="14.4" customHeight="1" x14ac:dyDescent="0.3">
      <c r="A115" s="625" t="s">
        <v>549</v>
      </c>
      <c r="B115" s="626" t="s">
        <v>551</v>
      </c>
      <c r="C115" s="627" t="s">
        <v>563</v>
      </c>
      <c r="D115" s="628" t="s">
        <v>564</v>
      </c>
      <c r="E115" s="627" t="s">
        <v>4886</v>
      </c>
      <c r="F115" s="628" t="s">
        <v>4887</v>
      </c>
      <c r="G115" s="627" t="s">
        <v>5112</v>
      </c>
      <c r="H115" s="627" t="s">
        <v>5113</v>
      </c>
      <c r="I115" s="629">
        <v>0.29666666666666669</v>
      </c>
      <c r="J115" s="629">
        <v>800</v>
      </c>
      <c r="K115" s="630">
        <v>238</v>
      </c>
    </row>
    <row r="116" spans="1:11" ht="14.4" customHeight="1" x14ac:dyDescent="0.3">
      <c r="A116" s="625" t="s">
        <v>549</v>
      </c>
      <c r="B116" s="626" t="s">
        <v>551</v>
      </c>
      <c r="C116" s="627" t="s">
        <v>563</v>
      </c>
      <c r="D116" s="628" t="s">
        <v>564</v>
      </c>
      <c r="E116" s="627" t="s">
        <v>4886</v>
      </c>
      <c r="F116" s="628" t="s">
        <v>4887</v>
      </c>
      <c r="G116" s="627" t="s">
        <v>5114</v>
      </c>
      <c r="H116" s="627" t="s">
        <v>5115</v>
      </c>
      <c r="I116" s="629">
        <v>0.29499999999999998</v>
      </c>
      <c r="J116" s="629">
        <v>700</v>
      </c>
      <c r="K116" s="630">
        <v>208</v>
      </c>
    </row>
    <row r="117" spans="1:11" ht="14.4" customHeight="1" x14ac:dyDescent="0.3">
      <c r="A117" s="625" t="s">
        <v>549</v>
      </c>
      <c r="B117" s="626" t="s">
        <v>551</v>
      </c>
      <c r="C117" s="627" t="s">
        <v>563</v>
      </c>
      <c r="D117" s="628" t="s">
        <v>564</v>
      </c>
      <c r="E117" s="627" t="s">
        <v>4886</v>
      </c>
      <c r="F117" s="628" t="s">
        <v>4887</v>
      </c>
      <c r="G117" s="627" t="s">
        <v>5116</v>
      </c>
      <c r="H117" s="627" t="s">
        <v>5117</v>
      </c>
      <c r="I117" s="629">
        <v>0.29857142857142854</v>
      </c>
      <c r="J117" s="629">
        <v>1100</v>
      </c>
      <c r="K117" s="630">
        <v>330</v>
      </c>
    </row>
    <row r="118" spans="1:11" ht="14.4" customHeight="1" x14ac:dyDescent="0.3">
      <c r="A118" s="625" t="s">
        <v>549</v>
      </c>
      <c r="B118" s="626" t="s">
        <v>551</v>
      </c>
      <c r="C118" s="627" t="s">
        <v>563</v>
      </c>
      <c r="D118" s="628" t="s">
        <v>564</v>
      </c>
      <c r="E118" s="627" t="s">
        <v>4886</v>
      </c>
      <c r="F118" s="628" t="s">
        <v>4887</v>
      </c>
      <c r="G118" s="627" t="s">
        <v>5118</v>
      </c>
      <c r="H118" s="627" t="s">
        <v>5119</v>
      </c>
      <c r="I118" s="629">
        <v>0.30249999999999999</v>
      </c>
      <c r="J118" s="629">
        <v>4800</v>
      </c>
      <c r="K118" s="630">
        <v>1452</v>
      </c>
    </row>
    <row r="119" spans="1:11" ht="14.4" customHeight="1" x14ac:dyDescent="0.3">
      <c r="A119" s="625" t="s">
        <v>549</v>
      </c>
      <c r="B119" s="626" t="s">
        <v>551</v>
      </c>
      <c r="C119" s="627" t="s">
        <v>563</v>
      </c>
      <c r="D119" s="628" t="s">
        <v>564</v>
      </c>
      <c r="E119" s="627" t="s">
        <v>4886</v>
      </c>
      <c r="F119" s="628" t="s">
        <v>4887</v>
      </c>
      <c r="G119" s="627" t="s">
        <v>5120</v>
      </c>
      <c r="H119" s="627" t="s">
        <v>5121</v>
      </c>
      <c r="I119" s="629">
        <v>31.459999999999997</v>
      </c>
      <c r="J119" s="629">
        <v>150</v>
      </c>
      <c r="K119" s="630">
        <v>4719</v>
      </c>
    </row>
    <row r="120" spans="1:11" ht="14.4" customHeight="1" x14ac:dyDescent="0.3">
      <c r="A120" s="625" t="s">
        <v>549</v>
      </c>
      <c r="B120" s="626" t="s">
        <v>551</v>
      </c>
      <c r="C120" s="627" t="s">
        <v>563</v>
      </c>
      <c r="D120" s="628" t="s">
        <v>564</v>
      </c>
      <c r="E120" s="627" t="s">
        <v>4888</v>
      </c>
      <c r="F120" s="628" t="s">
        <v>4889</v>
      </c>
      <c r="G120" s="627" t="s">
        <v>5122</v>
      </c>
      <c r="H120" s="627" t="s">
        <v>5123</v>
      </c>
      <c r="I120" s="629">
        <v>0.79000000000000015</v>
      </c>
      <c r="J120" s="629">
        <v>11000</v>
      </c>
      <c r="K120" s="630">
        <v>8691</v>
      </c>
    </row>
    <row r="121" spans="1:11" ht="14.4" customHeight="1" x14ac:dyDescent="0.3">
      <c r="A121" s="625" t="s">
        <v>549</v>
      </c>
      <c r="B121" s="626" t="s">
        <v>551</v>
      </c>
      <c r="C121" s="627" t="s">
        <v>563</v>
      </c>
      <c r="D121" s="628" t="s">
        <v>564</v>
      </c>
      <c r="E121" s="627" t="s">
        <v>4888</v>
      </c>
      <c r="F121" s="628" t="s">
        <v>4889</v>
      </c>
      <c r="G121" s="627" t="s">
        <v>5124</v>
      </c>
      <c r="H121" s="627" t="s">
        <v>5125</v>
      </c>
      <c r="I121" s="629">
        <v>0.63500000000000001</v>
      </c>
      <c r="J121" s="629">
        <v>1000</v>
      </c>
      <c r="K121" s="630">
        <v>635</v>
      </c>
    </row>
    <row r="122" spans="1:11" ht="14.4" customHeight="1" x14ac:dyDescent="0.3">
      <c r="A122" s="625" t="s">
        <v>549</v>
      </c>
      <c r="B122" s="626" t="s">
        <v>551</v>
      </c>
      <c r="C122" s="627" t="s">
        <v>563</v>
      </c>
      <c r="D122" s="628" t="s">
        <v>564</v>
      </c>
      <c r="E122" s="627" t="s">
        <v>4888</v>
      </c>
      <c r="F122" s="628" t="s">
        <v>4889</v>
      </c>
      <c r="G122" s="627" t="s">
        <v>5126</v>
      </c>
      <c r="H122" s="627" t="s">
        <v>5127</v>
      </c>
      <c r="I122" s="629">
        <v>0.70142857142857162</v>
      </c>
      <c r="J122" s="629">
        <v>10400</v>
      </c>
      <c r="K122" s="630">
        <v>7331.4</v>
      </c>
    </row>
    <row r="123" spans="1:11" ht="14.4" customHeight="1" x14ac:dyDescent="0.3">
      <c r="A123" s="625" t="s">
        <v>549</v>
      </c>
      <c r="B123" s="626" t="s">
        <v>551</v>
      </c>
      <c r="C123" s="627" t="s">
        <v>563</v>
      </c>
      <c r="D123" s="628" t="s">
        <v>564</v>
      </c>
      <c r="E123" s="627" t="s">
        <v>4888</v>
      </c>
      <c r="F123" s="628" t="s">
        <v>4889</v>
      </c>
      <c r="G123" s="627" t="s">
        <v>5128</v>
      </c>
      <c r="H123" s="627" t="s">
        <v>5129</v>
      </c>
      <c r="I123" s="629">
        <v>7.3980000000000006</v>
      </c>
      <c r="J123" s="629">
        <v>22</v>
      </c>
      <c r="K123" s="630">
        <v>162.10000000000002</v>
      </c>
    </row>
    <row r="124" spans="1:11" ht="14.4" customHeight="1" x14ac:dyDescent="0.3">
      <c r="A124" s="625" t="s">
        <v>549</v>
      </c>
      <c r="B124" s="626" t="s">
        <v>551</v>
      </c>
      <c r="C124" s="627" t="s">
        <v>563</v>
      </c>
      <c r="D124" s="628" t="s">
        <v>564</v>
      </c>
      <c r="E124" s="627" t="s">
        <v>4888</v>
      </c>
      <c r="F124" s="628" t="s">
        <v>4889</v>
      </c>
      <c r="G124" s="627" t="s">
        <v>5130</v>
      </c>
      <c r="H124" s="627" t="s">
        <v>5131</v>
      </c>
      <c r="I124" s="629">
        <v>7.1</v>
      </c>
      <c r="J124" s="629">
        <v>21</v>
      </c>
      <c r="K124" s="630">
        <v>149.1</v>
      </c>
    </row>
    <row r="125" spans="1:11" ht="14.4" customHeight="1" x14ac:dyDescent="0.3">
      <c r="A125" s="625" t="s">
        <v>549</v>
      </c>
      <c r="B125" s="626" t="s">
        <v>551</v>
      </c>
      <c r="C125" s="627" t="s">
        <v>563</v>
      </c>
      <c r="D125" s="628" t="s">
        <v>564</v>
      </c>
      <c r="E125" s="627" t="s">
        <v>4888</v>
      </c>
      <c r="F125" s="628" t="s">
        <v>4889</v>
      </c>
      <c r="G125" s="627" t="s">
        <v>5132</v>
      </c>
      <c r="H125" s="627" t="s">
        <v>5133</v>
      </c>
      <c r="I125" s="629">
        <v>20.69</v>
      </c>
      <c r="J125" s="629">
        <v>3</v>
      </c>
      <c r="K125" s="630">
        <v>62.07</v>
      </c>
    </row>
    <row r="126" spans="1:11" ht="14.4" customHeight="1" x14ac:dyDescent="0.3">
      <c r="A126" s="625" t="s">
        <v>549</v>
      </c>
      <c r="B126" s="626" t="s">
        <v>551</v>
      </c>
      <c r="C126" s="627" t="s">
        <v>563</v>
      </c>
      <c r="D126" s="628" t="s">
        <v>564</v>
      </c>
      <c r="E126" s="627" t="s">
        <v>4890</v>
      </c>
      <c r="F126" s="628" t="s">
        <v>4891</v>
      </c>
      <c r="G126" s="627" t="s">
        <v>5134</v>
      </c>
      <c r="H126" s="627" t="s">
        <v>5135</v>
      </c>
      <c r="I126" s="629">
        <v>152.46</v>
      </c>
      <c r="J126" s="629">
        <v>8</v>
      </c>
      <c r="K126" s="630">
        <v>1219.68</v>
      </c>
    </row>
    <row r="127" spans="1:11" ht="14.4" customHeight="1" x14ac:dyDescent="0.3">
      <c r="A127" s="625" t="s">
        <v>549</v>
      </c>
      <c r="B127" s="626" t="s">
        <v>551</v>
      </c>
      <c r="C127" s="627" t="s">
        <v>563</v>
      </c>
      <c r="D127" s="628" t="s">
        <v>564</v>
      </c>
      <c r="E127" s="627" t="s">
        <v>4890</v>
      </c>
      <c r="F127" s="628" t="s">
        <v>4891</v>
      </c>
      <c r="G127" s="627" t="s">
        <v>5136</v>
      </c>
      <c r="H127" s="627" t="s">
        <v>5137</v>
      </c>
      <c r="I127" s="629">
        <v>139.4391945478425</v>
      </c>
      <c r="J127" s="629">
        <v>6</v>
      </c>
      <c r="K127" s="630">
        <v>836.64001820569706</v>
      </c>
    </row>
    <row r="128" spans="1:11" ht="14.4" customHeight="1" x14ac:dyDescent="0.3">
      <c r="A128" s="625" t="s">
        <v>549</v>
      </c>
      <c r="B128" s="626" t="s">
        <v>551</v>
      </c>
      <c r="C128" s="627" t="s">
        <v>563</v>
      </c>
      <c r="D128" s="628" t="s">
        <v>564</v>
      </c>
      <c r="E128" s="627" t="s">
        <v>4890</v>
      </c>
      <c r="F128" s="628" t="s">
        <v>4891</v>
      </c>
      <c r="G128" s="627" t="s">
        <v>5138</v>
      </c>
      <c r="H128" s="627" t="s">
        <v>5139</v>
      </c>
      <c r="I128" s="629">
        <v>139.4391945478425</v>
      </c>
      <c r="J128" s="629">
        <v>6</v>
      </c>
      <c r="K128" s="630">
        <v>836.64001820569706</v>
      </c>
    </row>
    <row r="129" spans="1:11" ht="14.4" customHeight="1" x14ac:dyDescent="0.3">
      <c r="A129" s="625" t="s">
        <v>549</v>
      </c>
      <c r="B129" s="626" t="s">
        <v>551</v>
      </c>
      <c r="C129" s="627" t="s">
        <v>567</v>
      </c>
      <c r="D129" s="628" t="s">
        <v>568</v>
      </c>
      <c r="E129" s="627" t="s">
        <v>4872</v>
      </c>
      <c r="F129" s="628" t="s">
        <v>4873</v>
      </c>
      <c r="G129" s="627" t="s">
        <v>4892</v>
      </c>
      <c r="H129" s="627" t="s">
        <v>4893</v>
      </c>
      <c r="I129" s="629">
        <v>99.185555555555553</v>
      </c>
      <c r="J129" s="629">
        <v>29</v>
      </c>
      <c r="K129" s="630">
        <v>2876.7999999999997</v>
      </c>
    </row>
    <row r="130" spans="1:11" ht="14.4" customHeight="1" x14ac:dyDescent="0.3">
      <c r="A130" s="625" t="s">
        <v>549</v>
      </c>
      <c r="B130" s="626" t="s">
        <v>551</v>
      </c>
      <c r="C130" s="627" t="s">
        <v>567</v>
      </c>
      <c r="D130" s="628" t="s">
        <v>568</v>
      </c>
      <c r="E130" s="627" t="s">
        <v>4872</v>
      </c>
      <c r="F130" s="628" t="s">
        <v>4873</v>
      </c>
      <c r="G130" s="627" t="s">
        <v>4894</v>
      </c>
      <c r="H130" s="627" t="s">
        <v>4895</v>
      </c>
      <c r="I130" s="629">
        <v>0.52</v>
      </c>
      <c r="J130" s="629">
        <v>100</v>
      </c>
      <c r="K130" s="630">
        <v>52</v>
      </c>
    </row>
    <row r="131" spans="1:11" ht="14.4" customHeight="1" x14ac:dyDescent="0.3">
      <c r="A131" s="625" t="s">
        <v>549</v>
      </c>
      <c r="B131" s="626" t="s">
        <v>551</v>
      </c>
      <c r="C131" s="627" t="s">
        <v>567</v>
      </c>
      <c r="D131" s="628" t="s">
        <v>568</v>
      </c>
      <c r="E131" s="627" t="s">
        <v>4872</v>
      </c>
      <c r="F131" s="628" t="s">
        <v>4873</v>
      </c>
      <c r="G131" s="627" t="s">
        <v>5140</v>
      </c>
      <c r="H131" s="627" t="s">
        <v>5141</v>
      </c>
      <c r="I131" s="629">
        <v>4.330000000000001</v>
      </c>
      <c r="J131" s="629">
        <v>72</v>
      </c>
      <c r="K131" s="630">
        <v>311.76</v>
      </c>
    </row>
    <row r="132" spans="1:11" ht="14.4" customHeight="1" x14ac:dyDescent="0.3">
      <c r="A132" s="625" t="s">
        <v>549</v>
      </c>
      <c r="B132" s="626" t="s">
        <v>551</v>
      </c>
      <c r="C132" s="627" t="s">
        <v>567</v>
      </c>
      <c r="D132" s="628" t="s">
        <v>568</v>
      </c>
      <c r="E132" s="627" t="s">
        <v>4872</v>
      </c>
      <c r="F132" s="628" t="s">
        <v>4873</v>
      </c>
      <c r="G132" s="627" t="s">
        <v>5142</v>
      </c>
      <c r="H132" s="627" t="s">
        <v>5143</v>
      </c>
      <c r="I132" s="629">
        <v>1.84</v>
      </c>
      <c r="J132" s="629">
        <v>40</v>
      </c>
      <c r="K132" s="630">
        <v>73.599999999999994</v>
      </c>
    </row>
    <row r="133" spans="1:11" ht="14.4" customHeight="1" x14ac:dyDescent="0.3">
      <c r="A133" s="625" t="s">
        <v>549</v>
      </c>
      <c r="B133" s="626" t="s">
        <v>551</v>
      </c>
      <c r="C133" s="627" t="s">
        <v>567</v>
      </c>
      <c r="D133" s="628" t="s">
        <v>568</v>
      </c>
      <c r="E133" s="627" t="s">
        <v>4872</v>
      </c>
      <c r="F133" s="628" t="s">
        <v>4873</v>
      </c>
      <c r="G133" s="627" t="s">
        <v>5144</v>
      </c>
      <c r="H133" s="627" t="s">
        <v>5145</v>
      </c>
      <c r="I133" s="629">
        <v>2.39</v>
      </c>
      <c r="J133" s="629">
        <v>40</v>
      </c>
      <c r="K133" s="630">
        <v>95.6</v>
      </c>
    </row>
    <row r="134" spans="1:11" ht="14.4" customHeight="1" x14ac:dyDescent="0.3">
      <c r="A134" s="625" t="s">
        <v>549</v>
      </c>
      <c r="B134" s="626" t="s">
        <v>551</v>
      </c>
      <c r="C134" s="627" t="s">
        <v>567</v>
      </c>
      <c r="D134" s="628" t="s">
        <v>568</v>
      </c>
      <c r="E134" s="627" t="s">
        <v>4872</v>
      </c>
      <c r="F134" s="628" t="s">
        <v>4873</v>
      </c>
      <c r="G134" s="627" t="s">
        <v>4902</v>
      </c>
      <c r="H134" s="627" t="s">
        <v>4903</v>
      </c>
      <c r="I134" s="629">
        <v>0.5099999999999999</v>
      </c>
      <c r="J134" s="629">
        <v>6500</v>
      </c>
      <c r="K134" s="630">
        <v>3320</v>
      </c>
    </row>
    <row r="135" spans="1:11" ht="14.4" customHeight="1" x14ac:dyDescent="0.3">
      <c r="A135" s="625" t="s">
        <v>549</v>
      </c>
      <c r="B135" s="626" t="s">
        <v>551</v>
      </c>
      <c r="C135" s="627" t="s">
        <v>567</v>
      </c>
      <c r="D135" s="628" t="s">
        <v>568</v>
      </c>
      <c r="E135" s="627" t="s">
        <v>4872</v>
      </c>
      <c r="F135" s="628" t="s">
        <v>4873</v>
      </c>
      <c r="G135" s="627" t="s">
        <v>4904</v>
      </c>
      <c r="H135" s="627" t="s">
        <v>4905</v>
      </c>
      <c r="I135" s="629">
        <v>7.31</v>
      </c>
      <c r="J135" s="629">
        <v>50</v>
      </c>
      <c r="K135" s="630">
        <v>365.5</v>
      </c>
    </row>
    <row r="136" spans="1:11" ht="14.4" customHeight="1" x14ac:dyDescent="0.3">
      <c r="A136" s="625" t="s">
        <v>549</v>
      </c>
      <c r="B136" s="626" t="s">
        <v>551</v>
      </c>
      <c r="C136" s="627" t="s">
        <v>567</v>
      </c>
      <c r="D136" s="628" t="s">
        <v>568</v>
      </c>
      <c r="E136" s="627" t="s">
        <v>4872</v>
      </c>
      <c r="F136" s="628" t="s">
        <v>4873</v>
      </c>
      <c r="G136" s="627" t="s">
        <v>4906</v>
      </c>
      <c r="H136" s="627" t="s">
        <v>4907</v>
      </c>
      <c r="I136" s="629">
        <v>12.09</v>
      </c>
      <c r="J136" s="629">
        <v>5</v>
      </c>
      <c r="K136" s="630">
        <v>60.45</v>
      </c>
    </row>
    <row r="137" spans="1:11" ht="14.4" customHeight="1" x14ac:dyDescent="0.3">
      <c r="A137" s="625" t="s">
        <v>549</v>
      </c>
      <c r="B137" s="626" t="s">
        <v>551</v>
      </c>
      <c r="C137" s="627" t="s">
        <v>567</v>
      </c>
      <c r="D137" s="628" t="s">
        <v>568</v>
      </c>
      <c r="E137" s="627" t="s">
        <v>4872</v>
      </c>
      <c r="F137" s="628" t="s">
        <v>4873</v>
      </c>
      <c r="G137" s="627" t="s">
        <v>5146</v>
      </c>
      <c r="H137" s="627" t="s">
        <v>5147</v>
      </c>
      <c r="I137" s="629">
        <v>14.229999999999999</v>
      </c>
      <c r="J137" s="629">
        <v>60</v>
      </c>
      <c r="K137" s="630">
        <v>853.8</v>
      </c>
    </row>
    <row r="138" spans="1:11" ht="14.4" customHeight="1" x14ac:dyDescent="0.3">
      <c r="A138" s="625" t="s">
        <v>549</v>
      </c>
      <c r="B138" s="626" t="s">
        <v>551</v>
      </c>
      <c r="C138" s="627" t="s">
        <v>567</v>
      </c>
      <c r="D138" s="628" t="s">
        <v>568</v>
      </c>
      <c r="E138" s="627" t="s">
        <v>4872</v>
      </c>
      <c r="F138" s="628" t="s">
        <v>4873</v>
      </c>
      <c r="G138" s="627" t="s">
        <v>4908</v>
      </c>
      <c r="H138" s="627" t="s">
        <v>4909</v>
      </c>
      <c r="I138" s="629">
        <v>27.192222222222224</v>
      </c>
      <c r="J138" s="629">
        <v>185</v>
      </c>
      <c r="K138" s="630">
        <v>5038.4000000000005</v>
      </c>
    </row>
    <row r="139" spans="1:11" ht="14.4" customHeight="1" x14ac:dyDescent="0.3">
      <c r="A139" s="625" t="s">
        <v>549</v>
      </c>
      <c r="B139" s="626" t="s">
        <v>551</v>
      </c>
      <c r="C139" s="627" t="s">
        <v>567</v>
      </c>
      <c r="D139" s="628" t="s">
        <v>568</v>
      </c>
      <c r="E139" s="627" t="s">
        <v>4872</v>
      </c>
      <c r="F139" s="628" t="s">
        <v>4873</v>
      </c>
      <c r="G139" s="627" t="s">
        <v>4912</v>
      </c>
      <c r="H139" s="627" t="s">
        <v>4913</v>
      </c>
      <c r="I139" s="629">
        <v>1.9166666666666667</v>
      </c>
      <c r="J139" s="629">
        <v>400</v>
      </c>
      <c r="K139" s="630">
        <v>766.31999999999994</v>
      </c>
    </row>
    <row r="140" spans="1:11" ht="14.4" customHeight="1" x14ac:dyDescent="0.3">
      <c r="A140" s="625" t="s">
        <v>549</v>
      </c>
      <c r="B140" s="626" t="s">
        <v>551</v>
      </c>
      <c r="C140" s="627" t="s">
        <v>567</v>
      </c>
      <c r="D140" s="628" t="s">
        <v>568</v>
      </c>
      <c r="E140" s="627" t="s">
        <v>4872</v>
      </c>
      <c r="F140" s="628" t="s">
        <v>4873</v>
      </c>
      <c r="G140" s="627" t="s">
        <v>4914</v>
      </c>
      <c r="H140" s="627" t="s">
        <v>4915</v>
      </c>
      <c r="I140" s="629">
        <v>2.0500000000000003</v>
      </c>
      <c r="J140" s="629">
        <v>430</v>
      </c>
      <c r="K140" s="630">
        <v>882.13</v>
      </c>
    </row>
    <row r="141" spans="1:11" ht="14.4" customHeight="1" x14ac:dyDescent="0.3">
      <c r="A141" s="625" t="s">
        <v>549</v>
      </c>
      <c r="B141" s="626" t="s">
        <v>551</v>
      </c>
      <c r="C141" s="627" t="s">
        <v>567</v>
      </c>
      <c r="D141" s="628" t="s">
        <v>568</v>
      </c>
      <c r="E141" s="627" t="s">
        <v>4872</v>
      </c>
      <c r="F141" s="628" t="s">
        <v>4873</v>
      </c>
      <c r="G141" s="627" t="s">
        <v>4920</v>
      </c>
      <c r="H141" s="627" t="s">
        <v>4921</v>
      </c>
      <c r="I141" s="629">
        <v>86.373333333333335</v>
      </c>
      <c r="J141" s="629">
        <v>60</v>
      </c>
      <c r="K141" s="630">
        <v>5182.2</v>
      </c>
    </row>
    <row r="142" spans="1:11" ht="14.4" customHeight="1" x14ac:dyDescent="0.3">
      <c r="A142" s="625" t="s">
        <v>549</v>
      </c>
      <c r="B142" s="626" t="s">
        <v>551</v>
      </c>
      <c r="C142" s="627" t="s">
        <v>567</v>
      </c>
      <c r="D142" s="628" t="s">
        <v>568</v>
      </c>
      <c r="E142" s="627" t="s">
        <v>4872</v>
      </c>
      <c r="F142" s="628" t="s">
        <v>4873</v>
      </c>
      <c r="G142" s="627" t="s">
        <v>5148</v>
      </c>
      <c r="H142" s="627" t="s">
        <v>5149</v>
      </c>
      <c r="I142" s="629">
        <v>10.120000000000001</v>
      </c>
      <c r="J142" s="629">
        <v>150</v>
      </c>
      <c r="K142" s="630">
        <v>1518.5</v>
      </c>
    </row>
    <row r="143" spans="1:11" ht="14.4" customHeight="1" x14ac:dyDescent="0.3">
      <c r="A143" s="625" t="s">
        <v>549</v>
      </c>
      <c r="B143" s="626" t="s">
        <v>551</v>
      </c>
      <c r="C143" s="627" t="s">
        <v>567</v>
      </c>
      <c r="D143" s="628" t="s">
        <v>568</v>
      </c>
      <c r="E143" s="627" t="s">
        <v>4872</v>
      </c>
      <c r="F143" s="628" t="s">
        <v>4873</v>
      </c>
      <c r="G143" s="627" t="s">
        <v>4922</v>
      </c>
      <c r="H143" s="627" t="s">
        <v>4923</v>
      </c>
      <c r="I143" s="629">
        <v>5.1166666666666663</v>
      </c>
      <c r="J143" s="629">
        <v>300</v>
      </c>
      <c r="K143" s="630">
        <v>1535.08</v>
      </c>
    </row>
    <row r="144" spans="1:11" ht="14.4" customHeight="1" x14ac:dyDescent="0.3">
      <c r="A144" s="625" t="s">
        <v>549</v>
      </c>
      <c r="B144" s="626" t="s">
        <v>551</v>
      </c>
      <c r="C144" s="627" t="s">
        <v>567</v>
      </c>
      <c r="D144" s="628" t="s">
        <v>568</v>
      </c>
      <c r="E144" s="627" t="s">
        <v>4872</v>
      </c>
      <c r="F144" s="628" t="s">
        <v>4873</v>
      </c>
      <c r="G144" s="627" t="s">
        <v>4924</v>
      </c>
      <c r="H144" s="627" t="s">
        <v>4925</v>
      </c>
      <c r="I144" s="629">
        <v>2.74</v>
      </c>
      <c r="J144" s="629">
        <v>50</v>
      </c>
      <c r="K144" s="630">
        <v>136.80000000000001</v>
      </c>
    </row>
    <row r="145" spans="1:11" ht="14.4" customHeight="1" x14ac:dyDescent="0.3">
      <c r="A145" s="625" t="s">
        <v>549</v>
      </c>
      <c r="B145" s="626" t="s">
        <v>551</v>
      </c>
      <c r="C145" s="627" t="s">
        <v>567</v>
      </c>
      <c r="D145" s="628" t="s">
        <v>568</v>
      </c>
      <c r="E145" s="627" t="s">
        <v>4872</v>
      </c>
      <c r="F145" s="628" t="s">
        <v>4873</v>
      </c>
      <c r="G145" s="627" t="s">
        <v>4926</v>
      </c>
      <c r="H145" s="627" t="s">
        <v>4927</v>
      </c>
      <c r="I145" s="629">
        <v>0.9966666666666667</v>
      </c>
      <c r="J145" s="629">
        <v>260</v>
      </c>
      <c r="K145" s="630">
        <v>259</v>
      </c>
    </row>
    <row r="146" spans="1:11" ht="14.4" customHeight="1" x14ac:dyDescent="0.3">
      <c r="A146" s="625" t="s">
        <v>549</v>
      </c>
      <c r="B146" s="626" t="s">
        <v>551</v>
      </c>
      <c r="C146" s="627" t="s">
        <v>567</v>
      </c>
      <c r="D146" s="628" t="s">
        <v>568</v>
      </c>
      <c r="E146" s="627" t="s">
        <v>4872</v>
      </c>
      <c r="F146" s="628" t="s">
        <v>4873</v>
      </c>
      <c r="G146" s="627" t="s">
        <v>5150</v>
      </c>
      <c r="H146" s="627" t="s">
        <v>5151</v>
      </c>
      <c r="I146" s="629">
        <v>61.21</v>
      </c>
      <c r="J146" s="629">
        <v>2</v>
      </c>
      <c r="K146" s="630">
        <v>122.42</v>
      </c>
    </row>
    <row r="147" spans="1:11" ht="14.4" customHeight="1" x14ac:dyDescent="0.3">
      <c r="A147" s="625" t="s">
        <v>549</v>
      </c>
      <c r="B147" s="626" t="s">
        <v>551</v>
      </c>
      <c r="C147" s="627" t="s">
        <v>567</v>
      </c>
      <c r="D147" s="628" t="s">
        <v>568</v>
      </c>
      <c r="E147" s="627" t="s">
        <v>4872</v>
      </c>
      <c r="F147" s="628" t="s">
        <v>4873</v>
      </c>
      <c r="G147" s="627" t="s">
        <v>4932</v>
      </c>
      <c r="H147" s="627" t="s">
        <v>4933</v>
      </c>
      <c r="I147" s="629">
        <v>30.168333333333333</v>
      </c>
      <c r="J147" s="629">
        <v>175</v>
      </c>
      <c r="K147" s="630">
        <v>5279.5</v>
      </c>
    </row>
    <row r="148" spans="1:11" ht="14.4" customHeight="1" x14ac:dyDescent="0.3">
      <c r="A148" s="625" t="s">
        <v>549</v>
      </c>
      <c r="B148" s="626" t="s">
        <v>551</v>
      </c>
      <c r="C148" s="627" t="s">
        <v>567</v>
      </c>
      <c r="D148" s="628" t="s">
        <v>568</v>
      </c>
      <c r="E148" s="627" t="s">
        <v>4872</v>
      </c>
      <c r="F148" s="628" t="s">
        <v>4873</v>
      </c>
      <c r="G148" s="627" t="s">
        <v>4934</v>
      </c>
      <c r="H148" s="627" t="s">
        <v>4935</v>
      </c>
      <c r="I148" s="629">
        <v>1.53</v>
      </c>
      <c r="J148" s="629">
        <v>150</v>
      </c>
      <c r="K148" s="630">
        <v>229.5</v>
      </c>
    </row>
    <row r="149" spans="1:11" ht="14.4" customHeight="1" x14ac:dyDescent="0.3">
      <c r="A149" s="625" t="s">
        <v>549</v>
      </c>
      <c r="B149" s="626" t="s">
        <v>551</v>
      </c>
      <c r="C149" s="627" t="s">
        <v>567</v>
      </c>
      <c r="D149" s="628" t="s">
        <v>568</v>
      </c>
      <c r="E149" s="627" t="s">
        <v>4872</v>
      </c>
      <c r="F149" s="628" t="s">
        <v>4873</v>
      </c>
      <c r="G149" s="627" t="s">
        <v>4940</v>
      </c>
      <c r="H149" s="627" t="s">
        <v>4941</v>
      </c>
      <c r="I149" s="629">
        <v>0.59666666666666668</v>
      </c>
      <c r="J149" s="629">
        <v>1700</v>
      </c>
      <c r="K149" s="630">
        <v>1014</v>
      </c>
    </row>
    <row r="150" spans="1:11" ht="14.4" customHeight="1" x14ac:dyDescent="0.3">
      <c r="A150" s="625" t="s">
        <v>549</v>
      </c>
      <c r="B150" s="626" t="s">
        <v>551</v>
      </c>
      <c r="C150" s="627" t="s">
        <v>567</v>
      </c>
      <c r="D150" s="628" t="s">
        <v>568</v>
      </c>
      <c r="E150" s="627" t="s">
        <v>4872</v>
      </c>
      <c r="F150" s="628" t="s">
        <v>4873</v>
      </c>
      <c r="G150" s="627" t="s">
        <v>4942</v>
      </c>
      <c r="H150" s="627" t="s">
        <v>4943</v>
      </c>
      <c r="I150" s="629">
        <v>3.1233333333333331</v>
      </c>
      <c r="J150" s="629">
        <v>850</v>
      </c>
      <c r="K150" s="630">
        <v>2653.5</v>
      </c>
    </row>
    <row r="151" spans="1:11" ht="14.4" customHeight="1" x14ac:dyDescent="0.3">
      <c r="A151" s="625" t="s">
        <v>549</v>
      </c>
      <c r="B151" s="626" t="s">
        <v>551</v>
      </c>
      <c r="C151" s="627" t="s">
        <v>567</v>
      </c>
      <c r="D151" s="628" t="s">
        <v>568</v>
      </c>
      <c r="E151" s="627" t="s">
        <v>4872</v>
      </c>
      <c r="F151" s="628" t="s">
        <v>4873</v>
      </c>
      <c r="G151" s="627" t="s">
        <v>4944</v>
      </c>
      <c r="H151" s="627" t="s">
        <v>4945</v>
      </c>
      <c r="I151" s="629">
        <v>0.44</v>
      </c>
      <c r="J151" s="629">
        <v>300</v>
      </c>
      <c r="K151" s="630">
        <v>132</v>
      </c>
    </row>
    <row r="152" spans="1:11" ht="14.4" customHeight="1" x14ac:dyDescent="0.3">
      <c r="A152" s="625" t="s">
        <v>549</v>
      </c>
      <c r="B152" s="626" t="s">
        <v>551</v>
      </c>
      <c r="C152" s="627" t="s">
        <v>567</v>
      </c>
      <c r="D152" s="628" t="s">
        <v>568</v>
      </c>
      <c r="E152" s="627" t="s">
        <v>4872</v>
      </c>
      <c r="F152" s="628" t="s">
        <v>4873</v>
      </c>
      <c r="G152" s="627" t="s">
        <v>4946</v>
      </c>
      <c r="H152" s="627" t="s">
        <v>4947</v>
      </c>
      <c r="I152" s="629">
        <v>8.6014285714285705</v>
      </c>
      <c r="J152" s="629">
        <v>108</v>
      </c>
      <c r="K152" s="630">
        <v>928.44</v>
      </c>
    </row>
    <row r="153" spans="1:11" ht="14.4" customHeight="1" x14ac:dyDescent="0.3">
      <c r="A153" s="625" t="s">
        <v>549</v>
      </c>
      <c r="B153" s="626" t="s">
        <v>551</v>
      </c>
      <c r="C153" s="627" t="s">
        <v>567</v>
      </c>
      <c r="D153" s="628" t="s">
        <v>568</v>
      </c>
      <c r="E153" s="627" t="s">
        <v>4872</v>
      </c>
      <c r="F153" s="628" t="s">
        <v>4873</v>
      </c>
      <c r="G153" s="627" t="s">
        <v>5152</v>
      </c>
      <c r="H153" s="627" t="s">
        <v>5153</v>
      </c>
      <c r="I153" s="629">
        <v>13.02</v>
      </c>
      <c r="J153" s="629">
        <v>50</v>
      </c>
      <c r="K153" s="630">
        <v>651</v>
      </c>
    </row>
    <row r="154" spans="1:11" ht="14.4" customHeight="1" x14ac:dyDescent="0.3">
      <c r="A154" s="625" t="s">
        <v>549</v>
      </c>
      <c r="B154" s="626" t="s">
        <v>551</v>
      </c>
      <c r="C154" s="627" t="s">
        <v>567</v>
      </c>
      <c r="D154" s="628" t="s">
        <v>568</v>
      </c>
      <c r="E154" s="627" t="s">
        <v>4872</v>
      </c>
      <c r="F154" s="628" t="s">
        <v>4873</v>
      </c>
      <c r="G154" s="627" t="s">
        <v>4948</v>
      </c>
      <c r="H154" s="627" t="s">
        <v>4949</v>
      </c>
      <c r="I154" s="629">
        <v>26.701666666666664</v>
      </c>
      <c r="J154" s="629">
        <v>35</v>
      </c>
      <c r="K154" s="630">
        <v>934.56999999999994</v>
      </c>
    </row>
    <row r="155" spans="1:11" ht="14.4" customHeight="1" x14ac:dyDescent="0.3">
      <c r="A155" s="625" t="s">
        <v>549</v>
      </c>
      <c r="B155" s="626" t="s">
        <v>551</v>
      </c>
      <c r="C155" s="627" t="s">
        <v>567</v>
      </c>
      <c r="D155" s="628" t="s">
        <v>568</v>
      </c>
      <c r="E155" s="627" t="s">
        <v>4872</v>
      </c>
      <c r="F155" s="628" t="s">
        <v>4873</v>
      </c>
      <c r="G155" s="627" t="s">
        <v>5154</v>
      </c>
      <c r="H155" s="627" t="s">
        <v>5155</v>
      </c>
      <c r="I155" s="629">
        <v>1.17</v>
      </c>
      <c r="J155" s="629">
        <v>270</v>
      </c>
      <c r="K155" s="630">
        <v>315.89999999999998</v>
      </c>
    </row>
    <row r="156" spans="1:11" ht="14.4" customHeight="1" x14ac:dyDescent="0.3">
      <c r="A156" s="625" t="s">
        <v>549</v>
      </c>
      <c r="B156" s="626" t="s">
        <v>551</v>
      </c>
      <c r="C156" s="627" t="s">
        <v>567</v>
      </c>
      <c r="D156" s="628" t="s">
        <v>568</v>
      </c>
      <c r="E156" s="627" t="s">
        <v>4872</v>
      </c>
      <c r="F156" s="628" t="s">
        <v>4873</v>
      </c>
      <c r="G156" s="627" t="s">
        <v>5156</v>
      </c>
      <c r="H156" s="627" t="s">
        <v>5157</v>
      </c>
      <c r="I156" s="629">
        <v>45.93</v>
      </c>
      <c r="J156" s="629">
        <v>2</v>
      </c>
      <c r="K156" s="630">
        <v>91.86</v>
      </c>
    </row>
    <row r="157" spans="1:11" ht="14.4" customHeight="1" x14ac:dyDescent="0.3">
      <c r="A157" s="625" t="s">
        <v>549</v>
      </c>
      <c r="B157" s="626" t="s">
        <v>551</v>
      </c>
      <c r="C157" s="627" t="s">
        <v>567</v>
      </c>
      <c r="D157" s="628" t="s">
        <v>568</v>
      </c>
      <c r="E157" s="627" t="s">
        <v>4872</v>
      </c>
      <c r="F157" s="628" t="s">
        <v>4873</v>
      </c>
      <c r="G157" s="627" t="s">
        <v>4958</v>
      </c>
      <c r="H157" s="627" t="s">
        <v>4959</v>
      </c>
      <c r="I157" s="629">
        <v>26.16</v>
      </c>
      <c r="J157" s="629">
        <v>3</v>
      </c>
      <c r="K157" s="630">
        <v>78.48</v>
      </c>
    </row>
    <row r="158" spans="1:11" ht="14.4" customHeight="1" x14ac:dyDescent="0.3">
      <c r="A158" s="625" t="s">
        <v>549</v>
      </c>
      <c r="B158" s="626" t="s">
        <v>551</v>
      </c>
      <c r="C158" s="627" t="s">
        <v>567</v>
      </c>
      <c r="D158" s="628" t="s">
        <v>568</v>
      </c>
      <c r="E158" s="627" t="s">
        <v>4872</v>
      </c>
      <c r="F158" s="628" t="s">
        <v>4873</v>
      </c>
      <c r="G158" s="627" t="s">
        <v>4964</v>
      </c>
      <c r="H158" s="627" t="s">
        <v>4965</v>
      </c>
      <c r="I158" s="629">
        <v>7.3324999999999996</v>
      </c>
      <c r="J158" s="629">
        <v>60</v>
      </c>
      <c r="K158" s="630">
        <v>441.96</v>
      </c>
    </row>
    <row r="159" spans="1:11" ht="14.4" customHeight="1" x14ac:dyDescent="0.3">
      <c r="A159" s="625" t="s">
        <v>549</v>
      </c>
      <c r="B159" s="626" t="s">
        <v>551</v>
      </c>
      <c r="C159" s="627" t="s">
        <v>567</v>
      </c>
      <c r="D159" s="628" t="s">
        <v>568</v>
      </c>
      <c r="E159" s="627" t="s">
        <v>4872</v>
      </c>
      <c r="F159" s="628" t="s">
        <v>4873</v>
      </c>
      <c r="G159" s="627" t="s">
        <v>5158</v>
      </c>
      <c r="H159" s="627" t="s">
        <v>5159</v>
      </c>
      <c r="I159" s="629">
        <v>1.52</v>
      </c>
      <c r="J159" s="629">
        <v>50</v>
      </c>
      <c r="K159" s="630">
        <v>76</v>
      </c>
    </row>
    <row r="160" spans="1:11" ht="14.4" customHeight="1" x14ac:dyDescent="0.3">
      <c r="A160" s="625" t="s">
        <v>549</v>
      </c>
      <c r="B160" s="626" t="s">
        <v>551</v>
      </c>
      <c r="C160" s="627" t="s">
        <v>567</v>
      </c>
      <c r="D160" s="628" t="s">
        <v>568</v>
      </c>
      <c r="E160" s="627" t="s">
        <v>4872</v>
      </c>
      <c r="F160" s="628" t="s">
        <v>4873</v>
      </c>
      <c r="G160" s="627" t="s">
        <v>5160</v>
      </c>
      <c r="H160" s="627" t="s">
        <v>5161</v>
      </c>
      <c r="I160" s="629">
        <v>2.06</v>
      </c>
      <c r="J160" s="629">
        <v>50</v>
      </c>
      <c r="K160" s="630">
        <v>103</v>
      </c>
    </row>
    <row r="161" spans="1:11" ht="14.4" customHeight="1" x14ac:dyDescent="0.3">
      <c r="A161" s="625" t="s">
        <v>549</v>
      </c>
      <c r="B161" s="626" t="s">
        <v>551</v>
      </c>
      <c r="C161" s="627" t="s">
        <v>567</v>
      </c>
      <c r="D161" s="628" t="s">
        <v>568</v>
      </c>
      <c r="E161" s="627" t="s">
        <v>4874</v>
      </c>
      <c r="F161" s="628" t="s">
        <v>4875</v>
      </c>
      <c r="G161" s="627" t="s">
        <v>4972</v>
      </c>
      <c r="H161" s="627" t="s">
        <v>4973</v>
      </c>
      <c r="I161" s="629">
        <v>15.690000000000001</v>
      </c>
      <c r="J161" s="629">
        <v>350</v>
      </c>
      <c r="K161" s="630">
        <v>5491.5</v>
      </c>
    </row>
    <row r="162" spans="1:11" ht="14.4" customHeight="1" x14ac:dyDescent="0.3">
      <c r="A162" s="625" t="s">
        <v>549</v>
      </c>
      <c r="B162" s="626" t="s">
        <v>551</v>
      </c>
      <c r="C162" s="627" t="s">
        <v>567</v>
      </c>
      <c r="D162" s="628" t="s">
        <v>568</v>
      </c>
      <c r="E162" s="627" t="s">
        <v>4874</v>
      </c>
      <c r="F162" s="628" t="s">
        <v>4875</v>
      </c>
      <c r="G162" s="627" t="s">
        <v>4974</v>
      </c>
      <c r="H162" s="627" t="s">
        <v>4975</v>
      </c>
      <c r="I162" s="629">
        <v>25.04</v>
      </c>
      <c r="J162" s="629">
        <v>10</v>
      </c>
      <c r="K162" s="630">
        <v>250.4</v>
      </c>
    </row>
    <row r="163" spans="1:11" ht="14.4" customHeight="1" x14ac:dyDescent="0.3">
      <c r="A163" s="625" t="s">
        <v>549</v>
      </c>
      <c r="B163" s="626" t="s">
        <v>551</v>
      </c>
      <c r="C163" s="627" t="s">
        <v>567</v>
      </c>
      <c r="D163" s="628" t="s">
        <v>568</v>
      </c>
      <c r="E163" s="627" t="s">
        <v>4874</v>
      </c>
      <c r="F163" s="628" t="s">
        <v>4875</v>
      </c>
      <c r="G163" s="627" t="s">
        <v>4976</v>
      </c>
      <c r="H163" s="627" t="s">
        <v>4977</v>
      </c>
      <c r="I163" s="629">
        <v>0.91899999999999993</v>
      </c>
      <c r="J163" s="629">
        <v>6900</v>
      </c>
      <c r="K163" s="630">
        <v>6354</v>
      </c>
    </row>
    <row r="164" spans="1:11" ht="14.4" customHeight="1" x14ac:dyDescent="0.3">
      <c r="A164" s="625" t="s">
        <v>549</v>
      </c>
      <c r="B164" s="626" t="s">
        <v>551</v>
      </c>
      <c r="C164" s="627" t="s">
        <v>567</v>
      </c>
      <c r="D164" s="628" t="s">
        <v>568</v>
      </c>
      <c r="E164" s="627" t="s">
        <v>4874</v>
      </c>
      <c r="F164" s="628" t="s">
        <v>4875</v>
      </c>
      <c r="G164" s="627" t="s">
        <v>4978</v>
      </c>
      <c r="H164" s="627" t="s">
        <v>4979</v>
      </c>
      <c r="I164" s="629">
        <v>1.44</v>
      </c>
      <c r="J164" s="629">
        <v>400</v>
      </c>
      <c r="K164" s="630">
        <v>576</v>
      </c>
    </row>
    <row r="165" spans="1:11" ht="14.4" customHeight="1" x14ac:dyDescent="0.3">
      <c r="A165" s="625" t="s">
        <v>549</v>
      </c>
      <c r="B165" s="626" t="s">
        <v>551</v>
      </c>
      <c r="C165" s="627" t="s">
        <v>567</v>
      </c>
      <c r="D165" s="628" t="s">
        <v>568</v>
      </c>
      <c r="E165" s="627" t="s">
        <v>4874</v>
      </c>
      <c r="F165" s="628" t="s">
        <v>4875</v>
      </c>
      <c r="G165" s="627" t="s">
        <v>4980</v>
      </c>
      <c r="H165" s="627" t="s">
        <v>4981</v>
      </c>
      <c r="I165" s="629">
        <v>0.41499999999999998</v>
      </c>
      <c r="J165" s="629">
        <v>3700</v>
      </c>
      <c r="K165" s="630">
        <v>1535</v>
      </c>
    </row>
    <row r="166" spans="1:11" ht="14.4" customHeight="1" x14ac:dyDescent="0.3">
      <c r="A166" s="625" t="s">
        <v>549</v>
      </c>
      <c r="B166" s="626" t="s">
        <v>551</v>
      </c>
      <c r="C166" s="627" t="s">
        <v>567</v>
      </c>
      <c r="D166" s="628" t="s">
        <v>568</v>
      </c>
      <c r="E166" s="627" t="s">
        <v>4874</v>
      </c>
      <c r="F166" s="628" t="s">
        <v>4875</v>
      </c>
      <c r="G166" s="627" t="s">
        <v>4982</v>
      </c>
      <c r="H166" s="627" t="s">
        <v>4983</v>
      </c>
      <c r="I166" s="629">
        <v>0.57375000000000009</v>
      </c>
      <c r="J166" s="629">
        <v>4900</v>
      </c>
      <c r="K166" s="630">
        <v>2821</v>
      </c>
    </row>
    <row r="167" spans="1:11" ht="14.4" customHeight="1" x14ac:dyDescent="0.3">
      <c r="A167" s="625" t="s">
        <v>549</v>
      </c>
      <c r="B167" s="626" t="s">
        <v>551</v>
      </c>
      <c r="C167" s="627" t="s">
        <v>567</v>
      </c>
      <c r="D167" s="628" t="s">
        <v>568</v>
      </c>
      <c r="E167" s="627" t="s">
        <v>4874</v>
      </c>
      <c r="F167" s="628" t="s">
        <v>4875</v>
      </c>
      <c r="G167" s="627" t="s">
        <v>4984</v>
      </c>
      <c r="H167" s="627" t="s">
        <v>4985</v>
      </c>
      <c r="I167" s="629">
        <v>25.87</v>
      </c>
      <c r="J167" s="629">
        <v>40</v>
      </c>
      <c r="K167" s="630">
        <v>1058.75</v>
      </c>
    </row>
    <row r="168" spans="1:11" ht="14.4" customHeight="1" x14ac:dyDescent="0.3">
      <c r="A168" s="625" t="s">
        <v>549</v>
      </c>
      <c r="B168" s="626" t="s">
        <v>551</v>
      </c>
      <c r="C168" s="627" t="s">
        <v>567</v>
      </c>
      <c r="D168" s="628" t="s">
        <v>568</v>
      </c>
      <c r="E168" s="627" t="s">
        <v>4874</v>
      </c>
      <c r="F168" s="628" t="s">
        <v>4875</v>
      </c>
      <c r="G168" s="627" t="s">
        <v>4986</v>
      </c>
      <c r="H168" s="627" t="s">
        <v>4987</v>
      </c>
      <c r="I168" s="629">
        <v>3.13</v>
      </c>
      <c r="J168" s="629">
        <v>10</v>
      </c>
      <c r="K168" s="630">
        <v>31.3</v>
      </c>
    </row>
    <row r="169" spans="1:11" ht="14.4" customHeight="1" x14ac:dyDescent="0.3">
      <c r="A169" s="625" t="s">
        <v>549</v>
      </c>
      <c r="B169" s="626" t="s">
        <v>551</v>
      </c>
      <c r="C169" s="627" t="s">
        <v>567</v>
      </c>
      <c r="D169" s="628" t="s">
        <v>568</v>
      </c>
      <c r="E169" s="627" t="s">
        <v>4874</v>
      </c>
      <c r="F169" s="628" t="s">
        <v>4875</v>
      </c>
      <c r="G169" s="627" t="s">
        <v>5162</v>
      </c>
      <c r="H169" s="627" t="s">
        <v>5163</v>
      </c>
      <c r="I169" s="629">
        <v>5.89</v>
      </c>
      <c r="J169" s="629">
        <v>30</v>
      </c>
      <c r="K169" s="630">
        <v>176.7</v>
      </c>
    </row>
    <row r="170" spans="1:11" ht="14.4" customHeight="1" x14ac:dyDescent="0.3">
      <c r="A170" s="625" t="s">
        <v>549</v>
      </c>
      <c r="B170" s="626" t="s">
        <v>551</v>
      </c>
      <c r="C170" s="627" t="s">
        <v>567</v>
      </c>
      <c r="D170" s="628" t="s">
        <v>568</v>
      </c>
      <c r="E170" s="627" t="s">
        <v>4874</v>
      </c>
      <c r="F170" s="628" t="s">
        <v>4875</v>
      </c>
      <c r="G170" s="627" t="s">
        <v>4992</v>
      </c>
      <c r="H170" s="627" t="s">
        <v>4993</v>
      </c>
      <c r="I170" s="629">
        <v>2.36</v>
      </c>
      <c r="J170" s="629">
        <v>1050</v>
      </c>
      <c r="K170" s="630">
        <v>2478</v>
      </c>
    </row>
    <row r="171" spans="1:11" ht="14.4" customHeight="1" x14ac:dyDescent="0.3">
      <c r="A171" s="625" t="s">
        <v>549</v>
      </c>
      <c r="B171" s="626" t="s">
        <v>551</v>
      </c>
      <c r="C171" s="627" t="s">
        <v>567</v>
      </c>
      <c r="D171" s="628" t="s">
        <v>568</v>
      </c>
      <c r="E171" s="627" t="s">
        <v>4874</v>
      </c>
      <c r="F171" s="628" t="s">
        <v>4875</v>
      </c>
      <c r="G171" s="627" t="s">
        <v>4998</v>
      </c>
      <c r="H171" s="627" t="s">
        <v>4999</v>
      </c>
      <c r="I171" s="629">
        <v>5.5439999999999996</v>
      </c>
      <c r="J171" s="629">
        <v>140</v>
      </c>
      <c r="K171" s="630">
        <v>775.60000000000014</v>
      </c>
    </row>
    <row r="172" spans="1:11" ht="14.4" customHeight="1" x14ac:dyDescent="0.3">
      <c r="A172" s="625" t="s">
        <v>549</v>
      </c>
      <c r="B172" s="626" t="s">
        <v>551</v>
      </c>
      <c r="C172" s="627" t="s">
        <v>567</v>
      </c>
      <c r="D172" s="628" t="s">
        <v>568</v>
      </c>
      <c r="E172" s="627" t="s">
        <v>4874</v>
      </c>
      <c r="F172" s="628" t="s">
        <v>4875</v>
      </c>
      <c r="G172" s="627" t="s">
        <v>5164</v>
      </c>
      <c r="H172" s="627" t="s">
        <v>5165</v>
      </c>
      <c r="I172" s="629">
        <v>2.73</v>
      </c>
      <c r="J172" s="629">
        <v>300</v>
      </c>
      <c r="K172" s="630">
        <v>819</v>
      </c>
    </row>
    <row r="173" spans="1:11" ht="14.4" customHeight="1" x14ac:dyDescent="0.3">
      <c r="A173" s="625" t="s">
        <v>549</v>
      </c>
      <c r="B173" s="626" t="s">
        <v>551</v>
      </c>
      <c r="C173" s="627" t="s">
        <v>567</v>
      </c>
      <c r="D173" s="628" t="s">
        <v>568</v>
      </c>
      <c r="E173" s="627" t="s">
        <v>4874</v>
      </c>
      <c r="F173" s="628" t="s">
        <v>4875</v>
      </c>
      <c r="G173" s="627" t="s">
        <v>5002</v>
      </c>
      <c r="H173" s="627" t="s">
        <v>5003</v>
      </c>
      <c r="I173" s="629">
        <v>10.931666666666667</v>
      </c>
      <c r="J173" s="629">
        <v>900</v>
      </c>
      <c r="K173" s="630">
        <v>9821</v>
      </c>
    </row>
    <row r="174" spans="1:11" ht="14.4" customHeight="1" x14ac:dyDescent="0.3">
      <c r="A174" s="625" t="s">
        <v>549</v>
      </c>
      <c r="B174" s="626" t="s">
        <v>551</v>
      </c>
      <c r="C174" s="627" t="s">
        <v>567</v>
      </c>
      <c r="D174" s="628" t="s">
        <v>568</v>
      </c>
      <c r="E174" s="627" t="s">
        <v>4874</v>
      </c>
      <c r="F174" s="628" t="s">
        <v>4875</v>
      </c>
      <c r="G174" s="627" t="s">
        <v>5004</v>
      </c>
      <c r="H174" s="627" t="s">
        <v>5005</v>
      </c>
      <c r="I174" s="629">
        <v>2.37</v>
      </c>
      <c r="J174" s="629">
        <v>50</v>
      </c>
      <c r="K174" s="630">
        <v>118.5</v>
      </c>
    </row>
    <row r="175" spans="1:11" ht="14.4" customHeight="1" x14ac:dyDescent="0.3">
      <c r="A175" s="625" t="s">
        <v>549</v>
      </c>
      <c r="B175" s="626" t="s">
        <v>551</v>
      </c>
      <c r="C175" s="627" t="s">
        <v>567</v>
      </c>
      <c r="D175" s="628" t="s">
        <v>568</v>
      </c>
      <c r="E175" s="627" t="s">
        <v>4874</v>
      </c>
      <c r="F175" s="628" t="s">
        <v>4875</v>
      </c>
      <c r="G175" s="627" t="s">
        <v>5006</v>
      </c>
      <c r="H175" s="627" t="s">
        <v>5007</v>
      </c>
      <c r="I175" s="629">
        <v>1.7766666666666664</v>
      </c>
      <c r="J175" s="629">
        <v>1850</v>
      </c>
      <c r="K175" s="630">
        <v>3286.5</v>
      </c>
    </row>
    <row r="176" spans="1:11" ht="14.4" customHeight="1" x14ac:dyDescent="0.3">
      <c r="A176" s="625" t="s">
        <v>549</v>
      </c>
      <c r="B176" s="626" t="s">
        <v>551</v>
      </c>
      <c r="C176" s="627" t="s">
        <v>567</v>
      </c>
      <c r="D176" s="628" t="s">
        <v>568</v>
      </c>
      <c r="E176" s="627" t="s">
        <v>4874</v>
      </c>
      <c r="F176" s="628" t="s">
        <v>4875</v>
      </c>
      <c r="G176" s="627" t="s">
        <v>5008</v>
      </c>
      <c r="H176" s="627" t="s">
        <v>5009</v>
      </c>
      <c r="I176" s="629">
        <v>1.7675000000000001</v>
      </c>
      <c r="J176" s="629">
        <v>300</v>
      </c>
      <c r="K176" s="630">
        <v>530.5</v>
      </c>
    </row>
    <row r="177" spans="1:11" ht="14.4" customHeight="1" x14ac:dyDescent="0.3">
      <c r="A177" s="625" t="s">
        <v>549</v>
      </c>
      <c r="B177" s="626" t="s">
        <v>551</v>
      </c>
      <c r="C177" s="627" t="s">
        <v>567</v>
      </c>
      <c r="D177" s="628" t="s">
        <v>568</v>
      </c>
      <c r="E177" s="627" t="s">
        <v>4874</v>
      </c>
      <c r="F177" s="628" t="s">
        <v>4875</v>
      </c>
      <c r="G177" s="627" t="s">
        <v>5010</v>
      </c>
      <c r="H177" s="627" t="s">
        <v>5011</v>
      </c>
      <c r="I177" s="629">
        <v>2.7440000000000007</v>
      </c>
      <c r="J177" s="629">
        <v>1900</v>
      </c>
      <c r="K177" s="630">
        <v>5214.5</v>
      </c>
    </row>
    <row r="178" spans="1:11" ht="14.4" customHeight="1" x14ac:dyDescent="0.3">
      <c r="A178" s="625" t="s">
        <v>549</v>
      </c>
      <c r="B178" s="626" t="s">
        <v>551</v>
      </c>
      <c r="C178" s="627" t="s">
        <v>567</v>
      </c>
      <c r="D178" s="628" t="s">
        <v>568</v>
      </c>
      <c r="E178" s="627" t="s">
        <v>4874</v>
      </c>
      <c r="F178" s="628" t="s">
        <v>4875</v>
      </c>
      <c r="G178" s="627" t="s">
        <v>5012</v>
      </c>
      <c r="H178" s="627" t="s">
        <v>5013</v>
      </c>
      <c r="I178" s="629">
        <v>1.7149999999999999</v>
      </c>
      <c r="J178" s="629">
        <v>200</v>
      </c>
      <c r="K178" s="630">
        <v>343</v>
      </c>
    </row>
    <row r="179" spans="1:11" ht="14.4" customHeight="1" x14ac:dyDescent="0.3">
      <c r="A179" s="625" t="s">
        <v>549</v>
      </c>
      <c r="B179" s="626" t="s">
        <v>551</v>
      </c>
      <c r="C179" s="627" t="s">
        <v>567</v>
      </c>
      <c r="D179" s="628" t="s">
        <v>568</v>
      </c>
      <c r="E179" s="627" t="s">
        <v>4874</v>
      </c>
      <c r="F179" s="628" t="s">
        <v>4875</v>
      </c>
      <c r="G179" s="627" t="s">
        <v>5016</v>
      </c>
      <c r="H179" s="627" t="s">
        <v>5017</v>
      </c>
      <c r="I179" s="629">
        <v>1.75</v>
      </c>
      <c r="J179" s="629">
        <v>300</v>
      </c>
      <c r="K179" s="630">
        <v>525</v>
      </c>
    </row>
    <row r="180" spans="1:11" ht="14.4" customHeight="1" x14ac:dyDescent="0.3">
      <c r="A180" s="625" t="s">
        <v>549</v>
      </c>
      <c r="B180" s="626" t="s">
        <v>551</v>
      </c>
      <c r="C180" s="627" t="s">
        <v>567</v>
      </c>
      <c r="D180" s="628" t="s">
        <v>568</v>
      </c>
      <c r="E180" s="627" t="s">
        <v>4874</v>
      </c>
      <c r="F180" s="628" t="s">
        <v>4875</v>
      </c>
      <c r="G180" s="627" t="s">
        <v>5018</v>
      </c>
      <c r="H180" s="627" t="s">
        <v>5019</v>
      </c>
      <c r="I180" s="629">
        <v>1.7328571428571429</v>
      </c>
      <c r="J180" s="629">
        <v>1700</v>
      </c>
      <c r="K180" s="630">
        <v>2942</v>
      </c>
    </row>
    <row r="181" spans="1:11" ht="14.4" customHeight="1" x14ac:dyDescent="0.3">
      <c r="A181" s="625" t="s">
        <v>549</v>
      </c>
      <c r="B181" s="626" t="s">
        <v>551</v>
      </c>
      <c r="C181" s="627" t="s">
        <v>567</v>
      </c>
      <c r="D181" s="628" t="s">
        <v>568</v>
      </c>
      <c r="E181" s="627" t="s">
        <v>4874</v>
      </c>
      <c r="F181" s="628" t="s">
        <v>4875</v>
      </c>
      <c r="G181" s="627" t="s">
        <v>5020</v>
      </c>
      <c r="H181" s="627" t="s">
        <v>5021</v>
      </c>
      <c r="I181" s="629">
        <v>1.3333333333333331E-2</v>
      </c>
      <c r="J181" s="629">
        <v>1900</v>
      </c>
      <c r="K181" s="630">
        <v>27</v>
      </c>
    </row>
    <row r="182" spans="1:11" ht="14.4" customHeight="1" x14ac:dyDescent="0.3">
      <c r="A182" s="625" t="s">
        <v>549</v>
      </c>
      <c r="B182" s="626" t="s">
        <v>551</v>
      </c>
      <c r="C182" s="627" t="s">
        <v>567</v>
      </c>
      <c r="D182" s="628" t="s">
        <v>568</v>
      </c>
      <c r="E182" s="627" t="s">
        <v>4874</v>
      </c>
      <c r="F182" s="628" t="s">
        <v>4875</v>
      </c>
      <c r="G182" s="627" t="s">
        <v>5026</v>
      </c>
      <c r="H182" s="627" t="s">
        <v>5027</v>
      </c>
      <c r="I182" s="629">
        <v>1.9871428571428571</v>
      </c>
      <c r="J182" s="629">
        <v>700</v>
      </c>
      <c r="K182" s="630">
        <v>1390.5</v>
      </c>
    </row>
    <row r="183" spans="1:11" ht="14.4" customHeight="1" x14ac:dyDescent="0.3">
      <c r="A183" s="625" t="s">
        <v>549</v>
      </c>
      <c r="B183" s="626" t="s">
        <v>551</v>
      </c>
      <c r="C183" s="627" t="s">
        <v>567</v>
      </c>
      <c r="D183" s="628" t="s">
        <v>568</v>
      </c>
      <c r="E183" s="627" t="s">
        <v>4874</v>
      </c>
      <c r="F183" s="628" t="s">
        <v>4875</v>
      </c>
      <c r="G183" s="627" t="s">
        <v>5028</v>
      </c>
      <c r="H183" s="627" t="s">
        <v>5029</v>
      </c>
      <c r="I183" s="629">
        <v>4.24</v>
      </c>
      <c r="J183" s="629">
        <v>50</v>
      </c>
      <c r="K183" s="630">
        <v>212</v>
      </c>
    </row>
    <row r="184" spans="1:11" ht="14.4" customHeight="1" x14ac:dyDescent="0.3">
      <c r="A184" s="625" t="s">
        <v>549</v>
      </c>
      <c r="B184" s="626" t="s">
        <v>551</v>
      </c>
      <c r="C184" s="627" t="s">
        <v>567</v>
      </c>
      <c r="D184" s="628" t="s">
        <v>568</v>
      </c>
      <c r="E184" s="627" t="s">
        <v>4874</v>
      </c>
      <c r="F184" s="628" t="s">
        <v>4875</v>
      </c>
      <c r="G184" s="627" t="s">
        <v>5030</v>
      </c>
      <c r="H184" s="627" t="s">
        <v>5031</v>
      </c>
      <c r="I184" s="629">
        <v>2.4700000000000002</v>
      </c>
      <c r="J184" s="629">
        <v>400</v>
      </c>
      <c r="K184" s="630">
        <v>1040</v>
      </c>
    </row>
    <row r="185" spans="1:11" ht="14.4" customHeight="1" x14ac:dyDescent="0.3">
      <c r="A185" s="625" t="s">
        <v>549</v>
      </c>
      <c r="B185" s="626" t="s">
        <v>551</v>
      </c>
      <c r="C185" s="627" t="s">
        <v>567</v>
      </c>
      <c r="D185" s="628" t="s">
        <v>568</v>
      </c>
      <c r="E185" s="627" t="s">
        <v>4874</v>
      </c>
      <c r="F185" s="628" t="s">
        <v>4875</v>
      </c>
      <c r="G185" s="627" t="s">
        <v>5032</v>
      </c>
      <c r="H185" s="627" t="s">
        <v>5033</v>
      </c>
      <c r="I185" s="629">
        <v>2.8766666666666669</v>
      </c>
      <c r="J185" s="629">
        <v>90</v>
      </c>
      <c r="K185" s="630">
        <v>258.89999999999998</v>
      </c>
    </row>
    <row r="186" spans="1:11" ht="14.4" customHeight="1" x14ac:dyDescent="0.3">
      <c r="A186" s="625" t="s">
        <v>549</v>
      </c>
      <c r="B186" s="626" t="s">
        <v>551</v>
      </c>
      <c r="C186" s="627" t="s">
        <v>567</v>
      </c>
      <c r="D186" s="628" t="s">
        <v>568</v>
      </c>
      <c r="E186" s="627" t="s">
        <v>4874</v>
      </c>
      <c r="F186" s="628" t="s">
        <v>4875</v>
      </c>
      <c r="G186" s="627" t="s">
        <v>5166</v>
      </c>
      <c r="H186" s="627" t="s">
        <v>5167</v>
      </c>
      <c r="I186" s="629">
        <v>29.89</v>
      </c>
      <c r="J186" s="629">
        <v>5</v>
      </c>
      <c r="K186" s="630">
        <v>149.44999999999999</v>
      </c>
    </row>
    <row r="187" spans="1:11" ht="14.4" customHeight="1" x14ac:dyDescent="0.3">
      <c r="A187" s="625" t="s">
        <v>549</v>
      </c>
      <c r="B187" s="626" t="s">
        <v>551</v>
      </c>
      <c r="C187" s="627" t="s">
        <v>567</v>
      </c>
      <c r="D187" s="628" t="s">
        <v>568</v>
      </c>
      <c r="E187" s="627" t="s">
        <v>4874</v>
      </c>
      <c r="F187" s="628" t="s">
        <v>4875</v>
      </c>
      <c r="G187" s="627" t="s">
        <v>5034</v>
      </c>
      <c r="H187" s="627" t="s">
        <v>5035</v>
      </c>
      <c r="I187" s="629">
        <v>1.2</v>
      </c>
      <c r="J187" s="629">
        <v>20</v>
      </c>
      <c r="K187" s="630">
        <v>24</v>
      </c>
    </row>
    <row r="188" spans="1:11" ht="14.4" customHeight="1" x14ac:dyDescent="0.3">
      <c r="A188" s="625" t="s">
        <v>549</v>
      </c>
      <c r="B188" s="626" t="s">
        <v>551</v>
      </c>
      <c r="C188" s="627" t="s">
        <v>567</v>
      </c>
      <c r="D188" s="628" t="s">
        <v>568</v>
      </c>
      <c r="E188" s="627" t="s">
        <v>4874</v>
      </c>
      <c r="F188" s="628" t="s">
        <v>4875</v>
      </c>
      <c r="G188" s="627" t="s">
        <v>5168</v>
      </c>
      <c r="H188" s="627" t="s">
        <v>5169</v>
      </c>
      <c r="I188" s="629">
        <v>0.67</v>
      </c>
      <c r="J188" s="629">
        <v>1000</v>
      </c>
      <c r="K188" s="630">
        <v>673</v>
      </c>
    </row>
    <row r="189" spans="1:11" ht="14.4" customHeight="1" x14ac:dyDescent="0.3">
      <c r="A189" s="625" t="s">
        <v>549</v>
      </c>
      <c r="B189" s="626" t="s">
        <v>551</v>
      </c>
      <c r="C189" s="627" t="s">
        <v>567</v>
      </c>
      <c r="D189" s="628" t="s">
        <v>568</v>
      </c>
      <c r="E189" s="627" t="s">
        <v>4874</v>
      </c>
      <c r="F189" s="628" t="s">
        <v>4875</v>
      </c>
      <c r="G189" s="627" t="s">
        <v>5036</v>
      </c>
      <c r="H189" s="627" t="s">
        <v>5037</v>
      </c>
      <c r="I189" s="629">
        <v>5.0462500000000006</v>
      </c>
      <c r="J189" s="629">
        <v>1360</v>
      </c>
      <c r="K189" s="630">
        <v>6863.2</v>
      </c>
    </row>
    <row r="190" spans="1:11" ht="14.4" customHeight="1" x14ac:dyDescent="0.3">
      <c r="A190" s="625" t="s">
        <v>549</v>
      </c>
      <c r="B190" s="626" t="s">
        <v>551</v>
      </c>
      <c r="C190" s="627" t="s">
        <v>567</v>
      </c>
      <c r="D190" s="628" t="s">
        <v>568</v>
      </c>
      <c r="E190" s="627" t="s">
        <v>4874</v>
      </c>
      <c r="F190" s="628" t="s">
        <v>4875</v>
      </c>
      <c r="G190" s="627" t="s">
        <v>5170</v>
      </c>
      <c r="H190" s="627" t="s">
        <v>5171</v>
      </c>
      <c r="I190" s="629">
        <v>193.39</v>
      </c>
      <c r="J190" s="629">
        <v>2</v>
      </c>
      <c r="K190" s="630">
        <v>386.78</v>
      </c>
    </row>
    <row r="191" spans="1:11" ht="14.4" customHeight="1" x14ac:dyDescent="0.3">
      <c r="A191" s="625" t="s">
        <v>549</v>
      </c>
      <c r="B191" s="626" t="s">
        <v>551</v>
      </c>
      <c r="C191" s="627" t="s">
        <v>567</v>
      </c>
      <c r="D191" s="628" t="s">
        <v>568</v>
      </c>
      <c r="E191" s="627" t="s">
        <v>4874</v>
      </c>
      <c r="F191" s="628" t="s">
        <v>4875</v>
      </c>
      <c r="G191" s="627" t="s">
        <v>5040</v>
      </c>
      <c r="H191" s="627" t="s">
        <v>5041</v>
      </c>
      <c r="I191" s="629">
        <v>17.895000000000003</v>
      </c>
      <c r="J191" s="629">
        <v>600</v>
      </c>
      <c r="K191" s="630">
        <v>10723</v>
      </c>
    </row>
    <row r="192" spans="1:11" ht="14.4" customHeight="1" x14ac:dyDescent="0.3">
      <c r="A192" s="625" t="s">
        <v>549</v>
      </c>
      <c r="B192" s="626" t="s">
        <v>551</v>
      </c>
      <c r="C192" s="627" t="s">
        <v>567</v>
      </c>
      <c r="D192" s="628" t="s">
        <v>568</v>
      </c>
      <c r="E192" s="627" t="s">
        <v>4874</v>
      </c>
      <c r="F192" s="628" t="s">
        <v>4875</v>
      </c>
      <c r="G192" s="627" t="s">
        <v>5044</v>
      </c>
      <c r="H192" s="627" t="s">
        <v>5045</v>
      </c>
      <c r="I192" s="629">
        <v>14.97875</v>
      </c>
      <c r="J192" s="629">
        <v>280</v>
      </c>
      <c r="K192" s="630">
        <v>4194.8999999999996</v>
      </c>
    </row>
    <row r="193" spans="1:11" ht="14.4" customHeight="1" x14ac:dyDescent="0.3">
      <c r="A193" s="625" t="s">
        <v>549</v>
      </c>
      <c r="B193" s="626" t="s">
        <v>551</v>
      </c>
      <c r="C193" s="627" t="s">
        <v>567</v>
      </c>
      <c r="D193" s="628" t="s">
        <v>568</v>
      </c>
      <c r="E193" s="627" t="s">
        <v>4874</v>
      </c>
      <c r="F193" s="628" t="s">
        <v>4875</v>
      </c>
      <c r="G193" s="627" t="s">
        <v>5172</v>
      </c>
      <c r="H193" s="627" t="s">
        <v>5173</v>
      </c>
      <c r="I193" s="629">
        <v>17.98</v>
      </c>
      <c r="J193" s="629">
        <v>50</v>
      </c>
      <c r="K193" s="630">
        <v>899.03</v>
      </c>
    </row>
    <row r="194" spans="1:11" ht="14.4" customHeight="1" x14ac:dyDescent="0.3">
      <c r="A194" s="625" t="s">
        <v>549</v>
      </c>
      <c r="B194" s="626" t="s">
        <v>551</v>
      </c>
      <c r="C194" s="627" t="s">
        <v>567</v>
      </c>
      <c r="D194" s="628" t="s">
        <v>568</v>
      </c>
      <c r="E194" s="627" t="s">
        <v>4874</v>
      </c>
      <c r="F194" s="628" t="s">
        <v>4875</v>
      </c>
      <c r="G194" s="627" t="s">
        <v>5046</v>
      </c>
      <c r="H194" s="627" t="s">
        <v>5047</v>
      </c>
      <c r="I194" s="629">
        <v>12.1075</v>
      </c>
      <c r="J194" s="629">
        <v>280</v>
      </c>
      <c r="K194" s="630">
        <v>3390.2000000000003</v>
      </c>
    </row>
    <row r="195" spans="1:11" ht="14.4" customHeight="1" x14ac:dyDescent="0.3">
      <c r="A195" s="625" t="s">
        <v>549</v>
      </c>
      <c r="B195" s="626" t="s">
        <v>551</v>
      </c>
      <c r="C195" s="627" t="s">
        <v>567</v>
      </c>
      <c r="D195" s="628" t="s">
        <v>568</v>
      </c>
      <c r="E195" s="627" t="s">
        <v>4874</v>
      </c>
      <c r="F195" s="628" t="s">
        <v>4875</v>
      </c>
      <c r="G195" s="627" t="s">
        <v>5050</v>
      </c>
      <c r="H195" s="627" t="s">
        <v>5051</v>
      </c>
      <c r="I195" s="629">
        <v>2.8322222222222218</v>
      </c>
      <c r="J195" s="629">
        <v>1250</v>
      </c>
      <c r="K195" s="630">
        <v>3537.5</v>
      </c>
    </row>
    <row r="196" spans="1:11" ht="14.4" customHeight="1" x14ac:dyDescent="0.3">
      <c r="A196" s="625" t="s">
        <v>549</v>
      </c>
      <c r="B196" s="626" t="s">
        <v>551</v>
      </c>
      <c r="C196" s="627" t="s">
        <v>567</v>
      </c>
      <c r="D196" s="628" t="s">
        <v>568</v>
      </c>
      <c r="E196" s="627" t="s">
        <v>4874</v>
      </c>
      <c r="F196" s="628" t="s">
        <v>4875</v>
      </c>
      <c r="G196" s="627" t="s">
        <v>5174</v>
      </c>
      <c r="H196" s="627" t="s">
        <v>5175</v>
      </c>
      <c r="I196" s="629">
        <v>5.2050000000000001</v>
      </c>
      <c r="J196" s="629">
        <v>100</v>
      </c>
      <c r="K196" s="630">
        <v>520.5</v>
      </c>
    </row>
    <row r="197" spans="1:11" ht="14.4" customHeight="1" x14ac:dyDescent="0.3">
      <c r="A197" s="625" t="s">
        <v>549</v>
      </c>
      <c r="B197" s="626" t="s">
        <v>551</v>
      </c>
      <c r="C197" s="627" t="s">
        <v>567</v>
      </c>
      <c r="D197" s="628" t="s">
        <v>568</v>
      </c>
      <c r="E197" s="627" t="s">
        <v>4874</v>
      </c>
      <c r="F197" s="628" t="s">
        <v>4875</v>
      </c>
      <c r="G197" s="627" t="s">
        <v>5054</v>
      </c>
      <c r="H197" s="627" t="s">
        <v>5055</v>
      </c>
      <c r="I197" s="629">
        <v>13.19</v>
      </c>
      <c r="J197" s="629">
        <v>20</v>
      </c>
      <c r="K197" s="630">
        <v>263.8</v>
      </c>
    </row>
    <row r="198" spans="1:11" ht="14.4" customHeight="1" x14ac:dyDescent="0.3">
      <c r="A198" s="625" t="s">
        <v>549</v>
      </c>
      <c r="B198" s="626" t="s">
        <v>551</v>
      </c>
      <c r="C198" s="627" t="s">
        <v>567</v>
      </c>
      <c r="D198" s="628" t="s">
        <v>568</v>
      </c>
      <c r="E198" s="627" t="s">
        <v>4874</v>
      </c>
      <c r="F198" s="628" t="s">
        <v>4875</v>
      </c>
      <c r="G198" s="627" t="s">
        <v>5056</v>
      </c>
      <c r="H198" s="627" t="s">
        <v>5057</v>
      </c>
      <c r="I198" s="629">
        <v>198.09</v>
      </c>
      <c r="J198" s="629">
        <v>17</v>
      </c>
      <c r="K198" s="630">
        <v>3367.53</v>
      </c>
    </row>
    <row r="199" spans="1:11" ht="14.4" customHeight="1" x14ac:dyDescent="0.3">
      <c r="A199" s="625" t="s">
        <v>549</v>
      </c>
      <c r="B199" s="626" t="s">
        <v>551</v>
      </c>
      <c r="C199" s="627" t="s">
        <v>567</v>
      </c>
      <c r="D199" s="628" t="s">
        <v>568</v>
      </c>
      <c r="E199" s="627" t="s">
        <v>4874</v>
      </c>
      <c r="F199" s="628" t="s">
        <v>4875</v>
      </c>
      <c r="G199" s="627" t="s">
        <v>5060</v>
      </c>
      <c r="H199" s="627" t="s">
        <v>5061</v>
      </c>
      <c r="I199" s="629">
        <v>13.19</v>
      </c>
      <c r="J199" s="629">
        <v>20</v>
      </c>
      <c r="K199" s="630">
        <v>263.8</v>
      </c>
    </row>
    <row r="200" spans="1:11" ht="14.4" customHeight="1" x14ac:dyDescent="0.3">
      <c r="A200" s="625" t="s">
        <v>549</v>
      </c>
      <c r="B200" s="626" t="s">
        <v>551</v>
      </c>
      <c r="C200" s="627" t="s">
        <v>567</v>
      </c>
      <c r="D200" s="628" t="s">
        <v>568</v>
      </c>
      <c r="E200" s="627" t="s">
        <v>4874</v>
      </c>
      <c r="F200" s="628" t="s">
        <v>4875</v>
      </c>
      <c r="G200" s="627" t="s">
        <v>5064</v>
      </c>
      <c r="H200" s="627" t="s">
        <v>5065</v>
      </c>
      <c r="I200" s="629">
        <v>1.5533333333333335</v>
      </c>
      <c r="J200" s="629">
        <v>450</v>
      </c>
      <c r="K200" s="630">
        <v>699</v>
      </c>
    </row>
    <row r="201" spans="1:11" ht="14.4" customHeight="1" x14ac:dyDescent="0.3">
      <c r="A201" s="625" t="s">
        <v>549</v>
      </c>
      <c r="B201" s="626" t="s">
        <v>551</v>
      </c>
      <c r="C201" s="627" t="s">
        <v>567</v>
      </c>
      <c r="D201" s="628" t="s">
        <v>568</v>
      </c>
      <c r="E201" s="627" t="s">
        <v>4874</v>
      </c>
      <c r="F201" s="628" t="s">
        <v>4875</v>
      </c>
      <c r="G201" s="627" t="s">
        <v>5066</v>
      </c>
      <c r="H201" s="627" t="s">
        <v>5067</v>
      </c>
      <c r="I201" s="629">
        <v>21.155000000000001</v>
      </c>
      <c r="J201" s="629">
        <v>40</v>
      </c>
      <c r="K201" s="630">
        <v>844.7</v>
      </c>
    </row>
    <row r="202" spans="1:11" ht="14.4" customHeight="1" x14ac:dyDescent="0.3">
      <c r="A202" s="625" t="s">
        <v>549</v>
      </c>
      <c r="B202" s="626" t="s">
        <v>551</v>
      </c>
      <c r="C202" s="627" t="s">
        <v>567</v>
      </c>
      <c r="D202" s="628" t="s">
        <v>568</v>
      </c>
      <c r="E202" s="627" t="s">
        <v>4874</v>
      </c>
      <c r="F202" s="628" t="s">
        <v>4875</v>
      </c>
      <c r="G202" s="627" t="s">
        <v>5070</v>
      </c>
      <c r="H202" s="627" t="s">
        <v>5071</v>
      </c>
      <c r="I202" s="629">
        <v>20.927499999999998</v>
      </c>
      <c r="J202" s="629">
        <v>125</v>
      </c>
      <c r="K202" s="630">
        <v>2617.5500000000002</v>
      </c>
    </row>
    <row r="203" spans="1:11" ht="14.4" customHeight="1" x14ac:dyDescent="0.3">
      <c r="A203" s="625" t="s">
        <v>549</v>
      </c>
      <c r="B203" s="626" t="s">
        <v>551</v>
      </c>
      <c r="C203" s="627" t="s">
        <v>567</v>
      </c>
      <c r="D203" s="628" t="s">
        <v>568</v>
      </c>
      <c r="E203" s="627" t="s">
        <v>4874</v>
      </c>
      <c r="F203" s="628" t="s">
        <v>4875</v>
      </c>
      <c r="G203" s="627" t="s">
        <v>5072</v>
      </c>
      <c r="H203" s="627" t="s">
        <v>5073</v>
      </c>
      <c r="I203" s="629">
        <v>8.35</v>
      </c>
      <c r="J203" s="629">
        <v>15</v>
      </c>
      <c r="K203" s="630">
        <v>125.25</v>
      </c>
    </row>
    <row r="204" spans="1:11" ht="14.4" customHeight="1" x14ac:dyDescent="0.3">
      <c r="A204" s="625" t="s">
        <v>549</v>
      </c>
      <c r="B204" s="626" t="s">
        <v>551</v>
      </c>
      <c r="C204" s="627" t="s">
        <v>567</v>
      </c>
      <c r="D204" s="628" t="s">
        <v>568</v>
      </c>
      <c r="E204" s="627" t="s">
        <v>4874</v>
      </c>
      <c r="F204" s="628" t="s">
        <v>4875</v>
      </c>
      <c r="G204" s="627" t="s">
        <v>5076</v>
      </c>
      <c r="H204" s="627" t="s">
        <v>5077</v>
      </c>
      <c r="I204" s="629">
        <v>11.22</v>
      </c>
      <c r="J204" s="629">
        <v>750</v>
      </c>
      <c r="K204" s="630">
        <v>8439.5</v>
      </c>
    </row>
    <row r="205" spans="1:11" ht="14.4" customHeight="1" x14ac:dyDescent="0.3">
      <c r="A205" s="625" t="s">
        <v>549</v>
      </c>
      <c r="B205" s="626" t="s">
        <v>551</v>
      </c>
      <c r="C205" s="627" t="s">
        <v>567</v>
      </c>
      <c r="D205" s="628" t="s">
        <v>568</v>
      </c>
      <c r="E205" s="627" t="s">
        <v>4874</v>
      </c>
      <c r="F205" s="628" t="s">
        <v>4875</v>
      </c>
      <c r="G205" s="627" t="s">
        <v>5080</v>
      </c>
      <c r="H205" s="627" t="s">
        <v>5081</v>
      </c>
      <c r="I205" s="629">
        <v>0.46600000000000003</v>
      </c>
      <c r="J205" s="629">
        <v>600</v>
      </c>
      <c r="K205" s="630">
        <v>280</v>
      </c>
    </row>
    <row r="206" spans="1:11" ht="14.4" customHeight="1" x14ac:dyDescent="0.3">
      <c r="A206" s="625" t="s">
        <v>549</v>
      </c>
      <c r="B206" s="626" t="s">
        <v>551</v>
      </c>
      <c r="C206" s="627" t="s">
        <v>567</v>
      </c>
      <c r="D206" s="628" t="s">
        <v>568</v>
      </c>
      <c r="E206" s="627" t="s">
        <v>4874</v>
      </c>
      <c r="F206" s="628" t="s">
        <v>4875</v>
      </c>
      <c r="G206" s="627" t="s">
        <v>5082</v>
      </c>
      <c r="H206" s="627" t="s">
        <v>5083</v>
      </c>
      <c r="I206" s="629">
        <v>3.915</v>
      </c>
      <c r="J206" s="629">
        <v>80</v>
      </c>
      <c r="K206" s="630">
        <v>315.5</v>
      </c>
    </row>
    <row r="207" spans="1:11" ht="14.4" customHeight="1" x14ac:dyDescent="0.3">
      <c r="A207" s="625" t="s">
        <v>549</v>
      </c>
      <c r="B207" s="626" t="s">
        <v>551</v>
      </c>
      <c r="C207" s="627" t="s">
        <v>567</v>
      </c>
      <c r="D207" s="628" t="s">
        <v>568</v>
      </c>
      <c r="E207" s="627" t="s">
        <v>4874</v>
      </c>
      <c r="F207" s="628" t="s">
        <v>4875</v>
      </c>
      <c r="G207" s="627" t="s">
        <v>5176</v>
      </c>
      <c r="H207" s="627" t="s">
        <v>5177</v>
      </c>
      <c r="I207" s="629">
        <v>2.59</v>
      </c>
      <c r="J207" s="629">
        <v>50</v>
      </c>
      <c r="K207" s="630">
        <v>129.5</v>
      </c>
    </row>
    <row r="208" spans="1:11" ht="14.4" customHeight="1" x14ac:dyDescent="0.3">
      <c r="A208" s="625" t="s">
        <v>549</v>
      </c>
      <c r="B208" s="626" t="s">
        <v>551</v>
      </c>
      <c r="C208" s="627" t="s">
        <v>567</v>
      </c>
      <c r="D208" s="628" t="s">
        <v>568</v>
      </c>
      <c r="E208" s="627" t="s">
        <v>4874</v>
      </c>
      <c r="F208" s="628" t="s">
        <v>4875</v>
      </c>
      <c r="G208" s="627" t="s">
        <v>5178</v>
      </c>
      <c r="H208" s="627" t="s">
        <v>5179</v>
      </c>
      <c r="I208" s="629">
        <v>2.58</v>
      </c>
      <c r="J208" s="629">
        <v>50</v>
      </c>
      <c r="K208" s="630">
        <v>129</v>
      </c>
    </row>
    <row r="209" spans="1:11" ht="14.4" customHeight="1" x14ac:dyDescent="0.3">
      <c r="A209" s="625" t="s">
        <v>549</v>
      </c>
      <c r="B209" s="626" t="s">
        <v>551</v>
      </c>
      <c r="C209" s="627" t="s">
        <v>567</v>
      </c>
      <c r="D209" s="628" t="s">
        <v>568</v>
      </c>
      <c r="E209" s="627" t="s">
        <v>4874</v>
      </c>
      <c r="F209" s="628" t="s">
        <v>4875</v>
      </c>
      <c r="G209" s="627" t="s">
        <v>5180</v>
      </c>
      <c r="H209" s="627" t="s">
        <v>5181</v>
      </c>
      <c r="I209" s="629">
        <v>589</v>
      </c>
      <c r="J209" s="629">
        <v>1</v>
      </c>
      <c r="K209" s="630">
        <v>589</v>
      </c>
    </row>
    <row r="210" spans="1:11" ht="14.4" customHeight="1" x14ac:dyDescent="0.3">
      <c r="A210" s="625" t="s">
        <v>549</v>
      </c>
      <c r="B210" s="626" t="s">
        <v>551</v>
      </c>
      <c r="C210" s="627" t="s">
        <v>567</v>
      </c>
      <c r="D210" s="628" t="s">
        <v>568</v>
      </c>
      <c r="E210" s="627" t="s">
        <v>4874</v>
      </c>
      <c r="F210" s="628" t="s">
        <v>4875</v>
      </c>
      <c r="G210" s="627" t="s">
        <v>5090</v>
      </c>
      <c r="H210" s="627" t="s">
        <v>5091</v>
      </c>
      <c r="I210" s="629">
        <v>9.1999999999999993</v>
      </c>
      <c r="J210" s="629">
        <v>100</v>
      </c>
      <c r="K210" s="630">
        <v>920</v>
      </c>
    </row>
    <row r="211" spans="1:11" ht="14.4" customHeight="1" x14ac:dyDescent="0.3">
      <c r="A211" s="625" t="s">
        <v>549</v>
      </c>
      <c r="B211" s="626" t="s">
        <v>551</v>
      </c>
      <c r="C211" s="627" t="s">
        <v>567</v>
      </c>
      <c r="D211" s="628" t="s">
        <v>568</v>
      </c>
      <c r="E211" s="627" t="s">
        <v>4874</v>
      </c>
      <c r="F211" s="628" t="s">
        <v>4875</v>
      </c>
      <c r="G211" s="627" t="s">
        <v>5092</v>
      </c>
      <c r="H211" s="627" t="s">
        <v>5093</v>
      </c>
      <c r="I211" s="629">
        <v>172.5</v>
      </c>
      <c r="J211" s="629">
        <v>1</v>
      </c>
      <c r="K211" s="630">
        <v>172.5</v>
      </c>
    </row>
    <row r="212" spans="1:11" ht="14.4" customHeight="1" x14ac:dyDescent="0.3">
      <c r="A212" s="625" t="s">
        <v>549</v>
      </c>
      <c r="B212" s="626" t="s">
        <v>551</v>
      </c>
      <c r="C212" s="627" t="s">
        <v>567</v>
      </c>
      <c r="D212" s="628" t="s">
        <v>568</v>
      </c>
      <c r="E212" s="627" t="s">
        <v>4874</v>
      </c>
      <c r="F212" s="628" t="s">
        <v>4875</v>
      </c>
      <c r="G212" s="627" t="s">
        <v>5094</v>
      </c>
      <c r="H212" s="627" t="s">
        <v>5095</v>
      </c>
      <c r="I212" s="629">
        <v>9.68</v>
      </c>
      <c r="J212" s="629">
        <v>100</v>
      </c>
      <c r="K212" s="630">
        <v>968</v>
      </c>
    </row>
    <row r="213" spans="1:11" ht="14.4" customHeight="1" x14ac:dyDescent="0.3">
      <c r="A213" s="625" t="s">
        <v>549</v>
      </c>
      <c r="B213" s="626" t="s">
        <v>551</v>
      </c>
      <c r="C213" s="627" t="s">
        <v>567</v>
      </c>
      <c r="D213" s="628" t="s">
        <v>568</v>
      </c>
      <c r="E213" s="627" t="s">
        <v>4880</v>
      </c>
      <c r="F213" s="628" t="s">
        <v>4881</v>
      </c>
      <c r="G213" s="627" t="s">
        <v>5100</v>
      </c>
      <c r="H213" s="627" t="s">
        <v>5101</v>
      </c>
      <c r="I213" s="629">
        <v>4509.9400000000005</v>
      </c>
      <c r="J213" s="629">
        <v>13</v>
      </c>
      <c r="K213" s="630">
        <v>58629.100000000006</v>
      </c>
    </row>
    <row r="214" spans="1:11" ht="14.4" customHeight="1" x14ac:dyDescent="0.3">
      <c r="A214" s="625" t="s">
        <v>549</v>
      </c>
      <c r="B214" s="626" t="s">
        <v>551</v>
      </c>
      <c r="C214" s="627" t="s">
        <v>567</v>
      </c>
      <c r="D214" s="628" t="s">
        <v>568</v>
      </c>
      <c r="E214" s="627" t="s">
        <v>4882</v>
      </c>
      <c r="F214" s="628" t="s">
        <v>4883</v>
      </c>
      <c r="G214" s="627" t="s">
        <v>5104</v>
      </c>
      <c r="H214" s="627" t="s">
        <v>5105</v>
      </c>
      <c r="I214" s="629">
        <v>8.1550000000000011</v>
      </c>
      <c r="J214" s="629">
        <v>3000</v>
      </c>
      <c r="K214" s="630">
        <v>24466</v>
      </c>
    </row>
    <row r="215" spans="1:11" ht="14.4" customHeight="1" x14ac:dyDescent="0.3">
      <c r="A215" s="625" t="s">
        <v>549</v>
      </c>
      <c r="B215" s="626" t="s">
        <v>551</v>
      </c>
      <c r="C215" s="627" t="s">
        <v>567</v>
      </c>
      <c r="D215" s="628" t="s">
        <v>568</v>
      </c>
      <c r="E215" s="627" t="s">
        <v>4882</v>
      </c>
      <c r="F215" s="628" t="s">
        <v>4883</v>
      </c>
      <c r="G215" s="627" t="s">
        <v>5106</v>
      </c>
      <c r="H215" s="627" t="s">
        <v>5107</v>
      </c>
      <c r="I215" s="629">
        <v>12.322500000000002</v>
      </c>
      <c r="J215" s="629">
        <v>261</v>
      </c>
      <c r="K215" s="630">
        <v>3240.9399999999996</v>
      </c>
    </row>
    <row r="216" spans="1:11" ht="14.4" customHeight="1" x14ac:dyDescent="0.3">
      <c r="A216" s="625" t="s">
        <v>549</v>
      </c>
      <c r="B216" s="626" t="s">
        <v>551</v>
      </c>
      <c r="C216" s="627" t="s">
        <v>567</v>
      </c>
      <c r="D216" s="628" t="s">
        <v>568</v>
      </c>
      <c r="E216" s="627" t="s">
        <v>4886</v>
      </c>
      <c r="F216" s="628" t="s">
        <v>4887</v>
      </c>
      <c r="G216" s="627" t="s">
        <v>5114</v>
      </c>
      <c r="H216" s="627" t="s">
        <v>5115</v>
      </c>
      <c r="I216" s="629">
        <v>0.31</v>
      </c>
      <c r="J216" s="629">
        <v>200</v>
      </c>
      <c r="K216" s="630">
        <v>62</v>
      </c>
    </row>
    <row r="217" spans="1:11" ht="14.4" customHeight="1" x14ac:dyDescent="0.3">
      <c r="A217" s="625" t="s">
        <v>549</v>
      </c>
      <c r="B217" s="626" t="s">
        <v>551</v>
      </c>
      <c r="C217" s="627" t="s">
        <v>567</v>
      </c>
      <c r="D217" s="628" t="s">
        <v>568</v>
      </c>
      <c r="E217" s="627" t="s">
        <v>4886</v>
      </c>
      <c r="F217" s="628" t="s">
        <v>4887</v>
      </c>
      <c r="G217" s="627" t="s">
        <v>5116</v>
      </c>
      <c r="H217" s="627" t="s">
        <v>5117</v>
      </c>
      <c r="I217" s="629">
        <v>0.29749999999999999</v>
      </c>
      <c r="J217" s="629">
        <v>1300</v>
      </c>
      <c r="K217" s="630">
        <v>388</v>
      </c>
    </row>
    <row r="218" spans="1:11" ht="14.4" customHeight="1" x14ac:dyDescent="0.3">
      <c r="A218" s="625" t="s">
        <v>549</v>
      </c>
      <c r="B218" s="626" t="s">
        <v>551</v>
      </c>
      <c r="C218" s="627" t="s">
        <v>567</v>
      </c>
      <c r="D218" s="628" t="s">
        <v>568</v>
      </c>
      <c r="E218" s="627" t="s">
        <v>4886</v>
      </c>
      <c r="F218" s="628" t="s">
        <v>4887</v>
      </c>
      <c r="G218" s="627" t="s">
        <v>5182</v>
      </c>
      <c r="H218" s="627" t="s">
        <v>5183</v>
      </c>
      <c r="I218" s="629">
        <v>0.47666666666666663</v>
      </c>
      <c r="J218" s="629">
        <v>900</v>
      </c>
      <c r="K218" s="630">
        <v>429</v>
      </c>
    </row>
    <row r="219" spans="1:11" ht="14.4" customHeight="1" x14ac:dyDescent="0.3">
      <c r="A219" s="625" t="s">
        <v>549</v>
      </c>
      <c r="B219" s="626" t="s">
        <v>551</v>
      </c>
      <c r="C219" s="627" t="s">
        <v>567</v>
      </c>
      <c r="D219" s="628" t="s">
        <v>568</v>
      </c>
      <c r="E219" s="627" t="s">
        <v>4886</v>
      </c>
      <c r="F219" s="628" t="s">
        <v>4887</v>
      </c>
      <c r="G219" s="627" t="s">
        <v>5118</v>
      </c>
      <c r="H219" s="627" t="s">
        <v>5119</v>
      </c>
      <c r="I219" s="629">
        <v>0.30222222222222217</v>
      </c>
      <c r="J219" s="629">
        <v>7300</v>
      </c>
      <c r="K219" s="630">
        <v>2211</v>
      </c>
    </row>
    <row r="220" spans="1:11" ht="14.4" customHeight="1" x14ac:dyDescent="0.3">
      <c r="A220" s="625" t="s">
        <v>549</v>
      </c>
      <c r="B220" s="626" t="s">
        <v>551</v>
      </c>
      <c r="C220" s="627" t="s">
        <v>567</v>
      </c>
      <c r="D220" s="628" t="s">
        <v>568</v>
      </c>
      <c r="E220" s="627" t="s">
        <v>4886</v>
      </c>
      <c r="F220" s="628" t="s">
        <v>4887</v>
      </c>
      <c r="G220" s="627" t="s">
        <v>5184</v>
      </c>
      <c r="H220" s="627" t="s">
        <v>5185</v>
      </c>
      <c r="I220" s="629">
        <v>31.46</v>
      </c>
      <c r="J220" s="629">
        <v>100</v>
      </c>
      <c r="K220" s="630">
        <v>3146</v>
      </c>
    </row>
    <row r="221" spans="1:11" ht="14.4" customHeight="1" x14ac:dyDescent="0.3">
      <c r="A221" s="625" t="s">
        <v>549</v>
      </c>
      <c r="B221" s="626" t="s">
        <v>551</v>
      </c>
      <c r="C221" s="627" t="s">
        <v>567</v>
      </c>
      <c r="D221" s="628" t="s">
        <v>568</v>
      </c>
      <c r="E221" s="627" t="s">
        <v>4886</v>
      </c>
      <c r="F221" s="628" t="s">
        <v>4887</v>
      </c>
      <c r="G221" s="627" t="s">
        <v>5120</v>
      </c>
      <c r="H221" s="627" t="s">
        <v>5121</v>
      </c>
      <c r="I221" s="629">
        <v>31.459999999999997</v>
      </c>
      <c r="J221" s="629">
        <v>350</v>
      </c>
      <c r="K221" s="630">
        <v>11011</v>
      </c>
    </row>
    <row r="222" spans="1:11" ht="14.4" customHeight="1" x14ac:dyDescent="0.3">
      <c r="A222" s="625" t="s">
        <v>549</v>
      </c>
      <c r="B222" s="626" t="s">
        <v>551</v>
      </c>
      <c r="C222" s="627" t="s">
        <v>567</v>
      </c>
      <c r="D222" s="628" t="s">
        <v>568</v>
      </c>
      <c r="E222" s="627" t="s">
        <v>4888</v>
      </c>
      <c r="F222" s="628" t="s">
        <v>4889</v>
      </c>
      <c r="G222" s="627" t="s">
        <v>5122</v>
      </c>
      <c r="H222" s="627" t="s">
        <v>5123</v>
      </c>
      <c r="I222" s="629">
        <v>0.7985714285714286</v>
      </c>
      <c r="J222" s="629">
        <v>10700</v>
      </c>
      <c r="K222" s="630">
        <v>8714</v>
      </c>
    </row>
    <row r="223" spans="1:11" ht="14.4" customHeight="1" x14ac:dyDescent="0.3">
      <c r="A223" s="625" t="s">
        <v>549</v>
      </c>
      <c r="B223" s="626" t="s">
        <v>551</v>
      </c>
      <c r="C223" s="627" t="s">
        <v>567</v>
      </c>
      <c r="D223" s="628" t="s">
        <v>568</v>
      </c>
      <c r="E223" s="627" t="s">
        <v>4888</v>
      </c>
      <c r="F223" s="628" t="s">
        <v>4889</v>
      </c>
      <c r="G223" s="627" t="s">
        <v>5124</v>
      </c>
      <c r="H223" s="627" t="s">
        <v>5125</v>
      </c>
      <c r="I223" s="629">
        <v>0.64</v>
      </c>
      <c r="J223" s="629">
        <v>500</v>
      </c>
      <c r="K223" s="630">
        <v>320</v>
      </c>
    </row>
    <row r="224" spans="1:11" ht="14.4" customHeight="1" x14ac:dyDescent="0.3">
      <c r="A224" s="625" t="s">
        <v>549</v>
      </c>
      <c r="B224" s="626" t="s">
        <v>551</v>
      </c>
      <c r="C224" s="627" t="s">
        <v>567</v>
      </c>
      <c r="D224" s="628" t="s">
        <v>568</v>
      </c>
      <c r="E224" s="627" t="s">
        <v>4888</v>
      </c>
      <c r="F224" s="628" t="s">
        <v>4889</v>
      </c>
      <c r="G224" s="627" t="s">
        <v>5126</v>
      </c>
      <c r="H224" s="627" t="s">
        <v>5127</v>
      </c>
      <c r="I224" s="629">
        <v>0.67</v>
      </c>
      <c r="J224" s="629">
        <v>7000</v>
      </c>
      <c r="K224" s="630">
        <v>4710.8</v>
      </c>
    </row>
    <row r="225" spans="1:11" ht="14.4" customHeight="1" x14ac:dyDescent="0.3">
      <c r="A225" s="625" t="s">
        <v>549</v>
      </c>
      <c r="B225" s="626" t="s">
        <v>551</v>
      </c>
      <c r="C225" s="627" t="s">
        <v>567</v>
      </c>
      <c r="D225" s="628" t="s">
        <v>568</v>
      </c>
      <c r="E225" s="627" t="s">
        <v>4888</v>
      </c>
      <c r="F225" s="628" t="s">
        <v>4889</v>
      </c>
      <c r="G225" s="627" t="s">
        <v>5186</v>
      </c>
      <c r="H225" s="627" t="s">
        <v>5187</v>
      </c>
      <c r="I225" s="629">
        <v>0.65</v>
      </c>
      <c r="J225" s="629">
        <v>100</v>
      </c>
      <c r="K225" s="630">
        <v>65</v>
      </c>
    </row>
    <row r="226" spans="1:11" ht="14.4" customHeight="1" x14ac:dyDescent="0.3">
      <c r="A226" s="625" t="s">
        <v>549</v>
      </c>
      <c r="B226" s="626" t="s">
        <v>551</v>
      </c>
      <c r="C226" s="627" t="s">
        <v>567</v>
      </c>
      <c r="D226" s="628" t="s">
        <v>568</v>
      </c>
      <c r="E226" s="627" t="s">
        <v>4888</v>
      </c>
      <c r="F226" s="628" t="s">
        <v>4889</v>
      </c>
      <c r="G226" s="627" t="s">
        <v>5188</v>
      </c>
      <c r="H226" s="627" t="s">
        <v>5189</v>
      </c>
      <c r="I226" s="629">
        <v>11</v>
      </c>
      <c r="J226" s="629">
        <v>10</v>
      </c>
      <c r="K226" s="630">
        <v>110</v>
      </c>
    </row>
    <row r="227" spans="1:11" ht="14.4" customHeight="1" x14ac:dyDescent="0.3">
      <c r="A227" s="625" t="s">
        <v>549</v>
      </c>
      <c r="B227" s="626" t="s">
        <v>551</v>
      </c>
      <c r="C227" s="627" t="s">
        <v>567</v>
      </c>
      <c r="D227" s="628" t="s">
        <v>568</v>
      </c>
      <c r="E227" s="627" t="s">
        <v>4888</v>
      </c>
      <c r="F227" s="628" t="s">
        <v>4889</v>
      </c>
      <c r="G227" s="627" t="s">
        <v>5190</v>
      </c>
      <c r="H227" s="627" t="s">
        <v>5191</v>
      </c>
      <c r="I227" s="629">
        <v>11.01</v>
      </c>
      <c r="J227" s="629">
        <v>10</v>
      </c>
      <c r="K227" s="630">
        <v>110.1</v>
      </c>
    </row>
    <row r="228" spans="1:11" ht="14.4" customHeight="1" x14ac:dyDescent="0.3">
      <c r="A228" s="625" t="s">
        <v>549</v>
      </c>
      <c r="B228" s="626" t="s">
        <v>551</v>
      </c>
      <c r="C228" s="627" t="s">
        <v>567</v>
      </c>
      <c r="D228" s="628" t="s">
        <v>568</v>
      </c>
      <c r="E228" s="627" t="s">
        <v>4888</v>
      </c>
      <c r="F228" s="628" t="s">
        <v>4889</v>
      </c>
      <c r="G228" s="627" t="s">
        <v>5192</v>
      </c>
      <c r="H228" s="627" t="s">
        <v>5193</v>
      </c>
      <c r="I228" s="629">
        <v>11.01</v>
      </c>
      <c r="J228" s="629">
        <v>10</v>
      </c>
      <c r="K228" s="630">
        <v>110.1</v>
      </c>
    </row>
    <row r="229" spans="1:11" ht="14.4" customHeight="1" x14ac:dyDescent="0.3">
      <c r="A229" s="625" t="s">
        <v>549</v>
      </c>
      <c r="B229" s="626" t="s">
        <v>551</v>
      </c>
      <c r="C229" s="627" t="s">
        <v>567</v>
      </c>
      <c r="D229" s="628" t="s">
        <v>568</v>
      </c>
      <c r="E229" s="627" t="s">
        <v>4888</v>
      </c>
      <c r="F229" s="628" t="s">
        <v>4889</v>
      </c>
      <c r="G229" s="627" t="s">
        <v>5194</v>
      </c>
      <c r="H229" s="627" t="s">
        <v>5195</v>
      </c>
      <c r="I229" s="629">
        <v>10.99</v>
      </c>
      <c r="J229" s="629">
        <v>10</v>
      </c>
      <c r="K229" s="630">
        <v>109.9</v>
      </c>
    </row>
    <row r="230" spans="1:11" ht="14.4" customHeight="1" x14ac:dyDescent="0.3">
      <c r="A230" s="625" t="s">
        <v>549</v>
      </c>
      <c r="B230" s="626" t="s">
        <v>551</v>
      </c>
      <c r="C230" s="627" t="s">
        <v>567</v>
      </c>
      <c r="D230" s="628" t="s">
        <v>568</v>
      </c>
      <c r="E230" s="627" t="s">
        <v>4888</v>
      </c>
      <c r="F230" s="628" t="s">
        <v>4889</v>
      </c>
      <c r="G230" s="627" t="s">
        <v>5196</v>
      </c>
      <c r="H230" s="627" t="s">
        <v>5197</v>
      </c>
      <c r="I230" s="629">
        <v>0.82</v>
      </c>
      <c r="J230" s="629">
        <v>200</v>
      </c>
      <c r="K230" s="630">
        <v>164</v>
      </c>
    </row>
    <row r="231" spans="1:11" ht="14.4" customHeight="1" x14ac:dyDescent="0.3">
      <c r="A231" s="625" t="s">
        <v>549</v>
      </c>
      <c r="B231" s="626" t="s">
        <v>551</v>
      </c>
      <c r="C231" s="627" t="s">
        <v>567</v>
      </c>
      <c r="D231" s="628" t="s">
        <v>568</v>
      </c>
      <c r="E231" s="627" t="s">
        <v>4890</v>
      </c>
      <c r="F231" s="628" t="s">
        <v>4891</v>
      </c>
      <c r="G231" s="627" t="s">
        <v>5134</v>
      </c>
      <c r="H231" s="627" t="s">
        <v>5135</v>
      </c>
      <c r="I231" s="629">
        <v>152.46</v>
      </c>
      <c r="J231" s="629">
        <v>15</v>
      </c>
      <c r="K231" s="630">
        <v>2286.9</v>
      </c>
    </row>
    <row r="232" spans="1:11" ht="14.4" customHeight="1" x14ac:dyDescent="0.3">
      <c r="A232" s="625" t="s">
        <v>549</v>
      </c>
      <c r="B232" s="626" t="s">
        <v>551</v>
      </c>
      <c r="C232" s="627" t="s">
        <v>567</v>
      </c>
      <c r="D232" s="628" t="s">
        <v>568</v>
      </c>
      <c r="E232" s="627" t="s">
        <v>4890</v>
      </c>
      <c r="F232" s="628" t="s">
        <v>4891</v>
      </c>
      <c r="G232" s="627" t="s">
        <v>5136</v>
      </c>
      <c r="H232" s="627" t="s">
        <v>5137</v>
      </c>
      <c r="I232" s="629">
        <v>139.4379830587965</v>
      </c>
      <c r="J232" s="629">
        <v>16</v>
      </c>
      <c r="K232" s="630">
        <v>2231.0077239782859</v>
      </c>
    </row>
    <row r="233" spans="1:11" ht="14.4" customHeight="1" x14ac:dyDescent="0.3">
      <c r="A233" s="625" t="s">
        <v>549</v>
      </c>
      <c r="B233" s="626" t="s">
        <v>551</v>
      </c>
      <c r="C233" s="627" t="s">
        <v>567</v>
      </c>
      <c r="D233" s="628" t="s">
        <v>568</v>
      </c>
      <c r="E233" s="627" t="s">
        <v>4890</v>
      </c>
      <c r="F233" s="628" t="s">
        <v>4891</v>
      </c>
      <c r="G233" s="627" t="s">
        <v>5138</v>
      </c>
      <c r="H233" s="627" t="s">
        <v>5139</v>
      </c>
      <c r="I233" s="629">
        <v>139.43822505880399</v>
      </c>
      <c r="J233" s="629">
        <v>16</v>
      </c>
      <c r="K233" s="630">
        <v>2231.0106279783763</v>
      </c>
    </row>
    <row r="234" spans="1:11" ht="14.4" customHeight="1" x14ac:dyDescent="0.3">
      <c r="A234" s="625" t="s">
        <v>549</v>
      </c>
      <c r="B234" s="626" t="s">
        <v>551</v>
      </c>
      <c r="C234" s="627" t="s">
        <v>567</v>
      </c>
      <c r="D234" s="628" t="s">
        <v>568</v>
      </c>
      <c r="E234" s="627" t="s">
        <v>4890</v>
      </c>
      <c r="F234" s="628" t="s">
        <v>4891</v>
      </c>
      <c r="G234" s="627" t="s">
        <v>5198</v>
      </c>
      <c r="H234" s="627" t="s">
        <v>5199</v>
      </c>
      <c r="I234" s="629">
        <v>1390.4396855566001</v>
      </c>
      <c r="J234" s="629">
        <v>13</v>
      </c>
      <c r="K234" s="630">
        <v>18075.716777259942</v>
      </c>
    </row>
    <row r="235" spans="1:11" ht="14.4" customHeight="1" x14ac:dyDescent="0.3">
      <c r="A235" s="625" t="s">
        <v>549</v>
      </c>
      <c r="B235" s="626" t="s">
        <v>551</v>
      </c>
      <c r="C235" s="627" t="s">
        <v>567</v>
      </c>
      <c r="D235" s="628" t="s">
        <v>568</v>
      </c>
      <c r="E235" s="627" t="s">
        <v>4890</v>
      </c>
      <c r="F235" s="628" t="s">
        <v>4891</v>
      </c>
      <c r="G235" s="627" t="s">
        <v>5200</v>
      </c>
      <c r="H235" s="627" t="s">
        <v>5199</v>
      </c>
      <c r="I235" s="629">
        <v>1390.4399999999998</v>
      </c>
      <c r="J235" s="629">
        <v>4</v>
      </c>
      <c r="K235" s="630">
        <v>5561.76</v>
      </c>
    </row>
    <row r="236" spans="1:11" ht="14.4" customHeight="1" x14ac:dyDescent="0.3">
      <c r="A236" s="625" t="s">
        <v>549</v>
      </c>
      <c r="B236" s="626" t="s">
        <v>551</v>
      </c>
      <c r="C236" s="627" t="s">
        <v>571</v>
      </c>
      <c r="D236" s="628" t="s">
        <v>572</v>
      </c>
      <c r="E236" s="627" t="s">
        <v>4872</v>
      </c>
      <c r="F236" s="628" t="s">
        <v>4873</v>
      </c>
      <c r="G236" s="627" t="s">
        <v>5201</v>
      </c>
      <c r="H236" s="627" t="s">
        <v>5202</v>
      </c>
      <c r="I236" s="629">
        <v>42.47</v>
      </c>
      <c r="J236" s="629">
        <v>4</v>
      </c>
      <c r="K236" s="630">
        <v>169.88</v>
      </c>
    </row>
    <row r="237" spans="1:11" ht="14.4" customHeight="1" x14ac:dyDescent="0.3">
      <c r="A237" s="625" t="s">
        <v>549</v>
      </c>
      <c r="B237" s="626" t="s">
        <v>551</v>
      </c>
      <c r="C237" s="627" t="s">
        <v>571</v>
      </c>
      <c r="D237" s="628" t="s">
        <v>572</v>
      </c>
      <c r="E237" s="627" t="s">
        <v>4872</v>
      </c>
      <c r="F237" s="628" t="s">
        <v>4873</v>
      </c>
      <c r="G237" s="627" t="s">
        <v>4894</v>
      </c>
      <c r="H237" s="627" t="s">
        <v>4895</v>
      </c>
      <c r="I237" s="629">
        <v>0.39</v>
      </c>
      <c r="J237" s="629">
        <v>100</v>
      </c>
      <c r="K237" s="630">
        <v>39</v>
      </c>
    </row>
    <row r="238" spans="1:11" ht="14.4" customHeight="1" x14ac:dyDescent="0.3">
      <c r="A238" s="625" t="s">
        <v>549</v>
      </c>
      <c r="B238" s="626" t="s">
        <v>551</v>
      </c>
      <c r="C238" s="627" t="s">
        <v>571</v>
      </c>
      <c r="D238" s="628" t="s">
        <v>572</v>
      </c>
      <c r="E238" s="627" t="s">
        <v>4872</v>
      </c>
      <c r="F238" s="628" t="s">
        <v>4873</v>
      </c>
      <c r="G238" s="627" t="s">
        <v>5203</v>
      </c>
      <c r="H238" s="627" t="s">
        <v>5204</v>
      </c>
      <c r="I238" s="629">
        <v>3.08</v>
      </c>
      <c r="J238" s="629">
        <v>40</v>
      </c>
      <c r="K238" s="630">
        <v>123.2</v>
      </c>
    </row>
    <row r="239" spans="1:11" ht="14.4" customHeight="1" x14ac:dyDescent="0.3">
      <c r="A239" s="625" t="s">
        <v>549</v>
      </c>
      <c r="B239" s="626" t="s">
        <v>551</v>
      </c>
      <c r="C239" s="627" t="s">
        <v>571</v>
      </c>
      <c r="D239" s="628" t="s">
        <v>572</v>
      </c>
      <c r="E239" s="627" t="s">
        <v>4872</v>
      </c>
      <c r="F239" s="628" t="s">
        <v>4873</v>
      </c>
      <c r="G239" s="627" t="s">
        <v>5205</v>
      </c>
      <c r="H239" s="627" t="s">
        <v>5206</v>
      </c>
      <c r="I239" s="629">
        <v>88.59</v>
      </c>
      <c r="J239" s="629">
        <v>2</v>
      </c>
      <c r="K239" s="630">
        <v>177.18</v>
      </c>
    </row>
    <row r="240" spans="1:11" ht="14.4" customHeight="1" x14ac:dyDescent="0.3">
      <c r="A240" s="625" t="s">
        <v>549</v>
      </c>
      <c r="B240" s="626" t="s">
        <v>551</v>
      </c>
      <c r="C240" s="627" t="s">
        <v>571</v>
      </c>
      <c r="D240" s="628" t="s">
        <v>572</v>
      </c>
      <c r="E240" s="627" t="s">
        <v>4872</v>
      </c>
      <c r="F240" s="628" t="s">
        <v>4873</v>
      </c>
      <c r="G240" s="627" t="s">
        <v>4906</v>
      </c>
      <c r="H240" s="627" t="s">
        <v>4907</v>
      </c>
      <c r="I240" s="629">
        <v>12.08</v>
      </c>
      <c r="J240" s="629">
        <v>5</v>
      </c>
      <c r="K240" s="630">
        <v>60.4</v>
      </c>
    </row>
    <row r="241" spans="1:11" ht="14.4" customHeight="1" x14ac:dyDescent="0.3">
      <c r="A241" s="625" t="s">
        <v>549</v>
      </c>
      <c r="B241" s="626" t="s">
        <v>551</v>
      </c>
      <c r="C241" s="627" t="s">
        <v>571</v>
      </c>
      <c r="D241" s="628" t="s">
        <v>572</v>
      </c>
      <c r="E241" s="627" t="s">
        <v>4872</v>
      </c>
      <c r="F241" s="628" t="s">
        <v>4873</v>
      </c>
      <c r="G241" s="627" t="s">
        <v>5207</v>
      </c>
      <c r="H241" s="627" t="s">
        <v>5208</v>
      </c>
      <c r="I241" s="629">
        <v>8.58</v>
      </c>
      <c r="J241" s="629">
        <v>5</v>
      </c>
      <c r="K241" s="630">
        <v>42.9</v>
      </c>
    </row>
    <row r="242" spans="1:11" ht="14.4" customHeight="1" x14ac:dyDescent="0.3">
      <c r="A242" s="625" t="s">
        <v>549</v>
      </c>
      <c r="B242" s="626" t="s">
        <v>551</v>
      </c>
      <c r="C242" s="627" t="s">
        <v>571</v>
      </c>
      <c r="D242" s="628" t="s">
        <v>572</v>
      </c>
      <c r="E242" s="627" t="s">
        <v>4872</v>
      </c>
      <c r="F242" s="628" t="s">
        <v>4873</v>
      </c>
      <c r="G242" s="627" t="s">
        <v>4908</v>
      </c>
      <c r="H242" s="627" t="s">
        <v>4909</v>
      </c>
      <c r="I242" s="629">
        <v>27.251428571428573</v>
      </c>
      <c r="J242" s="629">
        <v>43</v>
      </c>
      <c r="K242" s="630">
        <v>1172.58</v>
      </c>
    </row>
    <row r="243" spans="1:11" ht="14.4" customHeight="1" x14ac:dyDescent="0.3">
      <c r="A243" s="625" t="s">
        <v>549</v>
      </c>
      <c r="B243" s="626" t="s">
        <v>551</v>
      </c>
      <c r="C243" s="627" t="s">
        <v>571</v>
      </c>
      <c r="D243" s="628" t="s">
        <v>572</v>
      </c>
      <c r="E243" s="627" t="s">
        <v>4872</v>
      </c>
      <c r="F243" s="628" t="s">
        <v>4873</v>
      </c>
      <c r="G243" s="627" t="s">
        <v>4914</v>
      </c>
      <c r="H243" s="627" t="s">
        <v>4915</v>
      </c>
      <c r="I243" s="629">
        <v>2.0499999999999998</v>
      </c>
      <c r="J243" s="629">
        <v>75</v>
      </c>
      <c r="K243" s="630">
        <v>153.85</v>
      </c>
    </row>
    <row r="244" spans="1:11" ht="14.4" customHeight="1" x14ac:dyDescent="0.3">
      <c r="A244" s="625" t="s">
        <v>549</v>
      </c>
      <c r="B244" s="626" t="s">
        <v>551</v>
      </c>
      <c r="C244" s="627" t="s">
        <v>571</v>
      </c>
      <c r="D244" s="628" t="s">
        <v>572</v>
      </c>
      <c r="E244" s="627" t="s">
        <v>4872</v>
      </c>
      <c r="F244" s="628" t="s">
        <v>4873</v>
      </c>
      <c r="G244" s="627" t="s">
        <v>4932</v>
      </c>
      <c r="H244" s="627" t="s">
        <v>4933</v>
      </c>
      <c r="I244" s="629">
        <v>30.172500000000003</v>
      </c>
      <c r="J244" s="629">
        <v>21</v>
      </c>
      <c r="K244" s="630">
        <v>633.62</v>
      </c>
    </row>
    <row r="245" spans="1:11" ht="14.4" customHeight="1" x14ac:dyDescent="0.3">
      <c r="A245" s="625" t="s">
        <v>549</v>
      </c>
      <c r="B245" s="626" t="s">
        <v>551</v>
      </c>
      <c r="C245" s="627" t="s">
        <v>571</v>
      </c>
      <c r="D245" s="628" t="s">
        <v>572</v>
      </c>
      <c r="E245" s="627" t="s">
        <v>4872</v>
      </c>
      <c r="F245" s="628" t="s">
        <v>4873</v>
      </c>
      <c r="G245" s="627" t="s">
        <v>5209</v>
      </c>
      <c r="H245" s="627" t="s">
        <v>5210</v>
      </c>
      <c r="I245" s="629">
        <v>1.1599999999999999</v>
      </c>
      <c r="J245" s="629">
        <v>400</v>
      </c>
      <c r="K245" s="630">
        <v>464</v>
      </c>
    </row>
    <row r="246" spans="1:11" ht="14.4" customHeight="1" x14ac:dyDescent="0.3">
      <c r="A246" s="625" t="s">
        <v>549</v>
      </c>
      <c r="B246" s="626" t="s">
        <v>551</v>
      </c>
      <c r="C246" s="627" t="s">
        <v>571</v>
      </c>
      <c r="D246" s="628" t="s">
        <v>572</v>
      </c>
      <c r="E246" s="627" t="s">
        <v>4872</v>
      </c>
      <c r="F246" s="628" t="s">
        <v>4873</v>
      </c>
      <c r="G246" s="627" t="s">
        <v>4934</v>
      </c>
      <c r="H246" s="627" t="s">
        <v>4935</v>
      </c>
      <c r="I246" s="629">
        <v>1.5262500000000001</v>
      </c>
      <c r="J246" s="629">
        <v>3300</v>
      </c>
      <c r="K246" s="630">
        <v>5034</v>
      </c>
    </row>
    <row r="247" spans="1:11" ht="14.4" customHeight="1" x14ac:dyDescent="0.3">
      <c r="A247" s="625" t="s">
        <v>549</v>
      </c>
      <c r="B247" s="626" t="s">
        <v>551</v>
      </c>
      <c r="C247" s="627" t="s">
        <v>571</v>
      </c>
      <c r="D247" s="628" t="s">
        <v>572</v>
      </c>
      <c r="E247" s="627" t="s">
        <v>4872</v>
      </c>
      <c r="F247" s="628" t="s">
        <v>4873</v>
      </c>
      <c r="G247" s="627" t="s">
        <v>4940</v>
      </c>
      <c r="H247" s="627" t="s">
        <v>4941</v>
      </c>
      <c r="I247" s="629">
        <v>0.6</v>
      </c>
      <c r="J247" s="629">
        <v>200</v>
      </c>
      <c r="K247" s="630">
        <v>120</v>
      </c>
    </row>
    <row r="248" spans="1:11" ht="14.4" customHeight="1" x14ac:dyDescent="0.3">
      <c r="A248" s="625" t="s">
        <v>549</v>
      </c>
      <c r="B248" s="626" t="s">
        <v>551</v>
      </c>
      <c r="C248" s="627" t="s">
        <v>571</v>
      </c>
      <c r="D248" s="628" t="s">
        <v>572</v>
      </c>
      <c r="E248" s="627" t="s">
        <v>4872</v>
      </c>
      <c r="F248" s="628" t="s">
        <v>4873</v>
      </c>
      <c r="G248" s="627" t="s">
        <v>4946</v>
      </c>
      <c r="H248" s="627" t="s">
        <v>4947</v>
      </c>
      <c r="I248" s="629">
        <v>8.6033333333333335</v>
      </c>
      <c r="J248" s="629">
        <v>96</v>
      </c>
      <c r="K248" s="630">
        <v>826.92</v>
      </c>
    </row>
    <row r="249" spans="1:11" ht="14.4" customHeight="1" x14ac:dyDescent="0.3">
      <c r="A249" s="625" t="s">
        <v>549</v>
      </c>
      <c r="B249" s="626" t="s">
        <v>551</v>
      </c>
      <c r="C249" s="627" t="s">
        <v>571</v>
      </c>
      <c r="D249" s="628" t="s">
        <v>572</v>
      </c>
      <c r="E249" s="627" t="s">
        <v>4872</v>
      </c>
      <c r="F249" s="628" t="s">
        <v>4873</v>
      </c>
      <c r="G249" s="627" t="s">
        <v>5152</v>
      </c>
      <c r="H249" s="627" t="s">
        <v>5153</v>
      </c>
      <c r="I249" s="629">
        <v>13.035</v>
      </c>
      <c r="J249" s="629">
        <v>5</v>
      </c>
      <c r="K249" s="630">
        <v>65.16</v>
      </c>
    </row>
    <row r="250" spans="1:11" ht="14.4" customHeight="1" x14ac:dyDescent="0.3">
      <c r="A250" s="625" t="s">
        <v>549</v>
      </c>
      <c r="B250" s="626" t="s">
        <v>551</v>
      </c>
      <c r="C250" s="627" t="s">
        <v>571</v>
      </c>
      <c r="D250" s="628" t="s">
        <v>572</v>
      </c>
      <c r="E250" s="627" t="s">
        <v>4872</v>
      </c>
      <c r="F250" s="628" t="s">
        <v>4873</v>
      </c>
      <c r="G250" s="627" t="s">
        <v>4948</v>
      </c>
      <c r="H250" s="627" t="s">
        <v>4949</v>
      </c>
      <c r="I250" s="629">
        <v>26.604999999999997</v>
      </c>
      <c r="J250" s="629">
        <v>90</v>
      </c>
      <c r="K250" s="630">
        <v>2402.9500000000003</v>
      </c>
    </row>
    <row r="251" spans="1:11" ht="14.4" customHeight="1" x14ac:dyDescent="0.3">
      <c r="A251" s="625" t="s">
        <v>549</v>
      </c>
      <c r="B251" s="626" t="s">
        <v>551</v>
      </c>
      <c r="C251" s="627" t="s">
        <v>571</v>
      </c>
      <c r="D251" s="628" t="s">
        <v>572</v>
      </c>
      <c r="E251" s="627" t="s">
        <v>4872</v>
      </c>
      <c r="F251" s="628" t="s">
        <v>4873</v>
      </c>
      <c r="G251" s="627" t="s">
        <v>5211</v>
      </c>
      <c r="H251" s="627" t="s">
        <v>5212</v>
      </c>
      <c r="I251" s="629">
        <v>0.92500000000000004</v>
      </c>
      <c r="J251" s="629">
        <v>200</v>
      </c>
      <c r="K251" s="630">
        <v>185</v>
      </c>
    </row>
    <row r="252" spans="1:11" ht="14.4" customHeight="1" x14ac:dyDescent="0.3">
      <c r="A252" s="625" t="s">
        <v>549</v>
      </c>
      <c r="B252" s="626" t="s">
        <v>551</v>
      </c>
      <c r="C252" s="627" t="s">
        <v>571</v>
      </c>
      <c r="D252" s="628" t="s">
        <v>572</v>
      </c>
      <c r="E252" s="627" t="s">
        <v>4872</v>
      </c>
      <c r="F252" s="628" t="s">
        <v>4873</v>
      </c>
      <c r="G252" s="627" t="s">
        <v>5213</v>
      </c>
      <c r="H252" s="627" t="s">
        <v>5214</v>
      </c>
      <c r="I252" s="629">
        <v>0.56000000000000005</v>
      </c>
      <c r="J252" s="629">
        <v>1200</v>
      </c>
      <c r="K252" s="630">
        <v>672</v>
      </c>
    </row>
    <row r="253" spans="1:11" ht="14.4" customHeight="1" x14ac:dyDescent="0.3">
      <c r="A253" s="625" t="s">
        <v>549</v>
      </c>
      <c r="B253" s="626" t="s">
        <v>551</v>
      </c>
      <c r="C253" s="627" t="s">
        <v>571</v>
      </c>
      <c r="D253" s="628" t="s">
        <v>572</v>
      </c>
      <c r="E253" s="627" t="s">
        <v>4872</v>
      </c>
      <c r="F253" s="628" t="s">
        <v>4873</v>
      </c>
      <c r="G253" s="627" t="s">
        <v>5215</v>
      </c>
      <c r="H253" s="627" t="s">
        <v>5216</v>
      </c>
      <c r="I253" s="629">
        <v>13.195</v>
      </c>
      <c r="J253" s="629">
        <v>192</v>
      </c>
      <c r="K253" s="630">
        <v>2532.8199999999997</v>
      </c>
    </row>
    <row r="254" spans="1:11" ht="14.4" customHeight="1" x14ac:dyDescent="0.3">
      <c r="A254" s="625" t="s">
        <v>549</v>
      </c>
      <c r="B254" s="626" t="s">
        <v>551</v>
      </c>
      <c r="C254" s="627" t="s">
        <v>571</v>
      </c>
      <c r="D254" s="628" t="s">
        <v>572</v>
      </c>
      <c r="E254" s="627" t="s">
        <v>4872</v>
      </c>
      <c r="F254" s="628" t="s">
        <v>4873</v>
      </c>
      <c r="G254" s="627" t="s">
        <v>5217</v>
      </c>
      <c r="H254" s="627" t="s">
        <v>5218</v>
      </c>
      <c r="I254" s="629">
        <v>9.8162500000000001</v>
      </c>
      <c r="J254" s="629">
        <v>204</v>
      </c>
      <c r="K254" s="630">
        <v>2003.16</v>
      </c>
    </row>
    <row r="255" spans="1:11" ht="14.4" customHeight="1" x14ac:dyDescent="0.3">
      <c r="A255" s="625" t="s">
        <v>549</v>
      </c>
      <c r="B255" s="626" t="s">
        <v>551</v>
      </c>
      <c r="C255" s="627" t="s">
        <v>571</v>
      </c>
      <c r="D255" s="628" t="s">
        <v>572</v>
      </c>
      <c r="E255" s="627" t="s">
        <v>4872</v>
      </c>
      <c r="F255" s="628" t="s">
        <v>4873</v>
      </c>
      <c r="G255" s="627" t="s">
        <v>5158</v>
      </c>
      <c r="H255" s="627" t="s">
        <v>5159</v>
      </c>
      <c r="I255" s="629">
        <v>1.5137499999999999</v>
      </c>
      <c r="J255" s="629">
        <v>2600</v>
      </c>
      <c r="K255" s="630">
        <v>3938</v>
      </c>
    </row>
    <row r="256" spans="1:11" ht="14.4" customHeight="1" x14ac:dyDescent="0.3">
      <c r="A256" s="625" t="s">
        <v>549</v>
      </c>
      <c r="B256" s="626" t="s">
        <v>551</v>
      </c>
      <c r="C256" s="627" t="s">
        <v>571</v>
      </c>
      <c r="D256" s="628" t="s">
        <v>572</v>
      </c>
      <c r="E256" s="627" t="s">
        <v>4874</v>
      </c>
      <c r="F256" s="628" t="s">
        <v>4875</v>
      </c>
      <c r="G256" s="627" t="s">
        <v>5219</v>
      </c>
      <c r="H256" s="627" t="s">
        <v>5220</v>
      </c>
      <c r="I256" s="629">
        <v>4.8449999999999998</v>
      </c>
      <c r="J256" s="629">
        <v>200</v>
      </c>
      <c r="K256" s="630">
        <v>969</v>
      </c>
    </row>
    <row r="257" spans="1:11" ht="14.4" customHeight="1" x14ac:dyDescent="0.3">
      <c r="A257" s="625" t="s">
        <v>549</v>
      </c>
      <c r="B257" s="626" t="s">
        <v>551</v>
      </c>
      <c r="C257" s="627" t="s">
        <v>571</v>
      </c>
      <c r="D257" s="628" t="s">
        <v>572</v>
      </c>
      <c r="E257" s="627" t="s">
        <v>4874</v>
      </c>
      <c r="F257" s="628" t="s">
        <v>4875</v>
      </c>
      <c r="G257" s="627" t="s">
        <v>4972</v>
      </c>
      <c r="H257" s="627" t="s">
        <v>4973</v>
      </c>
      <c r="I257" s="629">
        <v>15.865</v>
      </c>
      <c r="J257" s="629">
        <v>600</v>
      </c>
      <c r="K257" s="630">
        <v>9508</v>
      </c>
    </row>
    <row r="258" spans="1:11" ht="14.4" customHeight="1" x14ac:dyDescent="0.3">
      <c r="A258" s="625" t="s">
        <v>549</v>
      </c>
      <c r="B258" s="626" t="s">
        <v>551</v>
      </c>
      <c r="C258" s="627" t="s">
        <v>571</v>
      </c>
      <c r="D258" s="628" t="s">
        <v>572</v>
      </c>
      <c r="E258" s="627" t="s">
        <v>4874</v>
      </c>
      <c r="F258" s="628" t="s">
        <v>4875</v>
      </c>
      <c r="G258" s="627" t="s">
        <v>5221</v>
      </c>
      <c r="H258" s="627" t="s">
        <v>5222</v>
      </c>
      <c r="I258" s="629">
        <v>31.914999999999999</v>
      </c>
      <c r="J258" s="629">
        <v>150</v>
      </c>
      <c r="K258" s="630">
        <v>4927.5</v>
      </c>
    </row>
    <row r="259" spans="1:11" ht="14.4" customHeight="1" x14ac:dyDescent="0.3">
      <c r="A259" s="625" t="s">
        <v>549</v>
      </c>
      <c r="B259" s="626" t="s">
        <v>551</v>
      </c>
      <c r="C259" s="627" t="s">
        <v>571</v>
      </c>
      <c r="D259" s="628" t="s">
        <v>572</v>
      </c>
      <c r="E259" s="627" t="s">
        <v>4874</v>
      </c>
      <c r="F259" s="628" t="s">
        <v>4875</v>
      </c>
      <c r="G259" s="627" t="s">
        <v>4976</v>
      </c>
      <c r="H259" s="627" t="s">
        <v>4977</v>
      </c>
      <c r="I259" s="629">
        <v>0.92249999999999988</v>
      </c>
      <c r="J259" s="629">
        <v>9800</v>
      </c>
      <c r="K259" s="630">
        <v>9044</v>
      </c>
    </row>
    <row r="260" spans="1:11" ht="14.4" customHeight="1" x14ac:dyDescent="0.3">
      <c r="A260" s="625" t="s">
        <v>549</v>
      </c>
      <c r="B260" s="626" t="s">
        <v>551</v>
      </c>
      <c r="C260" s="627" t="s">
        <v>571</v>
      </c>
      <c r="D260" s="628" t="s">
        <v>572</v>
      </c>
      <c r="E260" s="627" t="s">
        <v>4874</v>
      </c>
      <c r="F260" s="628" t="s">
        <v>4875</v>
      </c>
      <c r="G260" s="627" t="s">
        <v>4978</v>
      </c>
      <c r="H260" s="627" t="s">
        <v>4979</v>
      </c>
      <c r="I260" s="629">
        <v>1.4333333333333333</v>
      </c>
      <c r="J260" s="629">
        <v>1800</v>
      </c>
      <c r="K260" s="630">
        <v>2578</v>
      </c>
    </row>
    <row r="261" spans="1:11" ht="14.4" customHeight="1" x14ac:dyDescent="0.3">
      <c r="A261" s="625" t="s">
        <v>549</v>
      </c>
      <c r="B261" s="626" t="s">
        <v>551</v>
      </c>
      <c r="C261" s="627" t="s">
        <v>571</v>
      </c>
      <c r="D261" s="628" t="s">
        <v>572</v>
      </c>
      <c r="E261" s="627" t="s">
        <v>4874</v>
      </c>
      <c r="F261" s="628" t="s">
        <v>4875</v>
      </c>
      <c r="G261" s="627" t="s">
        <v>4980</v>
      </c>
      <c r="H261" s="627" t="s">
        <v>4981</v>
      </c>
      <c r="I261" s="629">
        <v>0.41500000000000004</v>
      </c>
      <c r="J261" s="629">
        <v>2400</v>
      </c>
      <c r="K261" s="630">
        <v>990</v>
      </c>
    </row>
    <row r="262" spans="1:11" ht="14.4" customHeight="1" x14ac:dyDescent="0.3">
      <c r="A262" s="625" t="s">
        <v>549</v>
      </c>
      <c r="B262" s="626" t="s">
        <v>551</v>
      </c>
      <c r="C262" s="627" t="s">
        <v>571</v>
      </c>
      <c r="D262" s="628" t="s">
        <v>572</v>
      </c>
      <c r="E262" s="627" t="s">
        <v>4874</v>
      </c>
      <c r="F262" s="628" t="s">
        <v>4875</v>
      </c>
      <c r="G262" s="627" t="s">
        <v>4982</v>
      </c>
      <c r="H262" s="627" t="s">
        <v>4983</v>
      </c>
      <c r="I262" s="629">
        <v>0.57499999999999996</v>
      </c>
      <c r="J262" s="629">
        <v>7200</v>
      </c>
      <c r="K262" s="630">
        <v>4140</v>
      </c>
    </row>
    <row r="263" spans="1:11" ht="14.4" customHeight="1" x14ac:dyDescent="0.3">
      <c r="A263" s="625" t="s">
        <v>549</v>
      </c>
      <c r="B263" s="626" t="s">
        <v>551</v>
      </c>
      <c r="C263" s="627" t="s">
        <v>571</v>
      </c>
      <c r="D263" s="628" t="s">
        <v>572</v>
      </c>
      <c r="E263" s="627" t="s">
        <v>4874</v>
      </c>
      <c r="F263" s="628" t="s">
        <v>4875</v>
      </c>
      <c r="G263" s="627" t="s">
        <v>5223</v>
      </c>
      <c r="H263" s="627" t="s">
        <v>5224</v>
      </c>
      <c r="I263" s="629">
        <v>66.94</v>
      </c>
      <c r="J263" s="629">
        <v>2</v>
      </c>
      <c r="K263" s="630">
        <v>133.88</v>
      </c>
    </row>
    <row r="264" spans="1:11" ht="14.4" customHeight="1" x14ac:dyDescent="0.3">
      <c r="A264" s="625" t="s">
        <v>549</v>
      </c>
      <c r="B264" s="626" t="s">
        <v>551</v>
      </c>
      <c r="C264" s="627" t="s">
        <v>571</v>
      </c>
      <c r="D264" s="628" t="s">
        <v>572</v>
      </c>
      <c r="E264" s="627" t="s">
        <v>4874</v>
      </c>
      <c r="F264" s="628" t="s">
        <v>4875</v>
      </c>
      <c r="G264" s="627" t="s">
        <v>5225</v>
      </c>
      <c r="H264" s="627" t="s">
        <v>5226</v>
      </c>
      <c r="I264" s="629">
        <v>999</v>
      </c>
      <c r="J264" s="629">
        <v>2</v>
      </c>
      <c r="K264" s="630">
        <v>1998</v>
      </c>
    </row>
    <row r="265" spans="1:11" ht="14.4" customHeight="1" x14ac:dyDescent="0.3">
      <c r="A265" s="625" t="s">
        <v>549</v>
      </c>
      <c r="B265" s="626" t="s">
        <v>551</v>
      </c>
      <c r="C265" s="627" t="s">
        <v>571</v>
      </c>
      <c r="D265" s="628" t="s">
        <v>572</v>
      </c>
      <c r="E265" s="627" t="s">
        <v>4874</v>
      </c>
      <c r="F265" s="628" t="s">
        <v>4875</v>
      </c>
      <c r="G265" s="627" t="s">
        <v>4996</v>
      </c>
      <c r="H265" s="627" t="s">
        <v>4997</v>
      </c>
      <c r="I265" s="629">
        <v>94.38</v>
      </c>
      <c r="J265" s="629">
        <v>2</v>
      </c>
      <c r="K265" s="630">
        <v>188.76</v>
      </c>
    </row>
    <row r="266" spans="1:11" ht="14.4" customHeight="1" x14ac:dyDescent="0.3">
      <c r="A266" s="625" t="s">
        <v>549</v>
      </c>
      <c r="B266" s="626" t="s">
        <v>551</v>
      </c>
      <c r="C266" s="627" t="s">
        <v>571</v>
      </c>
      <c r="D266" s="628" t="s">
        <v>572</v>
      </c>
      <c r="E266" s="627" t="s">
        <v>4874</v>
      </c>
      <c r="F266" s="628" t="s">
        <v>4875</v>
      </c>
      <c r="G266" s="627" t="s">
        <v>5227</v>
      </c>
      <c r="H266" s="627" t="s">
        <v>5228</v>
      </c>
      <c r="I266" s="629">
        <v>2.2200000000000002</v>
      </c>
      <c r="J266" s="629">
        <v>100</v>
      </c>
      <c r="K266" s="630">
        <v>222</v>
      </c>
    </row>
    <row r="267" spans="1:11" ht="14.4" customHeight="1" x14ac:dyDescent="0.3">
      <c r="A267" s="625" t="s">
        <v>549</v>
      </c>
      <c r="B267" s="626" t="s">
        <v>551</v>
      </c>
      <c r="C267" s="627" t="s">
        <v>571</v>
      </c>
      <c r="D267" s="628" t="s">
        <v>572</v>
      </c>
      <c r="E267" s="627" t="s">
        <v>4874</v>
      </c>
      <c r="F267" s="628" t="s">
        <v>4875</v>
      </c>
      <c r="G267" s="627" t="s">
        <v>5002</v>
      </c>
      <c r="H267" s="627" t="s">
        <v>5003</v>
      </c>
      <c r="I267" s="629">
        <v>10.99</v>
      </c>
      <c r="J267" s="629">
        <v>300</v>
      </c>
      <c r="K267" s="630">
        <v>3297</v>
      </c>
    </row>
    <row r="268" spans="1:11" ht="14.4" customHeight="1" x14ac:dyDescent="0.3">
      <c r="A268" s="625" t="s">
        <v>549</v>
      </c>
      <c r="B268" s="626" t="s">
        <v>551</v>
      </c>
      <c r="C268" s="627" t="s">
        <v>571</v>
      </c>
      <c r="D268" s="628" t="s">
        <v>572</v>
      </c>
      <c r="E268" s="627" t="s">
        <v>4874</v>
      </c>
      <c r="F268" s="628" t="s">
        <v>4875</v>
      </c>
      <c r="G268" s="627" t="s">
        <v>5229</v>
      </c>
      <c r="H268" s="627" t="s">
        <v>5230</v>
      </c>
      <c r="I268" s="629">
        <v>1.81</v>
      </c>
      <c r="J268" s="629">
        <v>50</v>
      </c>
      <c r="K268" s="630">
        <v>90.5</v>
      </c>
    </row>
    <row r="269" spans="1:11" ht="14.4" customHeight="1" x14ac:dyDescent="0.3">
      <c r="A269" s="625" t="s">
        <v>549</v>
      </c>
      <c r="B269" s="626" t="s">
        <v>551</v>
      </c>
      <c r="C269" s="627" t="s">
        <v>571</v>
      </c>
      <c r="D269" s="628" t="s">
        <v>572</v>
      </c>
      <c r="E269" s="627" t="s">
        <v>4874</v>
      </c>
      <c r="F269" s="628" t="s">
        <v>4875</v>
      </c>
      <c r="G269" s="627" t="s">
        <v>5004</v>
      </c>
      <c r="H269" s="627" t="s">
        <v>5005</v>
      </c>
      <c r="I269" s="629">
        <v>2.3639999999999999</v>
      </c>
      <c r="J269" s="629">
        <v>250</v>
      </c>
      <c r="K269" s="630">
        <v>591</v>
      </c>
    </row>
    <row r="270" spans="1:11" ht="14.4" customHeight="1" x14ac:dyDescent="0.3">
      <c r="A270" s="625" t="s">
        <v>549</v>
      </c>
      <c r="B270" s="626" t="s">
        <v>551</v>
      </c>
      <c r="C270" s="627" t="s">
        <v>571</v>
      </c>
      <c r="D270" s="628" t="s">
        <v>572</v>
      </c>
      <c r="E270" s="627" t="s">
        <v>4874</v>
      </c>
      <c r="F270" s="628" t="s">
        <v>4875</v>
      </c>
      <c r="G270" s="627" t="s">
        <v>5006</v>
      </c>
      <c r="H270" s="627" t="s">
        <v>5007</v>
      </c>
      <c r="I270" s="629">
        <v>1.7762499999999999</v>
      </c>
      <c r="J270" s="629">
        <v>13000</v>
      </c>
      <c r="K270" s="630">
        <v>23100</v>
      </c>
    </row>
    <row r="271" spans="1:11" ht="14.4" customHeight="1" x14ac:dyDescent="0.3">
      <c r="A271" s="625" t="s">
        <v>549</v>
      </c>
      <c r="B271" s="626" t="s">
        <v>551</v>
      </c>
      <c r="C271" s="627" t="s">
        <v>571</v>
      </c>
      <c r="D271" s="628" t="s">
        <v>572</v>
      </c>
      <c r="E271" s="627" t="s">
        <v>4874</v>
      </c>
      <c r="F271" s="628" t="s">
        <v>4875</v>
      </c>
      <c r="G271" s="627" t="s">
        <v>5010</v>
      </c>
      <c r="H271" s="627" t="s">
        <v>5011</v>
      </c>
      <c r="I271" s="629">
        <v>2.7477777777777783</v>
      </c>
      <c r="J271" s="629">
        <v>13400</v>
      </c>
      <c r="K271" s="630">
        <v>36815</v>
      </c>
    </row>
    <row r="272" spans="1:11" ht="14.4" customHeight="1" x14ac:dyDescent="0.3">
      <c r="A272" s="625" t="s">
        <v>549</v>
      </c>
      <c r="B272" s="626" t="s">
        <v>551</v>
      </c>
      <c r="C272" s="627" t="s">
        <v>571</v>
      </c>
      <c r="D272" s="628" t="s">
        <v>572</v>
      </c>
      <c r="E272" s="627" t="s">
        <v>4874</v>
      </c>
      <c r="F272" s="628" t="s">
        <v>4875</v>
      </c>
      <c r="G272" s="627" t="s">
        <v>5012</v>
      </c>
      <c r="H272" s="627" t="s">
        <v>5013</v>
      </c>
      <c r="I272" s="629">
        <v>1.7299999999999998</v>
      </c>
      <c r="J272" s="629">
        <v>250</v>
      </c>
      <c r="K272" s="630">
        <v>431</v>
      </c>
    </row>
    <row r="273" spans="1:11" ht="14.4" customHeight="1" x14ac:dyDescent="0.3">
      <c r="A273" s="625" t="s">
        <v>549</v>
      </c>
      <c r="B273" s="626" t="s">
        <v>551</v>
      </c>
      <c r="C273" s="627" t="s">
        <v>571</v>
      </c>
      <c r="D273" s="628" t="s">
        <v>572</v>
      </c>
      <c r="E273" s="627" t="s">
        <v>4874</v>
      </c>
      <c r="F273" s="628" t="s">
        <v>4875</v>
      </c>
      <c r="G273" s="627" t="s">
        <v>5231</v>
      </c>
      <c r="H273" s="627" t="s">
        <v>5232</v>
      </c>
      <c r="I273" s="629">
        <v>1.76</v>
      </c>
      <c r="J273" s="629">
        <v>50</v>
      </c>
      <c r="K273" s="630">
        <v>88</v>
      </c>
    </row>
    <row r="274" spans="1:11" ht="14.4" customHeight="1" x14ac:dyDescent="0.3">
      <c r="A274" s="625" t="s">
        <v>549</v>
      </c>
      <c r="B274" s="626" t="s">
        <v>551</v>
      </c>
      <c r="C274" s="627" t="s">
        <v>571</v>
      </c>
      <c r="D274" s="628" t="s">
        <v>572</v>
      </c>
      <c r="E274" s="627" t="s">
        <v>4874</v>
      </c>
      <c r="F274" s="628" t="s">
        <v>4875</v>
      </c>
      <c r="G274" s="627" t="s">
        <v>5014</v>
      </c>
      <c r="H274" s="627" t="s">
        <v>5015</v>
      </c>
      <c r="I274" s="629">
        <v>2.4300000000000002</v>
      </c>
      <c r="J274" s="629">
        <v>150</v>
      </c>
      <c r="K274" s="630">
        <v>364.5</v>
      </c>
    </row>
    <row r="275" spans="1:11" ht="14.4" customHeight="1" x14ac:dyDescent="0.3">
      <c r="A275" s="625" t="s">
        <v>549</v>
      </c>
      <c r="B275" s="626" t="s">
        <v>551</v>
      </c>
      <c r="C275" s="627" t="s">
        <v>571</v>
      </c>
      <c r="D275" s="628" t="s">
        <v>572</v>
      </c>
      <c r="E275" s="627" t="s">
        <v>4874</v>
      </c>
      <c r="F275" s="628" t="s">
        <v>4875</v>
      </c>
      <c r="G275" s="627" t="s">
        <v>5233</v>
      </c>
      <c r="H275" s="627" t="s">
        <v>5234</v>
      </c>
      <c r="I275" s="629">
        <v>1.7</v>
      </c>
      <c r="J275" s="629">
        <v>400</v>
      </c>
      <c r="K275" s="630">
        <v>680</v>
      </c>
    </row>
    <row r="276" spans="1:11" ht="14.4" customHeight="1" x14ac:dyDescent="0.3">
      <c r="A276" s="625" t="s">
        <v>549</v>
      </c>
      <c r="B276" s="626" t="s">
        <v>551</v>
      </c>
      <c r="C276" s="627" t="s">
        <v>571</v>
      </c>
      <c r="D276" s="628" t="s">
        <v>572</v>
      </c>
      <c r="E276" s="627" t="s">
        <v>4874</v>
      </c>
      <c r="F276" s="628" t="s">
        <v>4875</v>
      </c>
      <c r="G276" s="627" t="s">
        <v>5016</v>
      </c>
      <c r="H276" s="627" t="s">
        <v>5017</v>
      </c>
      <c r="I276" s="629">
        <v>1.75125</v>
      </c>
      <c r="J276" s="629">
        <v>7500</v>
      </c>
      <c r="K276" s="630">
        <v>13131</v>
      </c>
    </row>
    <row r="277" spans="1:11" ht="14.4" customHeight="1" x14ac:dyDescent="0.3">
      <c r="A277" s="625" t="s">
        <v>549</v>
      </c>
      <c r="B277" s="626" t="s">
        <v>551</v>
      </c>
      <c r="C277" s="627" t="s">
        <v>571</v>
      </c>
      <c r="D277" s="628" t="s">
        <v>572</v>
      </c>
      <c r="E277" s="627" t="s">
        <v>4874</v>
      </c>
      <c r="F277" s="628" t="s">
        <v>4875</v>
      </c>
      <c r="G277" s="627" t="s">
        <v>5018</v>
      </c>
      <c r="H277" s="627" t="s">
        <v>5019</v>
      </c>
      <c r="I277" s="629">
        <v>1.7471428571428571</v>
      </c>
      <c r="J277" s="629">
        <v>4700</v>
      </c>
      <c r="K277" s="630">
        <v>8218</v>
      </c>
    </row>
    <row r="278" spans="1:11" ht="14.4" customHeight="1" x14ac:dyDescent="0.3">
      <c r="A278" s="625" t="s">
        <v>549</v>
      </c>
      <c r="B278" s="626" t="s">
        <v>551</v>
      </c>
      <c r="C278" s="627" t="s">
        <v>571</v>
      </c>
      <c r="D278" s="628" t="s">
        <v>572</v>
      </c>
      <c r="E278" s="627" t="s">
        <v>4874</v>
      </c>
      <c r="F278" s="628" t="s">
        <v>4875</v>
      </c>
      <c r="G278" s="627" t="s">
        <v>5235</v>
      </c>
      <c r="H278" s="627" t="s">
        <v>5236</v>
      </c>
      <c r="I278" s="629">
        <v>4.7637499999999999</v>
      </c>
      <c r="J278" s="629">
        <v>2100</v>
      </c>
      <c r="K278" s="630">
        <v>9943</v>
      </c>
    </row>
    <row r="279" spans="1:11" ht="14.4" customHeight="1" x14ac:dyDescent="0.3">
      <c r="A279" s="625" t="s">
        <v>549</v>
      </c>
      <c r="B279" s="626" t="s">
        <v>551</v>
      </c>
      <c r="C279" s="627" t="s">
        <v>571</v>
      </c>
      <c r="D279" s="628" t="s">
        <v>572</v>
      </c>
      <c r="E279" s="627" t="s">
        <v>4874</v>
      </c>
      <c r="F279" s="628" t="s">
        <v>4875</v>
      </c>
      <c r="G279" s="627" t="s">
        <v>5020</v>
      </c>
      <c r="H279" s="627" t="s">
        <v>5021</v>
      </c>
      <c r="I279" s="629">
        <v>1.4999999999999999E-2</v>
      </c>
      <c r="J279" s="629">
        <v>12000</v>
      </c>
      <c r="K279" s="630">
        <v>180</v>
      </c>
    </row>
    <row r="280" spans="1:11" ht="14.4" customHeight="1" x14ac:dyDescent="0.3">
      <c r="A280" s="625" t="s">
        <v>549</v>
      </c>
      <c r="B280" s="626" t="s">
        <v>551</v>
      </c>
      <c r="C280" s="627" t="s">
        <v>571</v>
      </c>
      <c r="D280" s="628" t="s">
        <v>572</v>
      </c>
      <c r="E280" s="627" t="s">
        <v>4874</v>
      </c>
      <c r="F280" s="628" t="s">
        <v>4875</v>
      </c>
      <c r="G280" s="627" t="s">
        <v>5022</v>
      </c>
      <c r="H280" s="627" t="s">
        <v>5023</v>
      </c>
      <c r="I280" s="629">
        <v>1.9649999999999999</v>
      </c>
      <c r="J280" s="629">
        <v>300</v>
      </c>
      <c r="K280" s="630">
        <v>585</v>
      </c>
    </row>
    <row r="281" spans="1:11" ht="14.4" customHeight="1" x14ac:dyDescent="0.3">
      <c r="A281" s="625" t="s">
        <v>549</v>
      </c>
      <c r="B281" s="626" t="s">
        <v>551</v>
      </c>
      <c r="C281" s="627" t="s">
        <v>571</v>
      </c>
      <c r="D281" s="628" t="s">
        <v>572</v>
      </c>
      <c r="E281" s="627" t="s">
        <v>4874</v>
      </c>
      <c r="F281" s="628" t="s">
        <v>4875</v>
      </c>
      <c r="G281" s="627" t="s">
        <v>5024</v>
      </c>
      <c r="H281" s="627" t="s">
        <v>5025</v>
      </c>
      <c r="I281" s="629">
        <v>2.7237499999999999</v>
      </c>
      <c r="J281" s="629">
        <v>5400</v>
      </c>
      <c r="K281" s="630">
        <v>14722</v>
      </c>
    </row>
    <row r="282" spans="1:11" ht="14.4" customHeight="1" x14ac:dyDescent="0.3">
      <c r="A282" s="625" t="s">
        <v>549</v>
      </c>
      <c r="B282" s="626" t="s">
        <v>551</v>
      </c>
      <c r="C282" s="627" t="s">
        <v>571</v>
      </c>
      <c r="D282" s="628" t="s">
        <v>572</v>
      </c>
      <c r="E282" s="627" t="s">
        <v>4874</v>
      </c>
      <c r="F282" s="628" t="s">
        <v>4875</v>
      </c>
      <c r="G282" s="627" t="s">
        <v>5026</v>
      </c>
      <c r="H282" s="627" t="s">
        <v>5027</v>
      </c>
      <c r="I282" s="629">
        <v>1.99</v>
      </c>
      <c r="J282" s="629">
        <v>850</v>
      </c>
      <c r="K282" s="630">
        <v>1689</v>
      </c>
    </row>
    <row r="283" spans="1:11" ht="14.4" customHeight="1" x14ac:dyDescent="0.3">
      <c r="A283" s="625" t="s">
        <v>549</v>
      </c>
      <c r="B283" s="626" t="s">
        <v>551</v>
      </c>
      <c r="C283" s="627" t="s">
        <v>571</v>
      </c>
      <c r="D283" s="628" t="s">
        <v>572</v>
      </c>
      <c r="E283" s="627" t="s">
        <v>4874</v>
      </c>
      <c r="F283" s="628" t="s">
        <v>4875</v>
      </c>
      <c r="G283" s="627" t="s">
        <v>5030</v>
      </c>
      <c r="H283" s="627" t="s">
        <v>5031</v>
      </c>
      <c r="I283" s="629">
        <v>2.1800000000000002</v>
      </c>
      <c r="J283" s="629">
        <v>10</v>
      </c>
      <c r="K283" s="630">
        <v>21.8</v>
      </c>
    </row>
    <row r="284" spans="1:11" ht="14.4" customHeight="1" x14ac:dyDescent="0.3">
      <c r="A284" s="625" t="s">
        <v>549</v>
      </c>
      <c r="B284" s="626" t="s">
        <v>551</v>
      </c>
      <c r="C284" s="627" t="s">
        <v>571</v>
      </c>
      <c r="D284" s="628" t="s">
        <v>572</v>
      </c>
      <c r="E284" s="627" t="s">
        <v>4874</v>
      </c>
      <c r="F284" s="628" t="s">
        <v>4875</v>
      </c>
      <c r="G284" s="627" t="s">
        <v>5237</v>
      </c>
      <c r="H284" s="627" t="s">
        <v>5238</v>
      </c>
      <c r="I284" s="629">
        <v>9.61</v>
      </c>
      <c r="J284" s="629">
        <v>300</v>
      </c>
      <c r="K284" s="630">
        <v>2882.2200000000003</v>
      </c>
    </row>
    <row r="285" spans="1:11" ht="14.4" customHeight="1" x14ac:dyDescent="0.3">
      <c r="A285" s="625" t="s">
        <v>549</v>
      </c>
      <c r="B285" s="626" t="s">
        <v>551</v>
      </c>
      <c r="C285" s="627" t="s">
        <v>571</v>
      </c>
      <c r="D285" s="628" t="s">
        <v>572</v>
      </c>
      <c r="E285" s="627" t="s">
        <v>4874</v>
      </c>
      <c r="F285" s="628" t="s">
        <v>4875</v>
      </c>
      <c r="G285" s="627" t="s">
        <v>5239</v>
      </c>
      <c r="H285" s="627" t="s">
        <v>5240</v>
      </c>
      <c r="I285" s="629">
        <v>173.44</v>
      </c>
      <c r="J285" s="629">
        <v>1</v>
      </c>
      <c r="K285" s="630">
        <v>173.44</v>
      </c>
    </row>
    <row r="286" spans="1:11" ht="14.4" customHeight="1" x14ac:dyDescent="0.3">
      <c r="A286" s="625" t="s">
        <v>549</v>
      </c>
      <c r="B286" s="626" t="s">
        <v>551</v>
      </c>
      <c r="C286" s="627" t="s">
        <v>571</v>
      </c>
      <c r="D286" s="628" t="s">
        <v>572</v>
      </c>
      <c r="E286" s="627" t="s">
        <v>4874</v>
      </c>
      <c r="F286" s="628" t="s">
        <v>4875</v>
      </c>
      <c r="G286" s="627" t="s">
        <v>5036</v>
      </c>
      <c r="H286" s="627" t="s">
        <v>5037</v>
      </c>
      <c r="I286" s="629">
        <v>5.0366666666666662</v>
      </c>
      <c r="J286" s="629">
        <v>6200</v>
      </c>
      <c r="K286" s="630">
        <v>31332</v>
      </c>
    </row>
    <row r="287" spans="1:11" ht="14.4" customHeight="1" x14ac:dyDescent="0.3">
      <c r="A287" s="625" t="s">
        <v>549</v>
      </c>
      <c r="B287" s="626" t="s">
        <v>551</v>
      </c>
      <c r="C287" s="627" t="s">
        <v>571</v>
      </c>
      <c r="D287" s="628" t="s">
        <v>572</v>
      </c>
      <c r="E287" s="627" t="s">
        <v>4874</v>
      </c>
      <c r="F287" s="628" t="s">
        <v>4875</v>
      </c>
      <c r="G287" s="627" t="s">
        <v>5241</v>
      </c>
      <c r="H287" s="627" t="s">
        <v>5242</v>
      </c>
      <c r="I287" s="629">
        <v>117.905</v>
      </c>
      <c r="J287" s="629">
        <v>4</v>
      </c>
      <c r="K287" s="630">
        <v>471.62</v>
      </c>
    </row>
    <row r="288" spans="1:11" ht="14.4" customHeight="1" x14ac:dyDescent="0.3">
      <c r="A288" s="625" t="s">
        <v>549</v>
      </c>
      <c r="B288" s="626" t="s">
        <v>551</v>
      </c>
      <c r="C288" s="627" t="s">
        <v>571</v>
      </c>
      <c r="D288" s="628" t="s">
        <v>572</v>
      </c>
      <c r="E288" s="627" t="s">
        <v>4874</v>
      </c>
      <c r="F288" s="628" t="s">
        <v>4875</v>
      </c>
      <c r="G288" s="627" t="s">
        <v>5040</v>
      </c>
      <c r="H288" s="627" t="s">
        <v>5041</v>
      </c>
      <c r="I288" s="629">
        <v>17.904166666666669</v>
      </c>
      <c r="J288" s="629">
        <v>6000</v>
      </c>
      <c r="K288" s="630">
        <v>107188</v>
      </c>
    </row>
    <row r="289" spans="1:11" ht="14.4" customHeight="1" x14ac:dyDescent="0.3">
      <c r="A289" s="625" t="s">
        <v>549</v>
      </c>
      <c r="B289" s="626" t="s">
        <v>551</v>
      </c>
      <c r="C289" s="627" t="s">
        <v>571</v>
      </c>
      <c r="D289" s="628" t="s">
        <v>572</v>
      </c>
      <c r="E289" s="627" t="s">
        <v>4874</v>
      </c>
      <c r="F289" s="628" t="s">
        <v>4875</v>
      </c>
      <c r="G289" s="627" t="s">
        <v>5044</v>
      </c>
      <c r="H289" s="627" t="s">
        <v>5045</v>
      </c>
      <c r="I289" s="629">
        <v>14.98</v>
      </c>
      <c r="J289" s="629">
        <v>90</v>
      </c>
      <c r="K289" s="630">
        <v>1347.1999999999998</v>
      </c>
    </row>
    <row r="290" spans="1:11" ht="14.4" customHeight="1" x14ac:dyDescent="0.3">
      <c r="A290" s="625" t="s">
        <v>549</v>
      </c>
      <c r="B290" s="626" t="s">
        <v>551</v>
      </c>
      <c r="C290" s="627" t="s">
        <v>571</v>
      </c>
      <c r="D290" s="628" t="s">
        <v>572</v>
      </c>
      <c r="E290" s="627" t="s">
        <v>4874</v>
      </c>
      <c r="F290" s="628" t="s">
        <v>4875</v>
      </c>
      <c r="G290" s="627" t="s">
        <v>5243</v>
      </c>
      <c r="H290" s="627" t="s">
        <v>5244</v>
      </c>
      <c r="I290" s="629">
        <v>4.3119999999999994</v>
      </c>
      <c r="J290" s="629">
        <v>500</v>
      </c>
      <c r="K290" s="630">
        <v>2156.4499999999998</v>
      </c>
    </row>
    <row r="291" spans="1:11" ht="14.4" customHeight="1" x14ac:dyDescent="0.3">
      <c r="A291" s="625" t="s">
        <v>549</v>
      </c>
      <c r="B291" s="626" t="s">
        <v>551</v>
      </c>
      <c r="C291" s="627" t="s">
        <v>571</v>
      </c>
      <c r="D291" s="628" t="s">
        <v>572</v>
      </c>
      <c r="E291" s="627" t="s">
        <v>4874</v>
      </c>
      <c r="F291" s="628" t="s">
        <v>4875</v>
      </c>
      <c r="G291" s="627" t="s">
        <v>5245</v>
      </c>
      <c r="H291" s="627" t="s">
        <v>5246</v>
      </c>
      <c r="I291" s="629">
        <v>25.502499999999998</v>
      </c>
      <c r="J291" s="629">
        <v>190</v>
      </c>
      <c r="K291" s="630">
        <v>4842.0999999999995</v>
      </c>
    </row>
    <row r="292" spans="1:11" ht="14.4" customHeight="1" x14ac:dyDescent="0.3">
      <c r="A292" s="625" t="s">
        <v>549</v>
      </c>
      <c r="B292" s="626" t="s">
        <v>551</v>
      </c>
      <c r="C292" s="627" t="s">
        <v>571</v>
      </c>
      <c r="D292" s="628" t="s">
        <v>572</v>
      </c>
      <c r="E292" s="627" t="s">
        <v>4874</v>
      </c>
      <c r="F292" s="628" t="s">
        <v>4875</v>
      </c>
      <c r="G292" s="627" t="s">
        <v>5247</v>
      </c>
      <c r="H292" s="627" t="s">
        <v>5248</v>
      </c>
      <c r="I292" s="629">
        <v>8.9499999999999993</v>
      </c>
      <c r="J292" s="629">
        <v>100</v>
      </c>
      <c r="K292" s="630">
        <v>895</v>
      </c>
    </row>
    <row r="293" spans="1:11" ht="14.4" customHeight="1" x14ac:dyDescent="0.3">
      <c r="A293" s="625" t="s">
        <v>549</v>
      </c>
      <c r="B293" s="626" t="s">
        <v>551</v>
      </c>
      <c r="C293" s="627" t="s">
        <v>571</v>
      </c>
      <c r="D293" s="628" t="s">
        <v>572</v>
      </c>
      <c r="E293" s="627" t="s">
        <v>4874</v>
      </c>
      <c r="F293" s="628" t="s">
        <v>4875</v>
      </c>
      <c r="G293" s="627" t="s">
        <v>5050</v>
      </c>
      <c r="H293" s="627" t="s">
        <v>5051</v>
      </c>
      <c r="I293" s="629">
        <v>2.8344444444444448</v>
      </c>
      <c r="J293" s="629">
        <v>1500</v>
      </c>
      <c r="K293" s="630">
        <v>4250</v>
      </c>
    </row>
    <row r="294" spans="1:11" ht="14.4" customHeight="1" x14ac:dyDescent="0.3">
      <c r="A294" s="625" t="s">
        <v>549</v>
      </c>
      <c r="B294" s="626" t="s">
        <v>551</v>
      </c>
      <c r="C294" s="627" t="s">
        <v>571</v>
      </c>
      <c r="D294" s="628" t="s">
        <v>572</v>
      </c>
      <c r="E294" s="627" t="s">
        <v>4874</v>
      </c>
      <c r="F294" s="628" t="s">
        <v>4875</v>
      </c>
      <c r="G294" s="627" t="s">
        <v>5056</v>
      </c>
      <c r="H294" s="627" t="s">
        <v>5057</v>
      </c>
      <c r="I294" s="629">
        <v>198.08500000000001</v>
      </c>
      <c r="J294" s="629">
        <v>15</v>
      </c>
      <c r="K294" s="630">
        <v>2971.25</v>
      </c>
    </row>
    <row r="295" spans="1:11" ht="14.4" customHeight="1" x14ac:dyDescent="0.3">
      <c r="A295" s="625" t="s">
        <v>549</v>
      </c>
      <c r="B295" s="626" t="s">
        <v>551</v>
      </c>
      <c r="C295" s="627" t="s">
        <v>571</v>
      </c>
      <c r="D295" s="628" t="s">
        <v>572</v>
      </c>
      <c r="E295" s="627" t="s">
        <v>4874</v>
      </c>
      <c r="F295" s="628" t="s">
        <v>4875</v>
      </c>
      <c r="G295" s="627" t="s">
        <v>5066</v>
      </c>
      <c r="H295" s="627" t="s">
        <v>5067</v>
      </c>
      <c r="I295" s="629">
        <v>21.200000000000003</v>
      </c>
      <c r="J295" s="629">
        <v>15</v>
      </c>
      <c r="K295" s="630">
        <v>318</v>
      </c>
    </row>
    <row r="296" spans="1:11" ht="14.4" customHeight="1" x14ac:dyDescent="0.3">
      <c r="A296" s="625" t="s">
        <v>549</v>
      </c>
      <c r="B296" s="626" t="s">
        <v>551</v>
      </c>
      <c r="C296" s="627" t="s">
        <v>571</v>
      </c>
      <c r="D296" s="628" t="s">
        <v>572</v>
      </c>
      <c r="E296" s="627" t="s">
        <v>4874</v>
      </c>
      <c r="F296" s="628" t="s">
        <v>4875</v>
      </c>
      <c r="G296" s="627" t="s">
        <v>5070</v>
      </c>
      <c r="H296" s="627" t="s">
        <v>5071</v>
      </c>
      <c r="I296" s="629">
        <v>21.24</v>
      </c>
      <c r="J296" s="629">
        <v>10</v>
      </c>
      <c r="K296" s="630">
        <v>212.4</v>
      </c>
    </row>
    <row r="297" spans="1:11" ht="14.4" customHeight="1" x14ac:dyDescent="0.3">
      <c r="A297" s="625" t="s">
        <v>549</v>
      </c>
      <c r="B297" s="626" t="s">
        <v>551</v>
      </c>
      <c r="C297" s="627" t="s">
        <v>571</v>
      </c>
      <c r="D297" s="628" t="s">
        <v>572</v>
      </c>
      <c r="E297" s="627" t="s">
        <v>4874</v>
      </c>
      <c r="F297" s="628" t="s">
        <v>4875</v>
      </c>
      <c r="G297" s="627" t="s">
        <v>5080</v>
      </c>
      <c r="H297" s="627" t="s">
        <v>5081</v>
      </c>
      <c r="I297" s="629">
        <v>0.46444444444444444</v>
      </c>
      <c r="J297" s="629">
        <v>5900</v>
      </c>
      <c r="K297" s="630">
        <v>2739</v>
      </c>
    </row>
    <row r="298" spans="1:11" ht="14.4" customHeight="1" x14ac:dyDescent="0.3">
      <c r="A298" s="625" t="s">
        <v>549</v>
      </c>
      <c r="B298" s="626" t="s">
        <v>551</v>
      </c>
      <c r="C298" s="627" t="s">
        <v>571</v>
      </c>
      <c r="D298" s="628" t="s">
        <v>572</v>
      </c>
      <c r="E298" s="627" t="s">
        <v>4874</v>
      </c>
      <c r="F298" s="628" t="s">
        <v>4875</v>
      </c>
      <c r="G298" s="627" t="s">
        <v>5249</v>
      </c>
      <c r="H298" s="627" t="s">
        <v>5250</v>
      </c>
      <c r="I298" s="629">
        <v>484</v>
      </c>
      <c r="J298" s="629">
        <v>1</v>
      </c>
      <c r="K298" s="630">
        <v>484</v>
      </c>
    </row>
    <row r="299" spans="1:11" ht="14.4" customHeight="1" x14ac:dyDescent="0.3">
      <c r="A299" s="625" t="s">
        <v>549</v>
      </c>
      <c r="B299" s="626" t="s">
        <v>551</v>
      </c>
      <c r="C299" s="627" t="s">
        <v>571</v>
      </c>
      <c r="D299" s="628" t="s">
        <v>572</v>
      </c>
      <c r="E299" s="627" t="s">
        <v>4874</v>
      </c>
      <c r="F299" s="628" t="s">
        <v>4875</v>
      </c>
      <c r="G299" s="627" t="s">
        <v>5251</v>
      </c>
      <c r="H299" s="627" t="s">
        <v>5252</v>
      </c>
      <c r="I299" s="629">
        <v>484</v>
      </c>
      <c r="J299" s="629">
        <v>1</v>
      </c>
      <c r="K299" s="630">
        <v>484</v>
      </c>
    </row>
    <row r="300" spans="1:11" ht="14.4" customHeight="1" x14ac:dyDescent="0.3">
      <c r="A300" s="625" t="s">
        <v>549</v>
      </c>
      <c r="B300" s="626" t="s">
        <v>551</v>
      </c>
      <c r="C300" s="627" t="s">
        <v>571</v>
      </c>
      <c r="D300" s="628" t="s">
        <v>572</v>
      </c>
      <c r="E300" s="627" t="s">
        <v>4874</v>
      </c>
      <c r="F300" s="628" t="s">
        <v>4875</v>
      </c>
      <c r="G300" s="627" t="s">
        <v>5253</v>
      </c>
      <c r="H300" s="627" t="s">
        <v>5254</v>
      </c>
      <c r="I300" s="629">
        <v>181.5</v>
      </c>
      <c r="J300" s="629">
        <v>2</v>
      </c>
      <c r="K300" s="630">
        <v>363</v>
      </c>
    </row>
    <row r="301" spans="1:11" ht="14.4" customHeight="1" x14ac:dyDescent="0.3">
      <c r="A301" s="625" t="s">
        <v>549</v>
      </c>
      <c r="B301" s="626" t="s">
        <v>551</v>
      </c>
      <c r="C301" s="627" t="s">
        <v>571</v>
      </c>
      <c r="D301" s="628" t="s">
        <v>572</v>
      </c>
      <c r="E301" s="627" t="s">
        <v>4874</v>
      </c>
      <c r="F301" s="628" t="s">
        <v>4875</v>
      </c>
      <c r="G301" s="627" t="s">
        <v>5094</v>
      </c>
      <c r="H301" s="627" t="s">
        <v>5095</v>
      </c>
      <c r="I301" s="629">
        <v>9.68</v>
      </c>
      <c r="J301" s="629">
        <v>200</v>
      </c>
      <c r="K301" s="630">
        <v>1936</v>
      </c>
    </row>
    <row r="302" spans="1:11" ht="14.4" customHeight="1" x14ac:dyDescent="0.3">
      <c r="A302" s="625" t="s">
        <v>549</v>
      </c>
      <c r="B302" s="626" t="s">
        <v>551</v>
      </c>
      <c r="C302" s="627" t="s">
        <v>571</v>
      </c>
      <c r="D302" s="628" t="s">
        <v>572</v>
      </c>
      <c r="E302" s="627" t="s">
        <v>4880</v>
      </c>
      <c r="F302" s="628" t="s">
        <v>4881</v>
      </c>
      <c r="G302" s="627" t="s">
        <v>5100</v>
      </c>
      <c r="H302" s="627" t="s">
        <v>5101</v>
      </c>
      <c r="I302" s="629">
        <v>4509.9928571428582</v>
      </c>
      <c r="J302" s="629">
        <v>13</v>
      </c>
      <c r="K302" s="630">
        <v>58629.899999999994</v>
      </c>
    </row>
    <row r="303" spans="1:11" ht="14.4" customHeight="1" x14ac:dyDescent="0.3">
      <c r="A303" s="625" t="s">
        <v>549</v>
      </c>
      <c r="B303" s="626" t="s">
        <v>551</v>
      </c>
      <c r="C303" s="627" t="s">
        <v>571</v>
      </c>
      <c r="D303" s="628" t="s">
        <v>572</v>
      </c>
      <c r="E303" s="627" t="s">
        <v>4882</v>
      </c>
      <c r="F303" s="628" t="s">
        <v>4883</v>
      </c>
      <c r="G303" s="627" t="s">
        <v>5104</v>
      </c>
      <c r="H303" s="627" t="s">
        <v>5105</v>
      </c>
      <c r="I303" s="629">
        <v>8.077</v>
      </c>
      <c r="J303" s="629">
        <v>4300</v>
      </c>
      <c r="K303" s="630">
        <v>34688</v>
      </c>
    </row>
    <row r="304" spans="1:11" ht="14.4" customHeight="1" x14ac:dyDescent="0.3">
      <c r="A304" s="625" t="s">
        <v>549</v>
      </c>
      <c r="B304" s="626" t="s">
        <v>551</v>
      </c>
      <c r="C304" s="627" t="s">
        <v>571</v>
      </c>
      <c r="D304" s="628" t="s">
        <v>572</v>
      </c>
      <c r="E304" s="627" t="s">
        <v>4882</v>
      </c>
      <c r="F304" s="628" t="s">
        <v>4883</v>
      </c>
      <c r="G304" s="627" t="s">
        <v>5106</v>
      </c>
      <c r="H304" s="627" t="s">
        <v>5107</v>
      </c>
      <c r="I304" s="629">
        <v>12.364999999999998</v>
      </c>
      <c r="J304" s="629">
        <v>130</v>
      </c>
      <c r="K304" s="630">
        <v>1630.2</v>
      </c>
    </row>
    <row r="305" spans="1:11" ht="14.4" customHeight="1" x14ac:dyDescent="0.3">
      <c r="A305" s="625" t="s">
        <v>549</v>
      </c>
      <c r="B305" s="626" t="s">
        <v>551</v>
      </c>
      <c r="C305" s="627" t="s">
        <v>571</v>
      </c>
      <c r="D305" s="628" t="s">
        <v>572</v>
      </c>
      <c r="E305" s="627" t="s">
        <v>4882</v>
      </c>
      <c r="F305" s="628" t="s">
        <v>4883</v>
      </c>
      <c r="G305" s="627" t="s">
        <v>5108</v>
      </c>
      <c r="H305" s="627" t="s">
        <v>5109</v>
      </c>
      <c r="I305" s="629">
        <v>19.239999999999998</v>
      </c>
      <c r="J305" s="629">
        <v>200</v>
      </c>
      <c r="K305" s="630">
        <v>3848</v>
      </c>
    </row>
    <row r="306" spans="1:11" ht="14.4" customHeight="1" x14ac:dyDescent="0.3">
      <c r="A306" s="625" t="s">
        <v>549</v>
      </c>
      <c r="B306" s="626" t="s">
        <v>551</v>
      </c>
      <c r="C306" s="627" t="s">
        <v>571</v>
      </c>
      <c r="D306" s="628" t="s">
        <v>572</v>
      </c>
      <c r="E306" s="627" t="s">
        <v>4886</v>
      </c>
      <c r="F306" s="628" t="s">
        <v>4887</v>
      </c>
      <c r="G306" s="627" t="s">
        <v>5255</v>
      </c>
      <c r="H306" s="627" t="s">
        <v>5256</v>
      </c>
      <c r="I306" s="629">
        <v>0.29499999999999998</v>
      </c>
      <c r="J306" s="629">
        <v>3500</v>
      </c>
      <c r="K306" s="630">
        <v>1032</v>
      </c>
    </row>
    <row r="307" spans="1:11" ht="14.4" customHeight="1" x14ac:dyDescent="0.3">
      <c r="A307" s="625" t="s">
        <v>549</v>
      </c>
      <c r="B307" s="626" t="s">
        <v>551</v>
      </c>
      <c r="C307" s="627" t="s">
        <v>571</v>
      </c>
      <c r="D307" s="628" t="s">
        <v>572</v>
      </c>
      <c r="E307" s="627" t="s">
        <v>4886</v>
      </c>
      <c r="F307" s="628" t="s">
        <v>4887</v>
      </c>
      <c r="G307" s="627" t="s">
        <v>5114</v>
      </c>
      <c r="H307" s="627" t="s">
        <v>5115</v>
      </c>
      <c r="I307" s="629">
        <v>0.29666666666666663</v>
      </c>
      <c r="J307" s="629">
        <v>600</v>
      </c>
      <c r="K307" s="630">
        <v>178</v>
      </c>
    </row>
    <row r="308" spans="1:11" ht="14.4" customHeight="1" x14ac:dyDescent="0.3">
      <c r="A308" s="625" t="s">
        <v>549</v>
      </c>
      <c r="B308" s="626" t="s">
        <v>551</v>
      </c>
      <c r="C308" s="627" t="s">
        <v>571</v>
      </c>
      <c r="D308" s="628" t="s">
        <v>572</v>
      </c>
      <c r="E308" s="627" t="s">
        <v>4886</v>
      </c>
      <c r="F308" s="628" t="s">
        <v>4887</v>
      </c>
      <c r="G308" s="627" t="s">
        <v>5257</v>
      </c>
      <c r="H308" s="627" t="s">
        <v>5258</v>
      </c>
      <c r="I308" s="629">
        <v>907.6</v>
      </c>
      <c r="J308" s="629">
        <v>5</v>
      </c>
      <c r="K308" s="630">
        <v>4538</v>
      </c>
    </row>
    <row r="309" spans="1:11" ht="14.4" customHeight="1" x14ac:dyDescent="0.3">
      <c r="A309" s="625" t="s">
        <v>549</v>
      </c>
      <c r="B309" s="626" t="s">
        <v>551</v>
      </c>
      <c r="C309" s="627" t="s">
        <v>571</v>
      </c>
      <c r="D309" s="628" t="s">
        <v>572</v>
      </c>
      <c r="E309" s="627" t="s">
        <v>4886</v>
      </c>
      <c r="F309" s="628" t="s">
        <v>4887</v>
      </c>
      <c r="G309" s="627" t="s">
        <v>5118</v>
      </c>
      <c r="H309" s="627" t="s">
        <v>5119</v>
      </c>
      <c r="I309" s="629">
        <v>0.3</v>
      </c>
      <c r="J309" s="629">
        <v>4100</v>
      </c>
      <c r="K309" s="630">
        <v>1233</v>
      </c>
    </row>
    <row r="310" spans="1:11" ht="14.4" customHeight="1" x14ac:dyDescent="0.3">
      <c r="A310" s="625" t="s">
        <v>549</v>
      </c>
      <c r="B310" s="626" t="s">
        <v>551</v>
      </c>
      <c r="C310" s="627" t="s">
        <v>571</v>
      </c>
      <c r="D310" s="628" t="s">
        <v>572</v>
      </c>
      <c r="E310" s="627" t="s">
        <v>4886</v>
      </c>
      <c r="F310" s="628" t="s">
        <v>4887</v>
      </c>
      <c r="G310" s="627" t="s">
        <v>5184</v>
      </c>
      <c r="H310" s="627" t="s">
        <v>5185</v>
      </c>
      <c r="I310" s="629">
        <v>31.46</v>
      </c>
      <c r="J310" s="629">
        <v>2100</v>
      </c>
      <c r="K310" s="630">
        <v>66066</v>
      </c>
    </row>
    <row r="311" spans="1:11" ht="14.4" customHeight="1" x14ac:dyDescent="0.3">
      <c r="A311" s="625" t="s">
        <v>549</v>
      </c>
      <c r="B311" s="626" t="s">
        <v>551</v>
      </c>
      <c r="C311" s="627" t="s">
        <v>571</v>
      </c>
      <c r="D311" s="628" t="s">
        <v>572</v>
      </c>
      <c r="E311" s="627" t="s">
        <v>4886</v>
      </c>
      <c r="F311" s="628" t="s">
        <v>4887</v>
      </c>
      <c r="G311" s="627" t="s">
        <v>5120</v>
      </c>
      <c r="H311" s="627" t="s">
        <v>5121</v>
      </c>
      <c r="I311" s="629">
        <v>31.46</v>
      </c>
      <c r="J311" s="629">
        <v>100</v>
      </c>
      <c r="K311" s="630">
        <v>3146</v>
      </c>
    </row>
    <row r="312" spans="1:11" ht="14.4" customHeight="1" x14ac:dyDescent="0.3">
      <c r="A312" s="625" t="s">
        <v>549</v>
      </c>
      <c r="B312" s="626" t="s">
        <v>551</v>
      </c>
      <c r="C312" s="627" t="s">
        <v>571</v>
      </c>
      <c r="D312" s="628" t="s">
        <v>572</v>
      </c>
      <c r="E312" s="627" t="s">
        <v>4888</v>
      </c>
      <c r="F312" s="628" t="s">
        <v>4889</v>
      </c>
      <c r="G312" s="627" t="s">
        <v>5122</v>
      </c>
      <c r="H312" s="627" t="s">
        <v>5123</v>
      </c>
      <c r="I312" s="629">
        <v>0.79333333333333345</v>
      </c>
      <c r="J312" s="629">
        <v>9400</v>
      </c>
      <c r="K312" s="630">
        <v>7506</v>
      </c>
    </row>
    <row r="313" spans="1:11" ht="14.4" customHeight="1" x14ac:dyDescent="0.3">
      <c r="A313" s="625" t="s">
        <v>549</v>
      </c>
      <c r="B313" s="626" t="s">
        <v>551</v>
      </c>
      <c r="C313" s="627" t="s">
        <v>571</v>
      </c>
      <c r="D313" s="628" t="s">
        <v>572</v>
      </c>
      <c r="E313" s="627" t="s">
        <v>4888</v>
      </c>
      <c r="F313" s="628" t="s">
        <v>4889</v>
      </c>
      <c r="G313" s="627" t="s">
        <v>5126</v>
      </c>
      <c r="H313" s="627" t="s">
        <v>5127</v>
      </c>
      <c r="I313" s="629">
        <v>0.74</v>
      </c>
      <c r="J313" s="629">
        <v>800</v>
      </c>
      <c r="K313" s="630">
        <v>592</v>
      </c>
    </row>
    <row r="314" spans="1:11" ht="14.4" customHeight="1" x14ac:dyDescent="0.3">
      <c r="A314" s="625" t="s">
        <v>549</v>
      </c>
      <c r="B314" s="626" t="s">
        <v>551</v>
      </c>
      <c r="C314" s="627" t="s">
        <v>571</v>
      </c>
      <c r="D314" s="628" t="s">
        <v>572</v>
      </c>
      <c r="E314" s="627" t="s">
        <v>4888</v>
      </c>
      <c r="F314" s="628" t="s">
        <v>4889</v>
      </c>
      <c r="G314" s="627" t="s">
        <v>5128</v>
      </c>
      <c r="H314" s="627" t="s">
        <v>5129</v>
      </c>
      <c r="I314" s="629">
        <v>7.4899999999999993</v>
      </c>
      <c r="J314" s="629">
        <v>50</v>
      </c>
      <c r="K314" s="630">
        <v>374.7</v>
      </c>
    </row>
    <row r="315" spans="1:11" ht="14.4" customHeight="1" x14ac:dyDescent="0.3">
      <c r="A315" s="625" t="s">
        <v>549</v>
      </c>
      <c r="B315" s="626" t="s">
        <v>551</v>
      </c>
      <c r="C315" s="627" t="s">
        <v>571</v>
      </c>
      <c r="D315" s="628" t="s">
        <v>572</v>
      </c>
      <c r="E315" s="627" t="s">
        <v>4888</v>
      </c>
      <c r="F315" s="628" t="s">
        <v>4889</v>
      </c>
      <c r="G315" s="627" t="s">
        <v>5259</v>
      </c>
      <c r="H315" s="627" t="s">
        <v>5260</v>
      </c>
      <c r="I315" s="629">
        <v>7.5049999999999999</v>
      </c>
      <c r="J315" s="629">
        <v>40</v>
      </c>
      <c r="K315" s="630">
        <v>300.2</v>
      </c>
    </row>
    <row r="316" spans="1:11" ht="14.4" customHeight="1" x14ac:dyDescent="0.3">
      <c r="A316" s="625" t="s">
        <v>549</v>
      </c>
      <c r="B316" s="626" t="s">
        <v>551</v>
      </c>
      <c r="C316" s="627" t="s">
        <v>571</v>
      </c>
      <c r="D316" s="628" t="s">
        <v>572</v>
      </c>
      <c r="E316" s="627" t="s">
        <v>4888</v>
      </c>
      <c r="F316" s="628" t="s">
        <v>4889</v>
      </c>
      <c r="G316" s="627" t="s">
        <v>5261</v>
      </c>
      <c r="H316" s="627" t="s">
        <v>5262</v>
      </c>
      <c r="I316" s="629">
        <v>7.5</v>
      </c>
      <c r="J316" s="629">
        <v>30</v>
      </c>
      <c r="K316" s="630">
        <v>225</v>
      </c>
    </row>
    <row r="317" spans="1:11" ht="14.4" customHeight="1" x14ac:dyDescent="0.3">
      <c r="A317" s="625" t="s">
        <v>549</v>
      </c>
      <c r="B317" s="626" t="s">
        <v>551</v>
      </c>
      <c r="C317" s="627" t="s">
        <v>571</v>
      </c>
      <c r="D317" s="628" t="s">
        <v>572</v>
      </c>
      <c r="E317" s="627" t="s">
        <v>4888</v>
      </c>
      <c r="F317" s="628" t="s">
        <v>4889</v>
      </c>
      <c r="G317" s="627" t="s">
        <v>5196</v>
      </c>
      <c r="H317" s="627" t="s">
        <v>5197</v>
      </c>
      <c r="I317" s="629">
        <v>0.79857142857142871</v>
      </c>
      <c r="J317" s="629">
        <v>3100</v>
      </c>
      <c r="K317" s="630">
        <v>2512</v>
      </c>
    </row>
    <row r="318" spans="1:11" ht="14.4" customHeight="1" x14ac:dyDescent="0.3">
      <c r="A318" s="625" t="s">
        <v>549</v>
      </c>
      <c r="B318" s="626" t="s">
        <v>551</v>
      </c>
      <c r="C318" s="627" t="s">
        <v>571</v>
      </c>
      <c r="D318" s="628" t="s">
        <v>572</v>
      </c>
      <c r="E318" s="627" t="s">
        <v>4888</v>
      </c>
      <c r="F318" s="628" t="s">
        <v>4889</v>
      </c>
      <c r="G318" s="627" t="s">
        <v>5263</v>
      </c>
      <c r="H318" s="627" t="s">
        <v>5264</v>
      </c>
      <c r="I318" s="629">
        <v>0.77888888888888885</v>
      </c>
      <c r="J318" s="629">
        <v>2700</v>
      </c>
      <c r="K318" s="630">
        <v>2130.6</v>
      </c>
    </row>
    <row r="319" spans="1:11" ht="14.4" customHeight="1" x14ac:dyDescent="0.3">
      <c r="A319" s="625" t="s">
        <v>549</v>
      </c>
      <c r="B319" s="626" t="s">
        <v>551</v>
      </c>
      <c r="C319" s="627" t="s">
        <v>573</v>
      </c>
      <c r="D319" s="628" t="s">
        <v>574</v>
      </c>
      <c r="E319" s="627" t="s">
        <v>4872</v>
      </c>
      <c r="F319" s="628" t="s">
        <v>4873</v>
      </c>
      <c r="G319" s="627" t="s">
        <v>4908</v>
      </c>
      <c r="H319" s="627" t="s">
        <v>4909</v>
      </c>
      <c r="I319" s="629">
        <v>27.355</v>
      </c>
      <c r="J319" s="629">
        <v>20</v>
      </c>
      <c r="K319" s="630">
        <v>547.09999999999991</v>
      </c>
    </row>
    <row r="320" spans="1:11" ht="14.4" customHeight="1" x14ac:dyDescent="0.3">
      <c r="A320" s="625" t="s">
        <v>549</v>
      </c>
      <c r="B320" s="626" t="s">
        <v>551</v>
      </c>
      <c r="C320" s="627" t="s">
        <v>573</v>
      </c>
      <c r="D320" s="628" t="s">
        <v>574</v>
      </c>
      <c r="E320" s="627" t="s">
        <v>4872</v>
      </c>
      <c r="F320" s="628" t="s">
        <v>4873</v>
      </c>
      <c r="G320" s="627" t="s">
        <v>5265</v>
      </c>
      <c r="H320" s="627" t="s">
        <v>5266</v>
      </c>
      <c r="I320" s="629">
        <v>26.37</v>
      </c>
      <c r="J320" s="629">
        <v>48</v>
      </c>
      <c r="K320" s="630">
        <v>1265.74</v>
      </c>
    </row>
    <row r="321" spans="1:11" ht="14.4" customHeight="1" x14ac:dyDescent="0.3">
      <c r="A321" s="625" t="s">
        <v>549</v>
      </c>
      <c r="B321" s="626" t="s">
        <v>551</v>
      </c>
      <c r="C321" s="627" t="s">
        <v>573</v>
      </c>
      <c r="D321" s="628" t="s">
        <v>574</v>
      </c>
      <c r="E321" s="627" t="s">
        <v>4872</v>
      </c>
      <c r="F321" s="628" t="s">
        <v>4873</v>
      </c>
      <c r="G321" s="627" t="s">
        <v>4964</v>
      </c>
      <c r="H321" s="627" t="s">
        <v>4965</v>
      </c>
      <c r="I321" s="629">
        <v>7.4249999999999998</v>
      </c>
      <c r="J321" s="629">
        <v>60</v>
      </c>
      <c r="K321" s="630">
        <v>445.5</v>
      </c>
    </row>
    <row r="322" spans="1:11" ht="14.4" customHeight="1" x14ac:dyDescent="0.3">
      <c r="A322" s="625" t="s">
        <v>549</v>
      </c>
      <c r="B322" s="626" t="s">
        <v>551</v>
      </c>
      <c r="C322" s="627" t="s">
        <v>573</v>
      </c>
      <c r="D322" s="628" t="s">
        <v>574</v>
      </c>
      <c r="E322" s="627" t="s">
        <v>4874</v>
      </c>
      <c r="F322" s="628" t="s">
        <v>4875</v>
      </c>
      <c r="G322" s="627" t="s">
        <v>4970</v>
      </c>
      <c r="H322" s="627" t="s">
        <v>4971</v>
      </c>
      <c r="I322" s="629">
        <v>0.21</v>
      </c>
      <c r="J322" s="629">
        <v>200</v>
      </c>
      <c r="K322" s="630">
        <v>42</v>
      </c>
    </row>
    <row r="323" spans="1:11" ht="14.4" customHeight="1" x14ac:dyDescent="0.3">
      <c r="A323" s="625" t="s">
        <v>549</v>
      </c>
      <c r="B323" s="626" t="s">
        <v>551</v>
      </c>
      <c r="C323" s="627" t="s">
        <v>573</v>
      </c>
      <c r="D323" s="628" t="s">
        <v>574</v>
      </c>
      <c r="E323" s="627" t="s">
        <v>4874</v>
      </c>
      <c r="F323" s="628" t="s">
        <v>4875</v>
      </c>
      <c r="G323" s="627" t="s">
        <v>5267</v>
      </c>
      <c r="H323" s="627" t="s">
        <v>5268</v>
      </c>
      <c r="I323" s="629">
        <v>75.02</v>
      </c>
      <c r="J323" s="629">
        <v>1</v>
      </c>
      <c r="K323" s="630">
        <v>75.02</v>
      </c>
    </row>
    <row r="324" spans="1:11" ht="14.4" customHeight="1" x14ac:dyDescent="0.3">
      <c r="A324" s="625" t="s">
        <v>549</v>
      </c>
      <c r="B324" s="626" t="s">
        <v>551</v>
      </c>
      <c r="C324" s="627" t="s">
        <v>573</v>
      </c>
      <c r="D324" s="628" t="s">
        <v>574</v>
      </c>
      <c r="E324" s="627" t="s">
        <v>4874</v>
      </c>
      <c r="F324" s="628" t="s">
        <v>4875</v>
      </c>
      <c r="G324" s="627" t="s">
        <v>5269</v>
      </c>
      <c r="H324" s="627" t="s">
        <v>5270</v>
      </c>
      <c r="I324" s="629">
        <v>9.5</v>
      </c>
      <c r="J324" s="629">
        <v>1</v>
      </c>
      <c r="K324" s="630">
        <v>9.5</v>
      </c>
    </row>
    <row r="325" spans="1:11" ht="14.4" customHeight="1" x14ac:dyDescent="0.3">
      <c r="A325" s="625" t="s">
        <v>549</v>
      </c>
      <c r="B325" s="626" t="s">
        <v>551</v>
      </c>
      <c r="C325" s="627" t="s">
        <v>573</v>
      </c>
      <c r="D325" s="628" t="s">
        <v>574</v>
      </c>
      <c r="E325" s="627" t="s">
        <v>4874</v>
      </c>
      <c r="F325" s="628" t="s">
        <v>4875</v>
      </c>
      <c r="G325" s="627" t="s">
        <v>5271</v>
      </c>
      <c r="H325" s="627" t="s">
        <v>5272</v>
      </c>
      <c r="I325" s="629">
        <v>36.299999999999997</v>
      </c>
      <c r="J325" s="629">
        <v>2</v>
      </c>
      <c r="K325" s="630">
        <v>72.599999999999994</v>
      </c>
    </row>
    <row r="326" spans="1:11" ht="14.4" customHeight="1" x14ac:dyDescent="0.3">
      <c r="A326" s="625" t="s">
        <v>549</v>
      </c>
      <c r="B326" s="626" t="s">
        <v>551</v>
      </c>
      <c r="C326" s="627" t="s">
        <v>573</v>
      </c>
      <c r="D326" s="628" t="s">
        <v>574</v>
      </c>
      <c r="E326" s="627" t="s">
        <v>4874</v>
      </c>
      <c r="F326" s="628" t="s">
        <v>4875</v>
      </c>
      <c r="G326" s="627" t="s">
        <v>5273</v>
      </c>
      <c r="H326" s="627" t="s">
        <v>5274</v>
      </c>
      <c r="I326" s="629">
        <v>75.03</v>
      </c>
      <c r="J326" s="629">
        <v>1</v>
      </c>
      <c r="K326" s="630">
        <v>75.03</v>
      </c>
    </row>
    <row r="327" spans="1:11" ht="14.4" customHeight="1" x14ac:dyDescent="0.3">
      <c r="A327" s="625" t="s">
        <v>549</v>
      </c>
      <c r="B327" s="626" t="s">
        <v>551</v>
      </c>
      <c r="C327" s="627" t="s">
        <v>573</v>
      </c>
      <c r="D327" s="628" t="s">
        <v>574</v>
      </c>
      <c r="E327" s="627" t="s">
        <v>4874</v>
      </c>
      <c r="F327" s="628" t="s">
        <v>4875</v>
      </c>
      <c r="G327" s="627" t="s">
        <v>5275</v>
      </c>
      <c r="H327" s="627" t="s">
        <v>5276</v>
      </c>
      <c r="I327" s="629">
        <v>1062.69</v>
      </c>
      <c r="J327" s="629">
        <v>10</v>
      </c>
      <c r="K327" s="630">
        <v>10626.9</v>
      </c>
    </row>
    <row r="328" spans="1:11" ht="14.4" customHeight="1" x14ac:dyDescent="0.3">
      <c r="A328" s="625" t="s">
        <v>549</v>
      </c>
      <c r="B328" s="626" t="s">
        <v>551</v>
      </c>
      <c r="C328" s="627" t="s">
        <v>573</v>
      </c>
      <c r="D328" s="628" t="s">
        <v>574</v>
      </c>
      <c r="E328" s="627" t="s">
        <v>4874</v>
      </c>
      <c r="F328" s="628" t="s">
        <v>4875</v>
      </c>
      <c r="G328" s="627" t="s">
        <v>5277</v>
      </c>
      <c r="H328" s="627" t="s">
        <v>5278</v>
      </c>
      <c r="I328" s="629">
        <v>2140.39</v>
      </c>
      <c r="J328" s="629">
        <v>10</v>
      </c>
      <c r="K328" s="630">
        <v>21403.9</v>
      </c>
    </row>
    <row r="329" spans="1:11" ht="14.4" customHeight="1" x14ac:dyDescent="0.3">
      <c r="A329" s="625" t="s">
        <v>549</v>
      </c>
      <c r="B329" s="626" t="s">
        <v>551</v>
      </c>
      <c r="C329" s="627" t="s">
        <v>573</v>
      </c>
      <c r="D329" s="628" t="s">
        <v>574</v>
      </c>
      <c r="E329" s="627" t="s">
        <v>4876</v>
      </c>
      <c r="F329" s="628" t="s">
        <v>4877</v>
      </c>
      <c r="G329" s="627" t="s">
        <v>5279</v>
      </c>
      <c r="H329" s="627" t="s">
        <v>5280</v>
      </c>
      <c r="I329" s="629">
        <v>2879.56</v>
      </c>
      <c r="J329" s="629">
        <v>1</v>
      </c>
      <c r="K329" s="630">
        <v>2879.56</v>
      </c>
    </row>
    <row r="330" spans="1:11" ht="14.4" customHeight="1" x14ac:dyDescent="0.3">
      <c r="A330" s="625" t="s">
        <v>549</v>
      </c>
      <c r="B330" s="626" t="s">
        <v>551</v>
      </c>
      <c r="C330" s="627" t="s">
        <v>575</v>
      </c>
      <c r="D330" s="628" t="s">
        <v>576</v>
      </c>
      <c r="E330" s="627" t="s">
        <v>4872</v>
      </c>
      <c r="F330" s="628" t="s">
        <v>4873</v>
      </c>
      <c r="G330" s="627" t="s">
        <v>5203</v>
      </c>
      <c r="H330" s="627" t="s">
        <v>5204</v>
      </c>
      <c r="I330" s="629">
        <v>3.1</v>
      </c>
      <c r="J330" s="629">
        <v>20</v>
      </c>
      <c r="K330" s="630">
        <v>62</v>
      </c>
    </row>
    <row r="331" spans="1:11" ht="14.4" customHeight="1" x14ac:dyDescent="0.3">
      <c r="A331" s="625" t="s">
        <v>549</v>
      </c>
      <c r="B331" s="626" t="s">
        <v>551</v>
      </c>
      <c r="C331" s="627" t="s">
        <v>575</v>
      </c>
      <c r="D331" s="628" t="s">
        <v>576</v>
      </c>
      <c r="E331" s="627" t="s">
        <v>4872</v>
      </c>
      <c r="F331" s="628" t="s">
        <v>4873</v>
      </c>
      <c r="G331" s="627" t="s">
        <v>4908</v>
      </c>
      <c r="H331" s="627" t="s">
        <v>4909</v>
      </c>
      <c r="I331" s="629">
        <v>27.365000000000002</v>
      </c>
      <c r="J331" s="629">
        <v>10</v>
      </c>
      <c r="K331" s="630">
        <v>273.64999999999998</v>
      </c>
    </row>
    <row r="332" spans="1:11" ht="14.4" customHeight="1" x14ac:dyDescent="0.3">
      <c r="A332" s="625" t="s">
        <v>549</v>
      </c>
      <c r="B332" s="626" t="s">
        <v>551</v>
      </c>
      <c r="C332" s="627" t="s">
        <v>575</v>
      </c>
      <c r="D332" s="628" t="s">
        <v>576</v>
      </c>
      <c r="E332" s="627" t="s">
        <v>4872</v>
      </c>
      <c r="F332" s="628" t="s">
        <v>4873</v>
      </c>
      <c r="G332" s="627" t="s">
        <v>4914</v>
      </c>
      <c r="H332" s="627" t="s">
        <v>4915</v>
      </c>
      <c r="I332" s="629">
        <v>2.06</v>
      </c>
      <c r="J332" s="629">
        <v>25</v>
      </c>
      <c r="K332" s="630">
        <v>51.45</v>
      </c>
    </row>
    <row r="333" spans="1:11" ht="14.4" customHeight="1" x14ac:dyDescent="0.3">
      <c r="A333" s="625" t="s">
        <v>549</v>
      </c>
      <c r="B333" s="626" t="s">
        <v>551</v>
      </c>
      <c r="C333" s="627" t="s">
        <v>575</v>
      </c>
      <c r="D333" s="628" t="s">
        <v>576</v>
      </c>
      <c r="E333" s="627" t="s">
        <v>4872</v>
      </c>
      <c r="F333" s="628" t="s">
        <v>4873</v>
      </c>
      <c r="G333" s="627" t="s">
        <v>4916</v>
      </c>
      <c r="H333" s="627" t="s">
        <v>4917</v>
      </c>
      <c r="I333" s="629">
        <v>3.01</v>
      </c>
      <c r="J333" s="629">
        <v>160</v>
      </c>
      <c r="K333" s="630">
        <v>481.6</v>
      </c>
    </row>
    <row r="334" spans="1:11" ht="14.4" customHeight="1" x14ac:dyDescent="0.3">
      <c r="A334" s="625" t="s">
        <v>549</v>
      </c>
      <c r="B334" s="626" t="s">
        <v>551</v>
      </c>
      <c r="C334" s="627" t="s">
        <v>575</v>
      </c>
      <c r="D334" s="628" t="s">
        <v>576</v>
      </c>
      <c r="E334" s="627" t="s">
        <v>4872</v>
      </c>
      <c r="F334" s="628" t="s">
        <v>4873</v>
      </c>
      <c r="G334" s="627" t="s">
        <v>4918</v>
      </c>
      <c r="H334" s="627" t="s">
        <v>4919</v>
      </c>
      <c r="I334" s="629">
        <v>0.85</v>
      </c>
      <c r="J334" s="629">
        <v>400</v>
      </c>
      <c r="K334" s="630">
        <v>340</v>
      </c>
    </row>
    <row r="335" spans="1:11" ht="14.4" customHeight="1" x14ac:dyDescent="0.3">
      <c r="A335" s="625" t="s">
        <v>549</v>
      </c>
      <c r="B335" s="626" t="s">
        <v>551</v>
      </c>
      <c r="C335" s="627" t="s">
        <v>575</v>
      </c>
      <c r="D335" s="628" t="s">
        <v>576</v>
      </c>
      <c r="E335" s="627" t="s">
        <v>4872</v>
      </c>
      <c r="F335" s="628" t="s">
        <v>4873</v>
      </c>
      <c r="G335" s="627" t="s">
        <v>5281</v>
      </c>
      <c r="H335" s="627" t="s">
        <v>5282</v>
      </c>
      <c r="I335" s="629">
        <v>2.2999999999999998</v>
      </c>
      <c r="J335" s="629">
        <v>80</v>
      </c>
      <c r="K335" s="630">
        <v>184</v>
      </c>
    </row>
    <row r="336" spans="1:11" ht="14.4" customHeight="1" x14ac:dyDescent="0.3">
      <c r="A336" s="625" t="s">
        <v>549</v>
      </c>
      <c r="B336" s="626" t="s">
        <v>551</v>
      </c>
      <c r="C336" s="627" t="s">
        <v>575</v>
      </c>
      <c r="D336" s="628" t="s">
        <v>576</v>
      </c>
      <c r="E336" s="627" t="s">
        <v>4872</v>
      </c>
      <c r="F336" s="628" t="s">
        <v>4873</v>
      </c>
      <c r="G336" s="627" t="s">
        <v>4930</v>
      </c>
      <c r="H336" s="627" t="s">
        <v>4931</v>
      </c>
      <c r="I336" s="629">
        <v>22.17</v>
      </c>
      <c r="J336" s="629">
        <v>25</v>
      </c>
      <c r="K336" s="630">
        <v>554.25</v>
      </c>
    </row>
    <row r="337" spans="1:11" ht="14.4" customHeight="1" x14ac:dyDescent="0.3">
      <c r="A337" s="625" t="s">
        <v>549</v>
      </c>
      <c r="B337" s="626" t="s">
        <v>551</v>
      </c>
      <c r="C337" s="627" t="s">
        <v>575</v>
      </c>
      <c r="D337" s="628" t="s">
        <v>576</v>
      </c>
      <c r="E337" s="627" t="s">
        <v>4872</v>
      </c>
      <c r="F337" s="628" t="s">
        <v>4873</v>
      </c>
      <c r="G337" s="627" t="s">
        <v>5209</v>
      </c>
      <c r="H337" s="627" t="s">
        <v>5210</v>
      </c>
      <c r="I337" s="629">
        <v>1.165</v>
      </c>
      <c r="J337" s="629">
        <v>120</v>
      </c>
      <c r="K337" s="630">
        <v>139.4</v>
      </c>
    </row>
    <row r="338" spans="1:11" ht="14.4" customHeight="1" x14ac:dyDescent="0.3">
      <c r="A338" s="625" t="s">
        <v>549</v>
      </c>
      <c r="B338" s="626" t="s">
        <v>551</v>
      </c>
      <c r="C338" s="627" t="s">
        <v>575</v>
      </c>
      <c r="D338" s="628" t="s">
        <v>576</v>
      </c>
      <c r="E338" s="627" t="s">
        <v>4872</v>
      </c>
      <c r="F338" s="628" t="s">
        <v>4873</v>
      </c>
      <c r="G338" s="627" t="s">
        <v>5283</v>
      </c>
      <c r="H338" s="627" t="s">
        <v>5284</v>
      </c>
      <c r="I338" s="629">
        <v>109.31</v>
      </c>
      <c r="J338" s="629">
        <v>1</v>
      </c>
      <c r="K338" s="630">
        <v>109.31</v>
      </c>
    </row>
    <row r="339" spans="1:11" ht="14.4" customHeight="1" x14ac:dyDescent="0.3">
      <c r="A339" s="625" t="s">
        <v>549</v>
      </c>
      <c r="B339" s="626" t="s">
        <v>551</v>
      </c>
      <c r="C339" s="627" t="s">
        <v>575</v>
      </c>
      <c r="D339" s="628" t="s">
        <v>576</v>
      </c>
      <c r="E339" s="627" t="s">
        <v>4872</v>
      </c>
      <c r="F339" s="628" t="s">
        <v>4873</v>
      </c>
      <c r="G339" s="627" t="s">
        <v>5285</v>
      </c>
      <c r="H339" s="627" t="s">
        <v>5286</v>
      </c>
      <c r="I339" s="629">
        <v>1.93</v>
      </c>
      <c r="J339" s="629">
        <v>100</v>
      </c>
      <c r="K339" s="630">
        <v>193.2</v>
      </c>
    </row>
    <row r="340" spans="1:11" ht="14.4" customHeight="1" x14ac:dyDescent="0.3">
      <c r="A340" s="625" t="s">
        <v>549</v>
      </c>
      <c r="B340" s="626" t="s">
        <v>551</v>
      </c>
      <c r="C340" s="627" t="s">
        <v>575</v>
      </c>
      <c r="D340" s="628" t="s">
        <v>576</v>
      </c>
      <c r="E340" s="627" t="s">
        <v>4872</v>
      </c>
      <c r="F340" s="628" t="s">
        <v>4873</v>
      </c>
      <c r="G340" s="627" t="s">
        <v>5287</v>
      </c>
      <c r="H340" s="627" t="s">
        <v>5288</v>
      </c>
      <c r="I340" s="629">
        <v>1.0900000000000001</v>
      </c>
      <c r="J340" s="629">
        <v>2250</v>
      </c>
      <c r="K340" s="630">
        <v>2456</v>
      </c>
    </row>
    <row r="341" spans="1:11" ht="14.4" customHeight="1" x14ac:dyDescent="0.3">
      <c r="A341" s="625" t="s">
        <v>549</v>
      </c>
      <c r="B341" s="626" t="s">
        <v>551</v>
      </c>
      <c r="C341" s="627" t="s">
        <v>575</v>
      </c>
      <c r="D341" s="628" t="s">
        <v>576</v>
      </c>
      <c r="E341" s="627" t="s">
        <v>4872</v>
      </c>
      <c r="F341" s="628" t="s">
        <v>4873</v>
      </c>
      <c r="G341" s="627" t="s">
        <v>4952</v>
      </c>
      <c r="H341" s="627" t="s">
        <v>4953</v>
      </c>
      <c r="I341" s="629">
        <v>6.05</v>
      </c>
      <c r="J341" s="629">
        <v>5</v>
      </c>
      <c r="K341" s="630">
        <v>30.25</v>
      </c>
    </row>
    <row r="342" spans="1:11" ht="14.4" customHeight="1" x14ac:dyDescent="0.3">
      <c r="A342" s="625" t="s">
        <v>549</v>
      </c>
      <c r="B342" s="626" t="s">
        <v>551</v>
      </c>
      <c r="C342" s="627" t="s">
        <v>575</v>
      </c>
      <c r="D342" s="628" t="s">
        <v>576</v>
      </c>
      <c r="E342" s="627" t="s">
        <v>4872</v>
      </c>
      <c r="F342" s="628" t="s">
        <v>4873</v>
      </c>
      <c r="G342" s="627" t="s">
        <v>5211</v>
      </c>
      <c r="H342" s="627" t="s">
        <v>5212</v>
      </c>
      <c r="I342" s="629">
        <v>0.93</v>
      </c>
      <c r="J342" s="629">
        <v>220</v>
      </c>
      <c r="K342" s="630">
        <v>204.6</v>
      </c>
    </row>
    <row r="343" spans="1:11" ht="14.4" customHeight="1" x14ac:dyDescent="0.3">
      <c r="A343" s="625" t="s">
        <v>549</v>
      </c>
      <c r="B343" s="626" t="s">
        <v>551</v>
      </c>
      <c r="C343" s="627" t="s">
        <v>575</v>
      </c>
      <c r="D343" s="628" t="s">
        <v>576</v>
      </c>
      <c r="E343" s="627" t="s">
        <v>4872</v>
      </c>
      <c r="F343" s="628" t="s">
        <v>4873</v>
      </c>
      <c r="G343" s="627" t="s">
        <v>5265</v>
      </c>
      <c r="H343" s="627" t="s">
        <v>5266</v>
      </c>
      <c r="I343" s="629">
        <v>26.37</v>
      </c>
      <c r="J343" s="629">
        <v>48</v>
      </c>
      <c r="K343" s="630">
        <v>1265.75</v>
      </c>
    </row>
    <row r="344" spans="1:11" ht="14.4" customHeight="1" x14ac:dyDescent="0.3">
      <c r="A344" s="625" t="s">
        <v>549</v>
      </c>
      <c r="B344" s="626" t="s">
        <v>551</v>
      </c>
      <c r="C344" s="627" t="s">
        <v>575</v>
      </c>
      <c r="D344" s="628" t="s">
        <v>576</v>
      </c>
      <c r="E344" s="627" t="s">
        <v>4872</v>
      </c>
      <c r="F344" s="628" t="s">
        <v>4873</v>
      </c>
      <c r="G344" s="627" t="s">
        <v>5289</v>
      </c>
      <c r="H344" s="627" t="s">
        <v>5290</v>
      </c>
      <c r="I344" s="629">
        <v>3.36</v>
      </c>
      <c r="J344" s="629">
        <v>50</v>
      </c>
      <c r="K344" s="630">
        <v>168</v>
      </c>
    </row>
    <row r="345" spans="1:11" ht="14.4" customHeight="1" x14ac:dyDescent="0.3">
      <c r="A345" s="625" t="s">
        <v>549</v>
      </c>
      <c r="B345" s="626" t="s">
        <v>551</v>
      </c>
      <c r="C345" s="627" t="s">
        <v>575</v>
      </c>
      <c r="D345" s="628" t="s">
        <v>576</v>
      </c>
      <c r="E345" s="627" t="s">
        <v>4874</v>
      </c>
      <c r="F345" s="628" t="s">
        <v>4875</v>
      </c>
      <c r="G345" s="627" t="s">
        <v>5291</v>
      </c>
      <c r="H345" s="627" t="s">
        <v>5292</v>
      </c>
      <c r="I345" s="629">
        <v>18.39</v>
      </c>
      <c r="J345" s="629">
        <v>12</v>
      </c>
      <c r="K345" s="630">
        <v>220.7</v>
      </c>
    </row>
    <row r="346" spans="1:11" ht="14.4" customHeight="1" x14ac:dyDescent="0.3">
      <c r="A346" s="625" t="s">
        <v>549</v>
      </c>
      <c r="B346" s="626" t="s">
        <v>551</v>
      </c>
      <c r="C346" s="627" t="s">
        <v>575</v>
      </c>
      <c r="D346" s="628" t="s">
        <v>576</v>
      </c>
      <c r="E346" s="627" t="s">
        <v>4874</v>
      </c>
      <c r="F346" s="628" t="s">
        <v>4875</v>
      </c>
      <c r="G346" s="627" t="s">
        <v>4976</v>
      </c>
      <c r="H346" s="627" t="s">
        <v>4977</v>
      </c>
      <c r="I346" s="629">
        <v>0.90500000000000003</v>
      </c>
      <c r="J346" s="629">
        <v>200</v>
      </c>
      <c r="K346" s="630">
        <v>181</v>
      </c>
    </row>
    <row r="347" spans="1:11" ht="14.4" customHeight="1" x14ac:dyDescent="0.3">
      <c r="A347" s="625" t="s">
        <v>549</v>
      </c>
      <c r="B347" s="626" t="s">
        <v>551</v>
      </c>
      <c r="C347" s="627" t="s">
        <v>575</v>
      </c>
      <c r="D347" s="628" t="s">
        <v>576</v>
      </c>
      <c r="E347" s="627" t="s">
        <v>4874</v>
      </c>
      <c r="F347" s="628" t="s">
        <v>4875</v>
      </c>
      <c r="G347" s="627" t="s">
        <v>5293</v>
      </c>
      <c r="H347" s="627" t="s">
        <v>5294</v>
      </c>
      <c r="I347" s="629">
        <v>14.59</v>
      </c>
      <c r="J347" s="629">
        <v>7</v>
      </c>
      <c r="K347" s="630">
        <v>101.63</v>
      </c>
    </row>
    <row r="348" spans="1:11" ht="14.4" customHeight="1" x14ac:dyDescent="0.3">
      <c r="A348" s="625" t="s">
        <v>549</v>
      </c>
      <c r="B348" s="626" t="s">
        <v>551</v>
      </c>
      <c r="C348" s="627" t="s">
        <v>575</v>
      </c>
      <c r="D348" s="628" t="s">
        <v>576</v>
      </c>
      <c r="E348" s="627" t="s">
        <v>4874</v>
      </c>
      <c r="F348" s="628" t="s">
        <v>4875</v>
      </c>
      <c r="G348" s="627" t="s">
        <v>4994</v>
      </c>
      <c r="H348" s="627" t="s">
        <v>4995</v>
      </c>
      <c r="I348" s="629">
        <v>17.79</v>
      </c>
      <c r="J348" s="629">
        <v>5</v>
      </c>
      <c r="K348" s="630">
        <v>88.95</v>
      </c>
    </row>
    <row r="349" spans="1:11" ht="14.4" customHeight="1" x14ac:dyDescent="0.3">
      <c r="A349" s="625" t="s">
        <v>549</v>
      </c>
      <c r="B349" s="626" t="s">
        <v>551</v>
      </c>
      <c r="C349" s="627" t="s">
        <v>575</v>
      </c>
      <c r="D349" s="628" t="s">
        <v>576</v>
      </c>
      <c r="E349" s="627" t="s">
        <v>4874</v>
      </c>
      <c r="F349" s="628" t="s">
        <v>4875</v>
      </c>
      <c r="G349" s="627" t="s">
        <v>4998</v>
      </c>
      <c r="H349" s="627" t="s">
        <v>4999</v>
      </c>
      <c r="I349" s="629">
        <v>5.57</v>
      </c>
      <c r="J349" s="629">
        <v>20</v>
      </c>
      <c r="K349" s="630">
        <v>111.4</v>
      </c>
    </row>
    <row r="350" spans="1:11" ht="14.4" customHeight="1" x14ac:dyDescent="0.3">
      <c r="A350" s="625" t="s">
        <v>549</v>
      </c>
      <c r="B350" s="626" t="s">
        <v>551</v>
      </c>
      <c r="C350" s="627" t="s">
        <v>575</v>
      </c>
      <c r="D350" s="628" t="s">
        <v>576</v>
      </c>
      <c r="E350" s="627" t="s">
        <v>4874</v>
      </c>
      <c r="F350" s="628" t="s">
        <v>4875</v>
      </c>
      <c r="G350" s="627" t="s">
        <v>5040</v>
      </c>
      <c r="H350" s="627" t="s">
        <v>5041</v>
      </c>
      <c r="I350" s="629">
        <v>17.97</v>
      </c>
      <c r="J350" s="629">
        <v>50</v>
      </c>
      <c r="K350" s="630">
        <v>898.5</v>
      </c>
    </row>
    <row r="351" spans="1:11" ht="14.4" customHeight="1" x14ac:dyDescent="0.3">
      <c r="A351" s="625" t="s">
        <v>549</v>
      </c>
      <c r="B351" s="626" t="s">
        <v>551</v>
      </c>
      <c r="C351" s="627" t="s">
        <v>575</v>
      </c>
      <c r="D351" s="628" t="s">
        <v>576</v>
      </c>
      <c r="E351" s="627" t="s">
        <v>4874</v>
      </c>
      <c r="F351" s="628" t="s">
        <v>4875</v>
      </c>
      <c r="G351" s="627" t="s">
        <v>5046</v>
      </c>
      <c r="H351" s="627" t="s">
        <v>5047</v>
      </c>
      <c r="I351" s="629">
        <v>12.105</v>
      </c>
      <c r="J351" s="629">
        <v>20</v>
      </c>
      <c r="K351" s="630">
        <v>242.1</v>
      </c>
    </row>
    <row r="352" spans="1:11" ht="14.4" customHeight="1" x14ac:dyDescent="0.3">
      <c r="A352" s="625" t="s">
        <v>549</v>
      </c>
      <c r="B352" s="626" t="s">
        <v>551</v>
      </c>
      <c r="C352" s="627" t="s">
        <v>575</v>
      </c>
      <c r="D352" s="628" t="s">
        <v>576</v>
      </c>
      <c r="E352" s="627" t="s">
        <v>4874</v>
      </c>
      <c r="F352" s="628" t="s">
        <v>4875</v>
      </c>
      <c r="G352" s="627" t="s">
        <v>5295</v>
      </c>
      <c r="H352" s="627" t="s">
        <v>5296</v>
      </c>
      <c r="I352" s="629">
        <v>3.8366666666666664</v>
      </c>
      <c r="J352" s="629">
        <v>151</v>
      </c>
      <c r="K352" s="630">
        <v>578.57999999999993</v>
      </c>
    </row>
    <row r="353" spans="1:11" ht="14.4" customHeight="1" x14ac:dyDescent="0.3">
      <c r="A353" s="625" t="s">
        <v>549</v>
      </c>
      <c r="B353" s="626" t="s">
        <v>551</v>
      </c>
      <c r="C353" s="627" t="s">
        <v>575</v>
      </c>
      <c r="D353" s="628" t="s">
        <v>576</v>
      </c>
      <c r="E353" s="627" t="s">
        <v>4886</v>
      </c>
      <c r="F353" s="628" t="s">
        <v>4887</v>
      </c>
      <c r="G353" s="627" t="s">
        <v>5118</v>
      </c>
      <c r="H353" s="627" t="s">
        <v>5119</v>
      </c>
      <c r="I353" s="629">
        <v>0.29000000000000004</v>
      </c>
      <c r="J353" s="629">
        <v>200</v>
      </c>
      <c r="K353" s="630">
        <v>58</v>
      </c>
    </row>
    <row r="354" spans="1:11" ht="14.4" customHeight="1" x14ac:dyDescent="0.3">
      <c r="A354" s="625" t="s">
        <v>549</v>
      </c>
      <c r="B354" s="626" t="s">
        <v>551</v>
      </c>
      <c r="C354" s="627" t="s">
        <v>575</v>
      </c>
      <c r="D354" s="628" t="s">
        <v>576</v>
      </c>
      <c r="E354" s="627" t="s">
        <v>4888</v>
      </c>
      <c r="F354" s="628" t="s">
        <v>4889</v>
      </c>
      <c r="G354" s="627" t="s">
        <v>5122</v>
      </c>
      <c r="H354" s="627" t="s">
        <v>5123</v>
      </c>
      <c r="I354" s="629">
        <v>0.83</v>
      </c>
      <c r="J354" s="629">
        <v>200</v>
      </c>
      <c r="K354" s="630">
        <v>166</v>
      </c>
    </row>
    <row r="355" spans="1:11" ht="14.4" customHeight="1" x14ac:dyDescent="0.3">
      <c r="A355" s="625" t="s">
        <v>549</v>
      </c>
      <c r="B355" s="626" t="s">
        <v>551</v>
      </c>
      <c r="C355" s="627" t="s">
        <v>575</v>
      </c>
      <c r="D355" s="628" t="s">
        <v>576</v>
      </c>
      <c r="E355" s="627" t="s">
        <v>4888</v>
      </c>
      <c r="F355" s="628" t="s">
        <v>4889</v>
      </c>
      <c r="G355" s="627" t="s">
        <v>5128</v>
      </c>
      <c r="H355" s="627" t="s">
        <v>5129</v>
      </c>
      <c r="I355" s="629">
        <v>7.5</v>
      </c>
      <c r="J355" s="629">
        <v>50</v>
      </c>
      <c r="K355" s="630">
        <v>375</v>
      </c>
    </row>
    <row r="356" spans="1:11" ht="14.4" customHeight="1" x14ac:dyDescent="0.3">
      <c r="A356" s="625" t="s">
        <v>549</v>
      </c>
      <c r="B356" s="626" t="s">
        <v>551</v>
      </c>
      <c r="C356" s="627" t="s">
        <v>575</v>
      </c>
      <c r="D356" s="628" t="s">
        <v>576</v>
      </c>
      <c r="E356" s="627" t="s">
        <v>4888</v>
      </c>
      <c r="F356" s="628" t="s">
        <v>4889</v>
      </c>
      <c r="G356" s="627" t="s">
        <v>5259</v>
      </c>
      <c r="H356" s="627" t="s">
        <v>5260</v>
      </c>
      <c r="I356" s="629">
        <v>7.5</v>
      </c>
      <c r="J356" s="629">
        <v>50</v>
      </c>
      <c r="K356" s="630">
        <v>375</v>
      </c>
    </row>
    <row r="357" spans="1:11" ht="14.4" customHeight="1" x14ac:dyDescent="0.3">
      <c r="A357" s="625" t="s">
        <v>549</v>
      </c>
      <c r="B357" s="626" t="s">
        <v>551</v>
      </c>
      <c r="C357" s="627" t="s">
        <v>575</v>
      </c>
      <c r="D357" s="628" t="s">
        <v>576</v>
      </c>
      <c r="E357" s="627" t="s">
        <v>4888</v>
      </c>
      <c r="F357" s="628" t="s">
        <v>4889</v>
      </c>
      <c r="G357" s="627" t="s">
        <v>5261</v>
      </c>
      <c r="H357" s="627" t="s">
        <v>5262</v>
      </c>
      <c r="I357" s="629">
        <v>7.504999999999999</v>
      </c>
      <c r="J357" s="629">
        <v>180</v>
      </c>
      <c r="K357" s="630">
        <v>1350.8</v>
      </c>
    </row>
    <row r="358" spans="1:11" ht="14.4" customHeight="1" x14ac:dyDescent="0.3">
      <c r="A358" s="625" t="s">
        <v>549</v>
      </c>
      <c r="B358" s="626" t="s">
        <v>551</v>
      </c>
      <c r="C358" s="627" t="s">
        <v>575</v>
      </c>
      <c r="D358" s="628" t="s">
        <v>576</v>
      </c>
      <c r="E358" s="627" t="s">
        <v>4888</v>
      </c>
      <c r="F358" s="628" t="s">
        <v>4889</v>
      </c>
      <c r="G358" s="627" t="s">
        <v>5192</v>
      </c>
      <c r="H358" s="627" t="s">
        <v>5193</v>
      </c>
      <c r="I358" s="629">
        <v>11</v>
      </c>
      <c r="J358" s="629">
        <v>40</v>
      </c>
      <c r="K358" s="630">
        <v>440</v>
      </c>
    </row>
    <row r="359" spans="1:11" ht="14.4" customHeight="1" x14ac:dyDescent="0.3">
      <c r="A359" s="625" t="s">
        <v>549</v>
      </c>
      <c r="B359" s="626" t="s">
        <v>551</v>
      </c>
      <c r="C359" s="627" t="s">
        <v>575</v>
      </c>
      <c r="D359" s="628" t="s">
        <v>576</v>
      </c>
      <c r="E359" s="627" t="s">
        <v>4888</v>
      </c>
      <c r="F359" s="628" t="s">
        <v>4889</v>
      </c>
      <c r="G359" s="627" t="s">
        <v>5297</v>
      </c>
      <c r="H359" s="627" t="s">
        <v>5298</v>
      </c>
      <c r="I359" s="629">
        <v>10.91</v>
      </c>
      <c r="J359" s="629">
        <v>40</v>
      </c>
      <c r="K359" s="630">
        <v>436.4</v>
      </c>
    </row>
    <row r="360" spans="1:11" ht="14.4" customHeight="1" thickBot="1" x14ac:dyDescent="0.35">
      <c r="A360" s="631" t="s">
        <v>549</v>
      </c>
      <c r="B360" s="632" t="s">
        <v>551</v>
      </c>
      <c r="C360" s="633" t="s">
        <v>575</v>
      </c>
      <c r="D360" s="634" t="s">
        <v>576</v>
      </c>
      <c r="E360" s="633" t="s">
        <v>4888</v>
      </c>
      <c r="F360" s="634" t="s">
        <v>4889</v>
      </c>
      <c r="G360" s="633" t="s">
        <v>5196</v>
      </c>
      <c r="H360" s="633" t="s">
        <v>5197</v>
      </c>
      <c r="I360" s="635">
        <v>0.82333333333333325</v>
      </c>
      <c r="J360" s="635">
        <v>900</v>
      </c>
      <c r="K360" s="636">
        <v>742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222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218</v>
      </c>
      <c r="B3" s="503"/>
      <c r="C3" s="503"/>
      <c r="D3" s="504"/>
      <c r="E3" s="508" t="s">
        <v>106</v>
      </c>
      <c r="F3" s="509"/>
      <c r="G3" s="510" t="s">
        <v>107</v>
      </c>
      <c r="H3" s="509"/>
      <c r="I3" s="510" t="s">
        <v>108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09" t="s">
        <v>109</v>
      </c>
      <c r="F4" s="709" t="s">
        <v>110</v>
      </c>
      <c r="G4" s="710" t="s">
        <v>110</v>
      </c>
      <c r="H4" s="711" t="s">
        <v>111</v>
      </c>
      <c r="I4" s="710" t="s">
        <v>6</v>
      </c>
      <c r="J4" s="712" t="s">
        <v>111</v>
      </c>
    </row>
    <row r="5" spans="1:10" ht="14.4" customHeight="1" x14ac:dyDescent="0.3">
      <c r="A5" s="187"/>
      <c r="B5" s="188" t="s">
        <v>101</v>
      </c>
      <c r="C5" s="189"/>
      <c r="D5" s="706"/>
      <c r="E5" s="714">
        <v>0</v>
      </c>
      <c r="F5" s="697"/>
      <c r="G5" s="713">
        <v>21.45</v>
      </c>
      <c r="H5" s="735"/>
      <c r="I5" s="713">
        <v>20.99</v>
      </c>
      <c r="J5" s="737"/>
    </row>
    <row r="6" spans="1:10" ht="14.4" customHeight="1" x14ac:dyDescent="0.3">
      <c r="A6" s="190"/>
      <c r="B6" s="191" t="s">
        <v>112</v>
      </c>
      <c r="C6" s="192"/>
      <c r="D6" s="707"/>
      <c r="E6" s="715">
        <v>24</v>
      </c>
      <c r="F6" s="698"/>
      <c r="G6" s="699">
        <v>26</v>
      </c>
      <c r="H6" s="736"/>
      <c r="I6" s="699">
        <v>26</v>
      </c>
      <c r="J6" s="738"/>
    </row>
    <row r="7" spans="1:10" ht="14.4" hidden="1" customHeight="1" x14ac:dyDescent="0.3">
      <c r="A7" s="190"/>
      <c r="B7" s="191"/>
      <c r="C7" s="192" t="s">
        <v>103</v>
      </c>
      <c r="D7" s="707"/>
      <c r="E7" s="716">
        <v>0</v>
      </c>
      <c r="F7" s="700"/>
      <c r="G7" s="701">
        <v>0</v>
      </c>
      <c r="H7" s="702"/>
      <c r="I7" s="701">
        <v>0</v>
      </c>
      <c r="J7" s="724"/>
    </row>
    <row r="8" spans="1:10" ht="14.4" hidden="1" customHeight="1" x14ac:dyDescent="0.3">
      <c r="A8" s="190"/>
      <c r="B8" s="191"/>
      <c r="C8" s="192" t="s">
        <v>104</v>
      </c>
      <c r="D8" s="707"/>
      <c r="E8" s="716">
        <v>0</v>
      </c>
      <c r="F8" s="700"/>
      <c r="G8" s="701">
        <v>0</v>
      </c>
      <c r="H8" s="702"/>
      <c r="I8" s="701">
        <v>0</v>
      </c>
      <c r="J8" s="724"/>
    </row>
    <row r="9" spans="1:10" ht="14.4" customHeight="1" x14ac:dyDescent="0.3">
      <c r="A9" s="193" t="s">
        <v>113</v>
      </c>
      <c r="B9" s="194"/>
      <c r="C9" s="192"/>
      <c r="D9" s="707"/>
      <c r="E9" s="717">
        <v>30368</v>
      </c>
      <c r="F9" s="701">
        <v>3940</v>
      </c>
      <c r="G9" s="694">
        <f>G11+G19+G27</f>
        <v>4203.2</v>
      </c>
      <c r="H9" s="703">
        <f>G9-F9</f>
        <v>263.19999999999982</v>
      </c>
      <c r="I9" s="694">
        <f>I11+I19+I27</f>
        <v>33341.410000000003</v>
      </c>
      <c r="J9" s="725">
        <f>I9-E9</f>
        <v>2973.4100000000035</v>
      </c>
    </row>
    <row r="10" spans="1:10" ht="14.4" hidden="1" customHeight="1" x14ac:dyDescent="0.3">
      <c r="A10" s="190"/>
      <c r="B10" s="195"/>
      <c r="C10" s="192" t="s">
        <v>114</v>
      </c>
      <c r="D10" s="707"/>
      <c r="E10" s="729"/>
      <c r="F10" s="732"/>
      <c r="G10" s="695">
        <f>G29+G32</f>
        <v>222</v>
      </c>
      <c r="H10" s="732"/>
      <c r="I10" s="695">
        <f>I29+I32</f>
        <v>1699</v>
      </c>
      <c r="J10" s="739"/>
    </row>
    <row r="11" spans="1:10" ht="14.4" customHeight="1" x14ac:dyDescent="0.3">
      <c r="A11" s="190"/>
      <c r="B11" s="195" t="s">
        <v>115</v>
      </c>
      <c r="C11" s="192"/>
      <c r="D11" s="707"/>
      <c r="E11" s="730"/>
      <c r="F11" s="733"/>
      <c r="G11" s="695">
        <f>G12+G13</f>
        <v>3583.2</v>
      </c>
      <c r="H11" s="733"/>
      <c r="I11" s="695">
        <f>I12+I13</f>
        <v>28452.41</v>
      </c>
      <c r="J11" s="740"/>
    </row>
    <row r="12" spans="1:10" ht="14.4" hidden="1" customHeight="1" x14ac:dyDescent="0.3">
      <c r="A12" s="190"/>
      <c r="B12" s="191"/>
      <c r="C12" s="192" t="s">
        <v>116</v>
      </c>
      <c r="D12" s="707"/>
      <c r="E12" s="730"/>
      <c r="F12" s="733"/>
      <c r="G12" s="701">
        <v>1023</v>
      </c>
      <c r="H12" s="733"/>
      <c r="I12" s="701">
        <v>2983.81</v>
      </c>
      <c r="J12" s="740"/>
    </row>
    <row r="13" spans="1:10" ht="14.4" hidden="1" customHeight="1" x14ac:dyDescent="0.3">
      <c r="A13" s="190"/>
      <c r="B13" s="191"/>
      <c r="C13" s="192" t="s">
        <v>117</v>
      </c>
      <c r="D13" s="707"/>
      <c r="E13" s="730"/>
      <c r="F13" s="733"/>
      <c r="G13" s="701">
        <v>2560.1999999999998</v>
      </c>
      <c r="H13" s="733"/>
      <c r="I13" s="701">
        <v>25468.6</v>
      </c>
      <c r="J13" s="740"/>
    </row>
    <row r="14" spans="1:10" ht="14.4" hidden="1" customHeight="1" x14ac:dyDescent="0.3">
      <c r="A14" s="190"/>
      <c r="B14" s="191"/>
      <c r="C14" s="192" t="s">
        <v>118</v>
      </c>
      <c r="D14" s="707"/>
      <c r="E14" s="730"/>
      <c r="F14" s="733"/>
      <c r="G14" s="701"/>
      <c r="H14" s="733"/>
      <c r="I14" s="701"/>
      <c r="J14" s="740"/>
    </row>
    <row r="15" spans="1:10" ht="14.4" hidden="1" customHeight="1" x14ac:dyDescent="0.3">
      <c r="A15" s="190"/>
      <c r="B15" s="191"/>
      <c r="C15" s="192" t="s">
        <v>119</v>
      </c>
      <c r="D15" s="707"/>
      <c r="E15" s="730"/>
      <c r="F15" s="733"/>
      <c r="G15" s="701"/>
      <c r="H15" s="733"/>
      <c r="I15" s="701"/>
      <c r="J15" s="740"/>
    </row>
    <row r="16" spans="1:10" ht="14.4" hidden="1" customHeight="1" x14ac:dyDescent="0.3">
      <c r="A16" s="190"/>
      <c r="B16" s="191"/>
      <c r="C16" s="192" t="s">
        <v>120</v>
      </c>
      <c r="D16" s="707"/>
      <c r="E16" s="730"/>
      <c r="F16" s="733"/>
      <c r="G16" s="701"/>
      <c r="H16" s="733"/>
      <c r="I16" s="701"/>
      <c r="J16" s="740"/>
    </row>
    <row r="17" spans="1:10" ht="14.4" hidden="1" customHeight="1" x14ac:dyDescent="0.3">
      <c r="A17" s="190"/>
      <c r="B17" s="191"/>
      <c r="C17" s="192" t="s">
        <v>121</v>
      </c>
      <c r="D17" s="707"/>
      <c r="E17" s="730"/>
      <c r="F17" s="733"/>
      <c r="G17" s="701"/>
      <c r="H17" s="733"/>
      <c r="I17" s="701"/>
      <c r="J17" s="740"/>
    </row>
    <row r="18" spans="1:10" ht="14.4" hidden="1" customHeight="1" x14ac:dyDescent="0.3">
      <c r="A18" s="190"/>
      <c r="B18" s="191"/>
      <c r="C18" s="192" t="s">
        <v>122</v>
      </c>
      <c r="D18" s="707"/>
      <c r="E18" s="730"/>
      <c r="F18" s="733"/>
      <c r="G18" s="701"/>
      <c r="H18" s="733"/>
      <c r="I18" s="701"/>
      <c r="J18" s="740"/>
    </row>
    <row r="19" spans="1:10" ht="14.4" customHeight="1" x14ac:dyDescent="0.3">
      <c r="A19" s="190"/>
      <c r="B19" s="195" t="s">
        <v>123</v>
      </c>
      <c r="C19" s="192"/>
      <c r="D19" s="707"/>
      <c r="E19" s="730"/>
      <c r="F19" s="733"/>
      <c r="G19" s="695">
        <f>G20+G21+G24</f>
        <v>369</v>
      </c>
      <c r="H19" s="733"/>
      <c r="I19" s="695">
        <f>I20+I21+I24</f>
        <v>2897</v>
      </c>
      <c r="J19" s="740"/>
    </row>
    <row r="20" spans="1:10" ht="14.4" customHeight="1" x14ac:dyDescent="0.3">
      <c r="A20" s="190"/>
      <c r="B20" s="191"/>
      <c r="C20" s="192" t="s">
        <v>124</v>
      </c>
      <c r="D20" s="707"/>
      <c r="E20" s="730"/>
      <c r="F20" s="733"/>
      <c r="G20" s="701">
        <v>198</v>
      </c>
      <c r="H20" s="733"/>
      <c r="I20" s="701">
        <v>1275</v>
      </c>
      <c r="J20" s="740"/>
    </row>
    <row r="21" spans="1:10" ht="14.4" customHeight="1" x14ac:dyDescent="0.3">
      <c r="A21" s="190"/>
      <c r="B21" s="191"/>
      <c r="C21" s="192" t="s">
        <v>125</v>
      </c>
      <c r="D21" s="707"/>
      <c r="E21" s="730"/>
      <c r="F21" s="733"/>
      <c r="G21" s="701">
        <v>168</v>
      </c>
      <c r="H21" s="733"/>
      <c r="I21" s="701">
        <v>1580</v>
      </c>
      <c r="J21" s="740"/>
    </row>
    <row r="22" spans="1:10" ht="14.4" hidden="1" customHeight="1" x14ac:dyDescent="0.3">
      <c r="A22" s="190"/>
      <c r="B22" s="191"/>
      <c r="C22" s="192"/>
      <c r="D22" s="707" t="s">
        <v>126</v>
      </c>
      <c r="E22" s="730"/>
      <c r="F22" s="733"/>
      <c r="G22" s="701">
        <v>0</v>
      </c>
      <c r="H22" s="733"/>
      <c r="I22" s="701">
        <v>0</v>
      </c>
      <c r="J22" s="740"/>
    </row>
    <row r="23" spans="1:10" ht="14.4" hidden="1" customHeight="1" x14ac:dyDescent="0.3">
      <c r="A23" s="190"/>
      <c r="B23" s="191"/>
      <c r="C23" s="192"/>
      <c r="D23" s="707" t="s">
        <v>127</v>
      </c>
      <c r="E23" s="730"/>
      <c r="F23" s="733"/>
      <c r="G23" s="701">
        <v>0</v>
      </c>
      <c r="H23" s="733"/>
      <c r="I23" s="701">
        <v>0</v>
      </c>
      <c r="J23" s="740"/>
    </row>
    <row r="24" spans="1:10" ht="14.4" customHeight="1" x14ac:dyDescent="0.3">
      <c r="A24" s="190"/>
      <c r="B24" s="191"/>
      <c r="C24" s="192" t="s">
        <v>128</v>
      </c>
      <c r="D24" s="707"/>
      <c r="E24" s="730"/>
      <c r="F24" s="733"/>
      <c r="G24" s="701">
        <v>3</v>
      </c>
      <c r="H24" s="733"/>
      <c r="I24" s="701">
        <v>42</v>
      </c>
      <c r="J24" s="740"/>
    </row>
    <row r="25" spans="1:10" ht="14.4" hidden="1" customHeight="1" x14ac:dyDescent="0.3">
      <c r="A25" s="190"/>
      <c r="B25" s="191"/>
      <c r="C25" s="192"/>
      <c r="D25" s="707" t="s">
        <v>129</v>
      </c>
      <c r="E25" s="730"/>
      <c r="F25" s="733"/>
      <c r="G25" s="701">
        <v>0</v>
      </c>
      <c r="H25" s="733"/>
      <c r="I25" s="701">
        <v>0</v>
      </c>
      <c r="J25" s="740"/>
    </row>
    <row r="26" spans="1:10" ht="14.4" hidden="1" customHeight="1" x14ac:dyDescent="0.3">
      <c r="A26" s="190"/>
      <c r="B26" s="191"/>
      <c r="C26" s="192"/>
      <c r="D26" s="707" t="s">
        <v>130</v>
      </c>
      <c r="E26" s="730"/>
      <c r="F26" s="733"/>
      <c r="G26" s="701">
        <v>0</v>
      </c>
      <c r="H26" s="733"/>
      <c r="I26" s="701">
        <v>0</v>
      </c>
      <c r="J26" s="740"/>
    </row>
    <row r="27" spans="1:10" ht="14.4" customHeight="1" x14ac:dyDescent="0.3">
      <c r="A27" s="190"/>
      <c r="B27" s="195" t="s">
        <v>131</v>
      </c>
      <c r="C27" s="192"/>
      <c r="D27" s="707"/>
      <c r="E27" s="730"/>
      <c r="F27" s="733"/>
      <c r="G27" s="695">
        <v>251</v>
      </c>
      <c r="H27" s="733"/>
      <c r="I27" s="695">
        <v>1992</v>
      </c>
      <c r="J27" s="740"/>
    </row>
    <row r="28" spans="1:10" ht="14.4" hidden="1" customHeight="1" x14ac:dyDescent="0.3">
      <c r="A28" s="190"/>
      <c r="B28" s="191"/>
      <c r="C28" s="192" t="s">
        <v>132</v>
      </c>
      <c r="D28" s="707"/>
      <c r="E28" s="730"/>
      <c r="F28" s="733"/>
      <c r="G28" s="701">
        <v>0</v>
      </c>
      <c r="H28" s="733"/>
      <c r="I28" s="701">
        <v>0</v>
      </c>
      <c r="J28" s="740"/>
    </row>
    <row r="29" spans="1:10" ht="14.4" hidden="1" customHeight="1" x14ac:dyDescent="0.3">
      <c r="A29" s="190"/>
      <c r="B29" s="191"/>
      <c r="C29" s="192" t="s">
        <v>133</v>
      </c>
      <c r="D29" s="707"/>
      <c r="E29" s="730"/>
      <c r="F29" s="733"/>
      <c r="G29" s="701">
        <v>0</v>
      </c>
      <c r="H29" s="733"/>
      <c r="I29" s="701">
        <v>0</v>
      </c>
      <c r="J29" s="740"/>
    </row>
    <row r="30" spans="1:10" ht="14.4" hidden="1" customHeight="1" x14ac:dyDescent="0.3">
      <c r="A30" s="190"/>
      <c r="B30" s="191"/>
      <c r="C30" s="192" t="s">
        <v>134</v>
      </c>
      <c r="D30" s="707"/>
      <c r="E30" s="730"/>
      <c r="F30" s="733"/>
      <c r="G30" s="701">
        <v>0</v>
      </c>
      <c r="H30" s="733"/>
      <c r="I30" s="701">
        <v>0</v>
      </c>
      <c r="J30" s="740"/>
    </row>
    <row r="31" spans="1:10" ht="14.4" customHeight="1" x14ac:dyDescent="0.3">
      <c r="A31" s="190"/>
      <c r="B31" s="196" t="s">
        <v>135</v>
      </c>
      <c r="C31" s="192"/>
      <c r="D31" s="707"/>
      <c r="E31" s="730"/>
      <c r="F31" s="733"/>
      <c r="G31" s="696">
        <v>246</v>
      </c>
      <c r="H31" s="733"/>
      <c r="I31" s="696">
        <v>1900</v>
      </c>
      <c r="J31" s="740"/>
    </row>
    <row r="32" spans="1:10" ht="14.4" customHeight="1" x14ac:dyDescent="0.3">
      <c r="A32" s="190"/>
      <c r="B32" s="196" t="s">
        <v>136</v>
      </c>
      <c r="C32" s="192"/>
      <c r="D32" s="707"/>
      <c r="E32" s="731"/>
      <c r="F32" s="734"/>
      <c r="G32" s="696">
        <v>222</v>
      </c>
      <c r="H32" s="734"/>
      <c r="I32" s="696">
        <v>1699</v>
      </c>
      <c r="J32" s="741"/>
    </row>
    <row r="33" spans="1:10" ht="14.4" hidden="1" customHeight="1" x14ac:dyDescent="0.3">
      <c r="A33" s="190"/>
      <c r="B33" s="196" t="s">
        <v>137</v>
      </c>
      <c r="C33" s="192"/>
      <c r="D33" s="707"/>
      <c r="E33" s="718"/>
      <c r="F33" s="704"/>
      <c r="G33" s="696">
        <v>0</v>
      </c>
      <c r="H33" s="704"/>
      <c r="I33" s="696">
        <v>0</v>
      </c>
      <c r="J33" s="726"/>
    </row>
    <row r="34" spans="1:10" ht="14.4" customHeight="1" x14ac:dyDescent="0.3">
      <c r="A34" s="190" t="s">
        <v>138</v>
      </c>
      <c r="B34" s="191"/>
      <c r="C34" s="192"/>
      <c r="D34" s="707"/>
      <c r="E34" s="719">
        <v>0</v>
      </c>
      <c r="F34" s="705">
        <v>0</v>
      </c>
      <c r="G34" s="705">
        <v>0</v>
      </c>
      <c r="H34" s="705">
        <f>G34-F34</f>
        <v>0</v>
      </c>
      <c r="I34" s="705">
        <v>0</v>
      </c>
      <c r="J34" s="727">
        <f>I34-E34</f>
        <v>0</v>
      </c>
    </row>
    <row r="35" spans="1:10" ht="14.4" customHeight="1" x14ac:dyDescent="0.3">
      <c r="A35" s="190"/>
      <c r="B35" s="191"/>
      <c r="C35" s="192" t="s">
        <v>114</v>
      </c>
      <c r="D35" s="707"/>
      <c r="E35" s="719">
        <v>0</v>
      </c>
      <c r="F35" s="705">
        <v>0</v>
      </c>
      <c r="G35" s="701">
        <v>0</v>
      </c>
      <c r="H35" s="705">
        <f>G35-F35</f>
        <v>0</v>
      </c>
      <c r="I35" s="703">
        <v>0</v>
      </c>
      <c r="J35" s="727">
        <f>I35-E35</f>
        <v>0</v>
      </c>
    </row>
    <row r="36" spans="1:10" ht="14.4" customHeight="1" thickBot="1" x14ac:dyDescent="0.35">
      <c r="A36" s="197" t="s">
        <v>139</v>
      </c>
      <c r="B36" s="198"/>
      <c r="C36" s="199"/>
      <c r="D36" s="708"/>
      <c r="E36" s="720">
        <v>0</v>
      </c>
      <c r="F36" s="721">
        <f>E36/12</f>
        <v>0</v>
      </c>
      <c r="G36" s="722">
        <v>1189937</v>
      </c>
      <c r="H36" s="723">
        <f>G36-F36</f>
        <v>1189937</v>
      </c>
      <c r="I36" s="723">
        <v>8870054</v>
      </c>
      <c r="J36" s="728">
        <v>8870054</v>
      </c>
    </row>
  </sheetData>
  <mergeCells count="15"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  <mergeCell ref="A1:J1"/>
    <mergeCell ref="A3:D4"/>
    <mergeCell ref="E3:F3"/>
    <mergeCell ref="G3:H3"/>
    <mergeCell ref="I3:J3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5299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91</v>
      </c>
      <c r="AB3" s="122"/>
      <c r="AC3" s="122"/>
      <c r="AD3" s="120"/>
      <c r="AE3" s="124" t="s">
        <v>92</v>
      </c>
      <c r="AF3" s="125"/>
      <c r="AG3" s="125"/>
      <c r="AH3" s="125"/>
      <c r="AI3" s="124" t="s">
        <v>93</v>
      </c>
      <c r="AJ3" s="125"/>
      <c r="AK3" s="125"/>
      <c r="AL3" s="118"/>
      <c r="AM3" s="118"/>
    </row>
    <row r="4" spans="1:39" ht="14.4" customHeight="1" x14ac:dyDescent="0.3">
      <c r="A4" s="200" t="s">
        <v>94</v>
      </c>
      <c r="B4" s="760">
        <v>2</v>
      </c>
      <c r="C4" s="760">
        <v>2</v>
      </c>
      <c r="D4" s="760">
        <v>2</v>
      </c>
      <c r="E4" s="760">
        <v>2</v>
      </c>
      <c r="F4" s="760">
        <v>2</v>
      </c>
      <c r="G4" s="760">
        <v>2</v>
      </c>
      <c r="H4" s="760">
        <v>2</v>
      </c>
      <c r="I4" s="760">
        <v>17.2</v>
      </c>
      <c r="J4" s="760">
        <v>15.2</v>
      </c>
      <c r="K4" s="760">
        <v>15.2</v>
      </c>
      <c r="L4" s="760">
        <v>15.2</v>
      </c>
      <c r="M4" s="760">
        <v>15.2</v>
      </c>
      <c r="N4" s="760">
        <v>15.2</v>
      </c>
      <c r="O4" s="760">
        <v>15.2</v>
      </c>
      <c r="P4" s="760">
        <v>15.2</v>
      </c>
      <c r="Q4" s="760">
        <v>1</v>
      </c>
      <c r="R4" s="760">
        <v>2</v>
      </c>
      <c r="S4" s="760">
        <v>2</v>
      </c>
      <c r="T4" s="760">
        <v>2</v>
      </c>
      <c r="U4" s="760">
        <v>2</v>
      </c>
      <c r="V4" s="760">
        <v>2</v>
      </c>
      <c r="W4" s="760">
        <v>2</v>
      </c>
      <c r="X4" s="760">
        <v>2</v>
      </c>
      <c r="Y4" s="760">
        <v>2</v>
      </c>
      <c r="Z4" s="742"/>
      <c r="AA4" s="743">
        <f>SUM(B4:Y4)</f>
        <v>154.6</v>
      </c>
      <c r="AB4" s="744">
        <f>SUM(AA4:AA8)</f>
        <v>773</v>
      </c>
      <c r="AC4" s="745">
        <f>SUM(AA4:AA10)</f>
        <v>869</v>
      </c>
      <c r="AD4" s="746"/>
      <c r="AE4" s="743">
        <f>AI4/12</f>
        <v>669.93333333333328</v>
      </c>
      <c r="AF4" s="744">
        <f>SUM(AE4:AE8)</f>
        <v>3349.6666666666665</v>
      </c>
      <c r="AG4" s="745">
        <f>SUM(AE4:AE10)</f>
        <v>3765.6666666666665</v>
      </c>
      <c r="AH4" s="747"/>
      <c r="AI4" s="743">
        <f>AA4*52</f>
        <v>8039.2</v>
      </c>
      <c r="AJ4" s="744">
        <f>SUM(AI4:AI8)</f>
        <v>40196</v>
      </c>
      <c r="AK4" s="745">
        <f>SUM(AI4:AI10)</f>
        <v>45188</v>
      </c>
      <c r="AL4" s="118"/>
      <c r="AM4" s="118"/>
    </row>
    <row r="5" spans="1:39" ht="14.4" customHeight="1" x14ac:dyDescent="0.3">
      <c r="A5" s="200" t="s">
        <v>95</v>
      </c>
      <c r="B5" s="760">
        <v>2</v>
      </c>
      <c r="C5" s="760">
        <v>2</v>
      </c>
      <c r="D5" s="760">
        <v>2</v>
      </c>
      <c r="E5" s="760">
        <v>2</v>
      </c>
      <c r="F5" s="760">
        <v>2</v>
      </c>
      <c r="G5" s="760">
        <v>2</v>
      </c>
      <c r="H5" s="760">
        <v>2</v>
      </c>
      <c r="I5" s="760">
        <v>17.2</v>
      </c>
      <c r="J5" s="760">
        <v>15.2</v>
      </c>
      <c r="K5" s="760">
        <v>15.2</v>
      </c>
      <c r="L5" s="760">
        <v>15.2</v>
      </c>
      <c r="M5" s="760">
        <v>15.2</v>
      </c>
      <c r="N5" s="760">
        <v>15.2</v>
      </c>
      <c r="O5" s="760">
        <v>15.2</v>
      </c>
      <c r="P5" s="760">
        <v>15.2</v>
      </c>
      <c r="Q5" s="760">
        <v>1</v>
      </c>
      <c r="R5" s="760">
        <v>2</v>
      </c>
      <c r="S5" s="760">
        <v>2</v>
      </c>
      <c r="T5" s="760">
        <v>2</v>
      </c>
      <c r="U5" s="760">
        <v>2</v>
      </c>
      <c r="V5" s="760">
        <v>2</v>
      </c>
      <c r="W5" s="760">
        <v>2</v>
      </c>
      <c r="X5" s="760">
        <v>2</v>
      </c>
      <c r="Y5" s="760">
        <v>2</v>
      </c>
      <c r="Z5" s="742"/>
      <c r="AA5" s="743">
        <f t="shared" ref="AA5:AA10" si="0">SUM(B5:Y5)</f>
        <v>154.6</v>
      </c>
      <c r="AB5" s="748"/>
      <c r="AC5" s="749"/>
      <c r="AD5" s="746"/>
      <c r="AE5" s="743">
        <f t="shared" ref="AE5:AE10" si="1">AI5/12</f>
        <v>669.93333333333328</v>
      </c>
      <c r="AF5" s="748"/>
      <c r="AG5" s="749"/>
      <c r="AH5" s="747"/>
      <c r="AI5" s="743">
        <f t="shared" ref="AI5:AI10" si="2">AA5*52</f>
        <v>8039.2</v>
      </c>
      <c r="AJ5" s="748"/>
      <c r="AK5" s="749"/>
      <c r="AL5" s="118"/>
      <c r="AM5" s="118"/>
    </row>
    <row r="6" spans="1:39" ht="14.4" customHeight="1" x14ac:dyDescent="0.3">
      <c r="A6" s="200" t="s">
        <v>96</v>
      </c>
      <c r="B6" s="760">
        <v>2</v>
      </c>
      <c r="C6" s="760">
        <v>2</v>
      </c>
      <c r="D6" s="760">
        <v>2</v>
      </c>
      <c r="E6" s="760">
        <v>2</v>
      </c>
      <c r="F6" s="760">
        <v>2</v>
      </c>
      <c r="G6" s="760">
        <v>2</v>
      </c>
      <c r="H6" s="760">
        <v>2</v>
      </c>
      <c r="I6" s="760">
        <v>17.2</v>
      </c>
      <c r="J6" s="760">
        <v>15.2</v>
      </c>
      <c r="K6" s="760">
        <v>15.2</v>
      </c>
      <c r="L6" s="760">
        <v>15.2</v>
      </c>
      <c r="M6" s="760">
        <v>15.2</v>
      </c>
      <c r="N6" s="760">
        <v>15.2</v>
      </c>
      <c r="O6" s="760">
        <v>15.2</v>
      </c>
      <c r="P6" s="760">
        <v>15.2</v>
      </c>
      <c r="Q6" s="760">
        <v>1</v>
      </c>
      <c r="R6" s="760">
        <v>2</v>
      </c>
      <c r="S6" s="760">
        <v>2</v>
      </c>
      <c r="T6" s="760">
        <v>2</v>
      </c>
      <c r="U6" s="760">
        <v>2</v>
      </c>
      <c r="V6" s="760">
        <v>2</v>
      </c>
      <c r="W6" s="760">
        <v>2</v>
      </c>
      <c r="X6" s="760">
        <v>2</v>
      </c>
      <c r="Y6" s="760">
        <v>2</v>
      </c>
      <c r="Z6" s="742"/>
      <c r="AA6" s="743">
        <f t="shared" si="0"/>
        <v>154.6</v>
      </c>
      <c r="AB6" s="748"/>
      <c r="AC6" s="749"/>
      <c r="AD6" s="746"/>
      <c r="AE6" s="743">
        <f t="shared" si="1"/>
        <v>669.93333333333328</v>
      </c>
      <c r="AF6" s="748"/>
      <c r="AG6" s="749"/>
      <c r="AH6" s="747"/>
      <c r="AI6" s="743">
        <f t="shared" si="2"/>
        <v>8039.2</v>
      </c>
      <c r="AJ6" s="748"/>
      <c r="AK6" s="749"/>
      <c r="AL6" s="118"/>
      <c r="AM6" s="118"/>
    </row>
    <row r="7" spans="1:39" ht="14.4" customHeight="1" x14ac:dyDescent="0.3">
      <c r="A7" s="200" t="s">
        <v>97</v>
      </c>
      <c r="B7" s="760">
        <v>2</v>
      </c>
      <c r="C7" s="760">
        <v>2</v>
      </c>
      <c r="D7" s="760">
        <v>2</v>
      </c>
      <c r="E7" s="760">
        <v>2</v>
      </c>
      <c r="F7" s="760">
        <v>2</v>
      </c>
      <c r="G7" s="760">
        <v>2</v>
      </c>
      <c r="H7" s="760">
        <v>2</v>
      </c>
      <c r="I7" s="760">
        <v>17.2</v>
      </c>
      <c r="J7" s="760">
        <v>15.2</v>
      </c>
      <c r="K7" s="760">
        <v>15.2</v>
      </c>
      <c r="L7" s="760">
        <v>15.2</v>
      </c>
      <c r="M7" s="760">
        <v>15.2</v>
      </c>
      <c r="N7" s="760">
        <v>15.2</v>
      </c>
      <c r="O7" s="760">
        <v>15.2</v>
      </c>
      <c r="P7" s="760">
        <v>15.2</v>
      </c>
      <c r="Q7" s="760">
        <v>1</v>
      </c>
      <c r="R7" s="760">
        <v>2</v>
      </c>
      <c r="S7" s="760">
        <v>2</v>
      </c>
      <c r="T7" s="760">
        <v>2</v>
      </c>
      <c r="U7" s="760">
        <v>2</v>
      </c>
      <c r="V7" s="760">
        <v>2</v>
      </c>
      <c r="W7" s="760">
        <v>2</v>
      </c>
      <c r="X7" s="760">
        <v>2</v>
      </c>
      <c r="Y7" s="760">
        <v>2</v>
      </c>
      <c r="Z7" s="742"/>
      <c r="AA7" s="743">
        <f t="shared" si="0"/>
        <v>154.6</v>
      </c>
      <c r="AB7" s="748"/>
      <c r="AC7" s="749"/>
      <c r="AD7" s="746"/>
      <c r="AE7" s="743">
        <f t="shared" si="1"/>
        <v>669.93333333333328</v>
      </c>
      <c r="AF7" s="748"/>
      <c r="AG7" s="749"/>
      <c r="AH7" s="747"/>
      <c r="AI7" s="743">
        <f t="shared" si="2"/>
        <v>8039.2</v>
      </c>
      <c r="AJ7" s="748"/>
      <c r="AK7" s="749"/>
      <c r="AL7" s="118"/>
      <c r="AM7" s="118"/>
    </row>
    <row r="8" spans="1:39" ht="14.4" customHeight="1" x14ac:dyDescent="0.3">
      <c r="A8" s="200" t="s">
        <v>98</v>
      </c>
      <c r="B8" s="760">
        <v>2</v>
      </c>
      <c r="C8" s="760">
        <v>2</v>
      </c>
      <c r="D8" s="760">
        <v>2</v>
      </c>
      <c r="E8" s="760">
        <v>2</v>
      </c>
      <c r="F8" s="760">
        <v>2</v>
      </c>
      <c r="G8" s="760">
        <v>2</v>
      </c>
      <c r="H8" s="760">
        <v>2</v>
      </c>
      <c r="I8" s="760">
        <v>17.2</v>
      </c>
      <c r="J8" s="760">
        <v>15.2</v>
      </c>
      <c r="K8" s="760">
        <v>15.2</v>
      </c>
      <c r="L8" s="760">
        <v>15.2</v>
      </c>
      <c r="M8" s="760">
        <v>15.2</v>
      </c>
      <c r="N8" s="760">
        <v>15.2</v>
      </c>
      <c r="O8" s="760">
        <v>15.2</v>
      </c>
      <c r="P8" s="760">
        <v>15.2</v>
      </c>
      <c r="Q8" s="760">
        <v>1</v>
      </c>
      <c r="R8" s="760">
        <v>2</v>
      </c>
      <c r="S8" s="760">
        <v>2</v>
      </c>
      <c r="T8" s="760">
        <v>2</v>
      </c>
      <c r="U8" s="760">
        <v>2</v>
      </c>
      <c r="V8" s="760">
        <v>2</v>
      </c>
      <c r="W8" s="760">
        <v>2</v>
      </c>
      <c r="X8" s="760">
        <v>2</v>
      </c>
      <c r="Y8" s="760">
        <v>2</v>
      </c>
      <c r="Z8" s="742"/>
      <c r="AA8" s="743">
        <f t="shared" si="0"/>
        <v>154.6</v>
      </c>
      <c r="AB8" s="748"/>
      <c r="AC8" s="749"/>
      <c r="AD8" s="746"/>
      <c r="AE8" s="743">
        <f t="shared" si="1"/>
        <v>669.93333333333328</v>
      </c>
      <c r="AF8" s="748"/>
      <c r="AG8" s="749"/>
      <c r="AH8" s="747"/>
      <c r="AI8" s="743">
        <f t="shared" si="2"/>
        <v>8039.2</v>
      </c>
      <c r="AJ8" s="748"/>
      <c r="AK8" s="749"/>
      <c r="AL8" s="118"/>
      <c r="AM8" s="118"/>
    </row>
    <row r="9" spans="1:39" ht="14.4" customHeight="1" x14ac:dyDescent="0.3">
      <c r="A9" s="203" t="s">
        <v>99</v>
      </c>
      <c r="B9" s="760">
        <v>2</v>
      </c>
      <c r="C9" s="760">
        <v>2</v>
      </c>
      <c r="D9" s="760">
        <v>2</v>
      </c>
      <c r="E9" s="760">
        <v>2</v>
      </c>
      <c r="F9" s="760">
        <v>2</v>
      </c>
      <c r="G9" s="760">
        <v>2</v>
      </c>
      <c r="H9" s="760">
        <v>2</v>
      </c>
      <c r="I9" s="760">
        <v>2</v>
      </c>
      <c r="J9" s="760">
        <v>2</v>
      </c>
      <c r="K9" s="760">
        <v>2</v>
      </c>
      <c r="L9" s="760">
        <v>2</v>
      </c>
      <c r="M9" s="760">
        <v>2</v>
      </c>
      <c r="N9" s="760">
        <v>2</v>
      </c>
      <c r="O9" s="760">
        <v>2</v>
      </c>
      <c r="P9" s="760">
        <v>2</v>
      </c>
      <c r="Q9" s="760">
        <v>2</v>
      </c>
      <c r="R9" s="760">
        <v>2</v>
      </c>
      <c r="S9" s="760">
        <v>2</v>
      </c>
      <c r="T9" s="760">
        <v>2</v>
      </c>
      <c r="U9" s="760">
        <v>2</v>
      </c>
      <c r="V9" s="760">
        <v>2</v>
      </c>
      <c r="W9" s="760">
        <v>2</v>
      </c>
      <c r="X9" s="760">
        <v>2</v>
      </c>
      <c r="Y9" s="760">
        <v>2</v>
      </c>
      <c r="Z9" s="742"/>
      <c r="AA9" s="750">
        <f t="shared" si="0"/>
        <v>48</v>
      </c>
      <c r="AB9" s="751">
        <f>SUM(AA9:AA10)</f>
        <v>96</v>
      </c>
      <c r="AC9" s="749"/>
      <c r="AD9" s="746"/>
      <c r="AE9" s="750">
        <f t="shared" si="1"/>
        <v>208</v>
      </c>
      <c r="AF9" s="751">
        <f>SUM(AE9:AE10)</f>
        <v>416</v>
      </c>
      <c r="AG9" s="749"/>
      <c r="AH9" s="747"/>
      <c r="AI9" s="750">
        <f t="shared" si="2"/>
        <v>2496</v>
      </c>
      <c r="AJ9" s="751">
        <f>SUM(AI9:AI10)</f>
        <v>4992</v>
      </c>
      <c r="AK9" s="749"/>
      <c r="AL9" s="118"/>
      <c r="AM9" s="118"/>
    </row>
    <row r="10" spans="1:39" ht="14.4" customHeight="1" x14ac:dyDescent="0.3">
      <c r="A10" s="203" t="s">
        <v>100</v>
      </c>
      <c r="B10" s="760">
        <v>2</v>
      </c>
      <c r="C10" s="760">
        <v>2</v>
      </c>
      <c r="D10" s="760">
        <v>2</v>
      </c>
      <c r="E10" s="760">
        <v>2</v>
      </c>
      <c r="F10" s="760">
        <v>2</v>
      </c>
      <c r="G10" s="760">
        <v>2</v>
      </c>
      <c r="H10" s="760">
        <v>2</v>
      </c>
      <c r="I10" s="760">
        <v>2</v>
      </c>
      <c r="J10" s="760">
        <v>2</v>
      </c>
      <c r="K10" s="760">
        <v>2</v>
      </c>
      <c r="L10" s="760">
        <v>2</v>
      </c>
      <c r="M10" s="760">
        <v>2</v>
      </c>
      <c r="N10" s="760">
        <v>2</v>
      </c>
      <c r="O10" s="760">
        <v>2</v>
      </c>
      <c r="P10" s="760">
        <v>2</v>
      </c>
      <c r="Q10" s="760">
        <v>2</v>
      </c>
      <c r="R10" s="760">
        <v>2</v>
      </c>
      <c r="S10" s="760">
        <v>2</v>
      </c>
      <c r="T10" s="760">
        <v>2</v>
      </c>
      <c r="U10" s="760">
        <v>2</v>
      </c>
      <c r="V10" s="760">
        <v>2</v>
      </c>
      <c r="W10" s="760">
        <v>2</v>
      </c>
      <c r="X10" s="760">
        <v>2</v>
      </c>
      <c r="Y10" s="760">
        <v>2</v>
      </c>
      <c r="Z10" s="742"/>
      <c r="AA10" s="750">
        <f t="shared" si="0"/>
        <v>48</v>
      </c>
      <c r="AB10" s="752"/>
      <c r="AC10" s="749"/>
      <c r="AD10" s="746"/>
      <c r="AE10" s="750">
        <f t="shared" si="1"/>
        <v>208</v>
      </c>
      <c r="AF10" s="752"/>
      <c r="AG10" s="749"/>
      <c r="AH10" s="747"/>
      <c r="AI10" s="750">
        <f t="shared" si="2"/>
        <v>2496</v>
      </c>
      <c r="AJ10" s="752"/>
      <c r="AK10" s="749"/>
      <c r="AL10" s="118"/>
      <c r="AM10" s="118"/>
    </row>
    <row r="11" spans="1:39" ht="14.4" customHeight="1" x14ac:dyDescent="0.3">
      <c r="A11" s="201"/>
      <c r="B11" s="746"/>
      <c r="C11" s="746"/>
      <c r="D11" s="746"/>
      <c r="E11" s="746"/>
      <c r="F11" s="746"/>
      <c r="G11" s="746"/>
      <c r="H11" s="746"/>
      <c r="I11" s="746"/>
      <c r="J11" s="746"/>
      <c r="K11" s="746"/>
      <c r="L11" s="746"/>
      <c r="M11" s="746"/>
      <c r="N11" s="746"/>
      <c r="O11" s="746"/>
      <c r="P11" s="746"/>
      <c r="Q11" s="746"/>
      <c r="R11" s="746"/>
      <c r="S11" s="746"/>
      <c r="T11" s="746"/>
      <c r="U11" s="746"/>
      <c r="V11" s="746"/>
      <c r="W11" s="746"/>
      <c r="X11" s="746"/>
      <c r="Y11" s="746"/>
      <c r="Z11" s="753"/>
      <c r="AA11" s="753"/>
      <c r="AB11" s="753"/>
      <c r="AC11" s="753"/>
      <c r="AD11" s="754"/>
      <c r="AE11" s="746"/>
      <c r="AF11" s="746"/>
      <c r="AG11" s="746"/>
      <c r="AH11" s="746"/>
      <c r="AI11" s="746"/>
      <c r="AJ11" s="746"/>
      <c r="AK11" s="746"/>
      <c r="AL11" s="118"/>
      <c r="AM11" s="118"/>
    </row>
    <row r="12" spans="1:39" ht="14.4" customHeight="1" x14ac:dyDescent="0.3">
      <c r="A12" s="201"/>
      <c r="B12" s="746" t="s">
        <v>101</v>
      </c>
      <c r="C12" s="746"/>
      <c r="D12" s="746"/>
      <c r="E12" s="746"/>
      <c r="F12" s="746"/>
      <c r="G12" s="746"/>
      <c r="H12" s="755"/>
      <c r="I12" s="746"/>
      <c r="J12" s="761">
        <v>21.35</v>
      </c>
      <c r="K12" s="746"/>
      <c r="L12" s="746"/>
      <c r="M12" s="746"/>
      <c r="N12" s="746"/>
      <c r="O12" s="746"/>
      <c r="P12" s="746"/>
      <c r="Q12" s="746"/>
      <c r="R12" s="746"/>
      <c r="S12" s="746"/>
      <c r="T12" s="746"/>
      <c r="U12" s="746"/>
      <c r="V12" s="746"/>
      <c r="W12" s="746"/>
      <c r="X12" s="746"/>
      <c r="Y12" s="746"/>
      <c r="Z12" s="756"/>
      <c r="AA12" s="756"/>
      <c r="AB12" s="756"/>
      <c r="AC12" s="756"/>
      <c r="AD12" s="757"/>
      <c r="AE12" s="746"/>
      <c r="AF12" s="746"/>
      <c r="AG12" s="746"/>
      <c r="AH12" s="746"/>
      <c r="AI12" s="746"/>
      <c r="AJ12" s="746"/>
      <c r="AK12" s="746"/>
      <c r="AL12" s="118"/>
      <c r="AM12" s="118"/>
    </row>
    <row r="13" spans="1:39" ht="14.4" customHeight="1" x14ac:dyDescent="0.3">
      <c r="A13" s="201"/>
      <c r="B13" s="746" t="s">
        <v>102</v>
      </c>
      <c r="C13" s="746"/>
      <c r="D13" s="746"/>
      <c r="E13" s="746"/>
      <c r="F13" s="746"/>
      <c r="G13" s="746"/>
      <c r="H13" s="755"/>
      <c r="I13" s="746"/>
      <c r="J13" s="746">
        <f>SUM(J14:J15)</f>
        <v>0</v>
      </c>
      <c r="K13" s="746"/>
      <c r="L13" s="746"/>
      <c r="M13" s="746"/>
      <c r="N13" s="746"/>
      <c r="O13" s="746"/>
      <c r="P13" s="746"/>
      <c r="Q13" s="746"/>
      <c r="R13" s="746"/>
      <c r="S13" s="746"/>
      <c r="T13" s="746"/>
      <c r="U13" s="746"/>
      <c r="V13" s="746"/>
      <c r="W13" s="746"/>
      <c r="X13" s="746"/>
      <c r="Y13" s="746"/>
      <c r="Z13" s="742"/>
      <c r="AA13" s="742"/>
      <c r="AB13" s="742"/>
      <c r="AC13" s="742"/>
      <c r="AD13" s="746"/>
      <c r="AE13" s="746"/>
      <c r="AF13" s="746"/>
      <c r="AG13" s="746"/>
      <c r="AH13" s="746"/>
      <c r="AI13" s="746"/>
      <c r="AJ13" s="746"/>
      <c r="AK13" s="746"/>
      <c r="AL13" s="118"/>
      <c r="AM13" s="118"/>
    </row>
    <row r="14" spans="1:39" ht="14.4" customHeight="1" x14ac:dyDescent="0.3">
      <c r="A14" s="201"/>
      <c r="B14" s="746"/>
      <c r="C14" s="758" t="s">
        <v>103</v>
      </c>
      <c r="D14" s="746"/>
      <c r="E14" s="746"/>
      <c r="F14" s="746"/>
      <c r="G14" s="746"/>
      <c r="H14" s="755"/>
      <c r="I14" s="746"/>
      <c r="J14" s="761">
        <v>0</v>
      </c>
      <c r="K14" s="746"/>
      <c r="L14" s="746"/>
      <c r="M14" s="746"/>
      <c r="N14" s="746"/>
      <c r="O14" s="746"/>
      <c r="P14" s="746"/>
      <c r="Q14" s="746"/>
      <c r="R14" s="746"/>
      <c r="S14" s="746"/>
      <c r="T14" s="746"/>
      <c r="U14" s="746"/>
      <c r="V14" s="746"/>
      <c r="W14" s="746"/>
      <c r="X14" s="746"/>
      <c r="Y14" s="746"/>
      <c r="Z14" s="746"/>
      <c r="AA14" s="746"/>
      <c r="AB14" s="746"/>
      <c r="AC14" s="746"/>
      <c r="AD14" s="746"/>
      <c r="AE14" s="746"/>
      <c r="AF14" s="746"/>
      <c r="AG14" s="746"/>
      <c r="AH14" s="746"/>
      <c r="AI14" s="746"/>
      <c r="AJ14" s="746"/>
      <c r="AK14" s="746"/>
      <c r="AL14" s="118"/>
      <c r="AM14" s="118"/>
    </row>
    <row r="15" spans="1:39" ht="14.4" customHeight="1" x14ac:dyDescent="0.3">
      <c r="A15" s="201"/>
      <c r="B15" s="746"/>
      <c r="C15" s="758" t="s">
        <v>104</v>
      </c>
      <c r="D15" s="746"/>
      <c r="E15" s="746"/>
      <c r="F15" s="746"/>
      <c r="G15" s="746"/>
      <c r="H15" s="759"/>
      <c r="I15" s="746"/>
      <c r="J15" s="762">
        <v>0</v>
      </c>
      <c r="K15" s="746"/>
      <c r="L15" s="746"/>
      <c r="M15" s="746"/>
      <c r="N15" s="746"/>
      <c r="O15" s="746"/>
      <c r="P15" s="746"/>
      <c r="Q15" s="746"/>
      <c r="R15" s="746"/>
      <c r="S15" s="746"/>
      <c r="T15" s="746"/>
      <c r="U15" s="746"/>
      <c r="V15" s="746"/>
      <c r="W15" s="746"/>
      <c r="X15" s="746"/>
      <c r="Y15" s="746"/>
      <c r="Z15" s="746"/>
      <c r="AA15" s="746"/>
      <c r="AB15" s="746"/>
      <c r="AC15" s="746"/>
      <c r="AD15" s="746"/>
      <c r="AE15" s="746"/>
      <c r="AF15" s="746"/>
      <c r="AG15" s="746"/>
      <c r="AH15" s="746"/>
      <c r="AI15" s="746"/>
      <c r="AJ15" s="746"/>
      <c r="AK15" s="746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105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91</v>
      </c>
      <c r="AB20" s="206"/>
      <c r="AC20" s="206"/>
      <c r="AD20" s="201"/>
      <c r="AE20" s="208" t="s">
        <v>92</v>
      </c>
      <c r="AF20" s="202"/>
      <c r="AG20" s="202"/>
      <c r="AH20" s="202"/>
      <c r="AI20" s="208" t="s">
        <v>93</v>
      </c>
      <c r="AJ20" s="202"/>
      <c r="AK20" s="202"/>
      <c r="AL20" s="118"/>
      <c r="AM20" s="118"/>
    </row>
    <row r="21" spans="1:39" ht="14.4" customHeight="1" x14ac:dyDescent="0.3">
      <c r="A21" s="200" t="s">
        <v>94</v>
      </c>
      <c r="B21" s="760"/>
      <c r="C21" s="760"/>
      <c r="D21" s="760"/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42"/>
      <c r="AA21" s="743">
        <f>SUM(B21:Y21)</f>
        <v>0</v>
      </c>
      <c r="AB21" s="744">
        <f>SUM(AA21:AA25)</f>
        <v>0</v>
      </c>
      <c r="AC21" s="745">
        <f>SUM(AA21:AA27)</f>
        <v>0</v>
      </c>
      <c r="AD21" s="746"/>
      <c r="AE21" s="743">
        <f>AI21/12</f>
        <v>0</v>
      </c>
      <c r="AF21" s="744">
        <f>SUM(AE21:AE25)</f>
        <v>0</v>
      </c>
      <c r="AG21" s="745">
        <f>SUM(AE21:AE27)</f>
        <v>0</v>
      </c>
      <c r="AH21" s="747"/>
      <c r="AI21" s="743">
        <f>AA21*52</f>
        <v>0</v>
      </c>
      <c r="AJ21" s="744">
        <f>SUM(AI21:AI25)</f>
        <v>0</v>
      </c>
      <c r="AK21" s="745">
        <f>SUM(AI21:AI27)</f>
        <v>0</v>
      </c>
      <c r="AL21" s="118"/>
      <c r="AM21" s="118"/>
    </row>
    <row r="22" spans="1:39" ht="14.4" customHeight="1" x14ac:dyDescent="0.3">
      <c r="A22" s="200" t="s">
        <v>95</v>
      </c>
      <c r="B22" s="760"/>
      <c r="C22" s="760"/>
      <c r="D22" s="760"/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42"/>
      <c r="AA22" s="743">
        <f t="shared" ref="AA22:AA27" si="3">SUM(B22:Y22)</f>
        <v>0</v>
      </c>
      <c r="AB22" s="748"/>
      <c r="AC22" s="749"/>
      <c r="AD22" s="746"/>
      <c r="AE22" s="743">
        <f t="shared" ref="AE22:AE27" si="4">AI22/12</f>
        <v>0</v>
      </c>
      <c r="AF22" s="748"/>
      <c r="AG22" s="749"/>
      <c r="AH22" s="747"/>
      <c r="AI22" s="743">
        <f t="shared" ref="AI22:AI27" si="5">AA22*52</f>
        <v>0</v>
      </c>
      <c r="AJ22" s="748"/>
      <c r="AK22" s="749"/>
      <c r="AL22" s="118"/>
      <c r="AM22" s="118"/>
    </row>
    <row r="23" spans="1:39" ht="14.4" customHeight="1" x14ac:dyDescent="0.3">
      <c r="A23" s="200" t="s">
        <v>96</v>
      </c>
      <c r="B23" s="760"/>
      <c r="C23" s="760"/>
      <c r="D23" s="760"/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42"/>
      <c r="AA23" s="743">
        <f t="shared" si="3"/>
        <v>0</v>
      </c>
      <c r="AB23" s="748"/>
      <c r="AC23" s="749"/>
      <c r="AD23" s="746"/>
      <c r="AE23" s="743">
        <f t="shared" si="4"/>
        <v>0</v>
      </c>
      <c r="AF23" s="748"/>
      <c r="AG23" s="749"/>
      <c r="AH23" s="747"/>
      <c r="AI23" s="743">
        <f t="shared" si="5"/>
        <v>0</v>
      </c>
      <c r="AJ23" s="748"/>
      <c r="AK23" s="749"/>
      <c r="AL23" s="118"/>
      <c r="AM23" s="118"/>
    </row>
    <row r="24" spans="1:39" ht="14.4" customHeight="1" x14ac:dyDescent="0.3">
      <c r="A24" s="200" t="s">
        <v>97</v>
      </c>
      <c r="B24" s="760"/>
      <c r="C24" s="760"/>
      <c r="D24" s="760"/>
      <c r="E24" s="760"/>
      <c r="F24" s="760"/>
      <c r="G24" s="760"/>
      <c r="H24" s="760"/>
      <c r="I24" s="760"/>
      <c r="J24" s="760"/>
      <c r="K24" s="760"/>
      <c r="L24" s="760"/>
      <c r="M24" s="760"/>
      <c r="N24" s="760"/>
      <c r="O24" s="760"/>
      <c r="P24" s="760"/>
      <c r="Q24" s="760"/>
      <c r="R24" s="760"/>
      <c r="S24" s="760"/>
      <c r="T24" s="760"/>
      <c r="U24" s="760"/>
      <c r="V24" s="760"/>
      <c r="W24" s="760"/>
      <c r="X24" s="760"/>
      <c r="Y24" s="760"/>
      <c r="Z24" s="742"/>
      <c r="AA24" s="743">
        <f t="shared" si="3"/>
        <v>0</v>
      </c>
      <c r="AB24" s="748"/>
      <c r="AC24" s="749"/>
      <c r="AD24" s="746"/>
      <c r="AE24" s="743">
        <f t="shared" si="4"/>
        <v>0</v>
      </c>
      <c r="AF24" s="748"/>
      <c r="AG24" s="749"/>
      <c r="AH24" s="747"/>
      <c r="AI24" s="743">
        <f t="shared" si="5"/>
        <v>0</v>
      </c>
      <c r="AJ24" s="748"/>
      <c r="AK24" s="749"/>
      <c r="AL24" s="118"/>
      <c r="AM24" s="118"/>
    </row>
    <row r="25" spans="1:39" ht="14.4" customHeight="1" x14ac:dyDescent="0.3">
      <c r="A25" s="200" t="s">
        <v>98</v>
      </c>
      <c r="B25" s="760"/>
      <c r="C25" s="760"/>
      <c r="D25" s="760"/>
      <c r="E25" s="760"/>
      <c r="F25" s="760"/>
      <c r="G25" s="760"/>
      <c r="H25" s="760"/>
      <c r="I25" s="760"/>
      <c r="J25" s="760"/>
      <c r="K25" s="760"/>
      <c r="L25" s="760"/>
      <c r="M25" s="760"/>
      <c r="N25" s="760"/>
      <c r="O25" s="760"/>
      <c r="P25" s="760"/>
      <c r="Q25" s="760"/>
      <c r="R25" s="760"/>
      <c r="S25" s="760"/>
      <c r="T25" s="760"/>
      <c r="U25" s="760"/>
      <c r="V25" s="760"/>
      <c r="W25" s="760"/>
      <c r="X25" s="760"/>
      <c r="Y25" s="760"/>
      <c r="Z25" s="742"/>
      <c r="AA25" s="743">
        <f t="shared" si="3"/>
        <v>0</v>
      </c>
      <c r="AB25" s="748"/>
      <c r="AC25" s="749"/>
      <c r="AD25" s="746"/>
      <c r="AE25" s="743">
        <f t="shared" si="4"/>
        <v>0</v>
      </c>
      <c r="AF25" s="748"/>
      <c r="AG25" s="749"/>
      <c r="AH25" s="747"/>
      <c r="AI25" s="743">
        <f t="shared" si="5"/>
        <v>0</v>
      </c>
      <c r="AJ25" s="748"/>
      <c r="AK25" s="749"/>
      <c r="AL25" s="118"/>
      <c r="AM25" s="118"/>
    </row>
    <row r="26" spans="1:39" ht="14.4" customHeight="1" x14ac:dyDescent="0.3">
      <c r="A26" s="203" t="s">
        <v>99</v>
      </c>
      <c r="B26" s="763"/>
      <c r="C26" s="763"/>
      <c r="D26" s="763"/>
      <c r="E26" s="763"/>
      <c r="F26" s="763"/>
      <c r="G26" s="763"/>
      <c r="H26" s="763"/>
      <c r="I26" s="763"/>
      <c r="J26" s="763"/>
      <c r="K26" s="763"/>
      <c r="L26" s="763"/>
      <c r="M26" s="763"/>
      <c r="N26" s="763"/>
      <c r="O26" s="763"/>
      <c r="P26" s="763"/>
      <c r="Q26" s="763"/>
      <c r="R26" s="763"/>
      <c r="S26" s="763"/>
      <c r="T26" s="763"/>
      <c r="U26" s="763"/>
      <c r="V26" s="763"/>
      <c r="W26" s="763"/>
      <c r="X26" s="763"/>
      <c r="Y26" s="763"/>
      <c r="Z26" s="742"/>
      <c r="AA26" s="750">
        <f t="shared" si="3"/>
        <v>0</v>
      </c>
      <c r="AB26" s="751">
        <f>SUM(AA26:AA27)</f>
        <v>0</v>
      </c>
      <c r="AC26" s="749"/>
      <c r="AD26" s="746"/>
      <c r="AE26" s="750">
        <f t="shared" si="4"/>
        <v>0</v>
      </c>
      <c r="AF26" s="751">
        <f>SUM(AE26:AE27)</f>
        <v>0</v>
      </c>
      <c r="AG26" s="749"/>
      <c r="AH26" s="747"/>
      <c r="AI26" s="750">
        <f t="shared" si="5"/>
        <v>0</v>
      </c>
      <c r="AJ26" s="751">
        <f>SUM(AI26:AI27)</f>
        <v>0</v>
      </c>
      <c r="AK26" s="749"/>
      <c r="AL26" s="118"/>
      <c r="AM26" s="118"/>
    </row>
    <row r="27" spans="1:39" ht="14.4" customHeight="1" x14ac:dyDescent="0.3">
      <c r="A27" s="203" t="s">
        <v>100</v>
      </c>
      <c r="B27" s="763"/>
      <c r="C27" s="763"/>
      <c r="D27" s="763"/>
      <c r="E27" s="763"/>
      <c r="F27" s="763"/>
      <c r="G27" s="763"/>
      <c r="H27" s="763"/>
      <c r="I27" s="763"/>
      <c r="J27" s="763"/>
      <c r="K27" s="763"/>
      <c r="L27" s="763"/>
      <c r="M27" s="763"/>
      <c r="N27" s="763"/>
      <c r="O27" s="763"/>
      <c r="P27" s="763"/>
      <c r="Q27" s="763"/>
      <c r="R27" s="763"/>
      <c r="S27" s="763"/>
      <c r="T27" s="763"/>
      <c r="U27" s="763"/>
      <c r="V27" s="763"/>
      <c r="W27" s="763"/>
      <c r="X27" s="763"/>
      <c r="Y27" s="763"/>
      <c r="Z27" s="742"/>
      <c r="AA27" s="750">
        <f t="shared" si="3"/>
        <v>0</v>
      </c>
      <c r="AB27" s="752"/>
      <c r="AC27" s="749"/>
      <c r="AD27" s="746"/>
      <c r="AE27" s="750">
        <f t="shared" si="4"/>
        <v>0</v>
      </c>
      <c r="AF27" s="752"/>
      <c r="AG27" s="749"/>
      <c r="AH27" s="747"/>
      <c r="AI27" s="750">
        <f t="shared" si="5"/>
        <v>0</v>
      </c>
      <c r="AJ27" s="752"/>
      <c r="AK27" s="749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244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221</v>
      </c>
      <c r="D3" s="379" t="s">
        <v>180</v>
      </c>
      <c r="E3" s="380" t="s">
        <v>182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199443</v>
      </c>
      <c r="D4" s="401">
        <f ca="1">IF(ISERROR(VLOOKUP("Náklady celkem",INDIRECT("HI!$A:$G"),4,0)),0,VLOOKUP("Náklady celkem",INDIRECT("HI!$A:$G"),4,0))</f>
        <v>199394.78928999999</v>
      </c>
      <c r="E4" s="394">
        <f ca="1">IF(C4=0,0,D4/C4)</f>
        <v>0.9997582732409761</v>
      </c>
    </row>
    <row r="5" spans="1:7" ht="14.4" customHeight="1" x14ac:dyDescent="0.3">
      <c r="A5" s="387" t="s">
        <v>290</v>
      </c>
      <c r="B5" s="382"/>
      <c r="C5" s="402"/>
      <c r="D5" s="402"/>
      <c r="E5" s="395"/>
    </row>
    <row r="6" spans="1:7" ht="14.4" customHeight="1" x14ac:dyDescent="0.3">
      <c r="A6" s="421" t="s">
        <v>295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228</v>
      </c>
      <c r="C7" s="393">
        <f>IF(ISERROR(HI!F5),"",HI!F5)</f>
        <v>133298</v>
      </c>
      <c r="D7" s="393">
        <f>IF(ISERROR(HI!D5),"",HI!D5)</f>
        <v>133115.93317999999</v>
      </c>
      <c r="E7" s="395">
        <f t="shared" ref="E7:E16" si="0">IF(C7=0,0,D7/C7)</f>
        <v>0.99863413689627745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282</v>
      </c>
      <c r="C8" s="392">
        <v>0.9</v>
      </c>
      <c r="D8" s="392">
        <f>IF(ISERROR(VLOOKUP("celkem",'LŽ PL'!$A:$F,5,0)),0,VLOOKUP("celkem",'LŽ PL'!$A:$F,5,0))</f>
        <v>0.84045007076842837</v>
      </c>
      <c r="E8" s="395">
        <f t="shared" si="0"/>
        <v>0.93383341196492042</v>
      </c>
    </row>
    <row r="9" spans="1:7" ht="14.4" customHeight="1" x14ac:dyDescent="0.3">
      <c r="A9" s="388" t="s">
        <v>291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233</v>
      </c>
      <c r="C10" s="392">
        <v>0.6</v>
      </c>
      <c r="D10" s="392">
        <f>IF(ISERROR(VLOOKUP("Celkem",'Léky Recepty'!B:H,5,0)),0,VLOOKUP("Celkem",'Léky Recepty'!B:H,5,0))</f>
        <v>0.69496994395451017</v>
      </c>
      <c r="E10" s="395">
        <f t="shared" si="0"/>
        <v>1.1582832399241836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283</v>
      </c>
      <c r="C11" s="392">
        <v>0.8</v>
      </c>
      <c r="D11" s="392">
        <f>IF(ISERROR(VLOOKUP("Celkem",'LRp PL'!A:F,5,0)),0,VLOOKUP("Celkem",'LRp PL'!A:F,5,0))</f>
        <v>0.90524613900577666</v>
      </c>
      <c r="E11" s="395">
        <f t="shared" si="0"/>
        <v>1.1315576737572208</v>
      </c>
    </row>
    <row r="12" spans="1:7" ht="14.4" customHeight="1" x14ac:dyDescent="0.3">
      <c r="A12" s="388" t="s">
        <v>292</v>
      </c>
      <c r="B12" s="383"/>
      <c r="C12" s="393"/>
      <c r="D12" s="393"/>
      <c r="E12" s="395"/>
    </row>
    <row r="13" spans="1:7" ht="14.4" customHeight="1" x14ac:dyDescent="0.3">
      <c r="A13" s="422" t="s">
        <v>296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228</v>
      </c>
      <c r="C14" s="393">
        <f>IF(ISERROR(HI!F6),"",HI!F6)</f>
        <v>1293</v>
      </c>
      <c r="D14" s="393">
        <f>IF(ISERROR(HI!D6),"",HI!D6)</f>
        <v>1219.43587</v>
      </c>
      <c r="E14" s="395">
        <f t="shared" si="0"/>
        <v>0.94310585460170149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30627</v>
      </c>
      <c r="D15" s="402">
        <f ca="1">IF(ISERROR(VLOOKUP("Osobní náklady (Kč)",INDIRECT("HI!$A:$G"),4,0)),0,VLOOKUP("Osobní náklady (Kč)",INDIRECT("HI!$A:$G"),4,0))</f>
        <v>33164.359880000004</v>
      </c>
      <c r="E15" s="395">
        <f t="shared" ref="E15" ca="1" si="1">IF(C15=0,0,D15/C15)</f>
        <v>1.0828471570836191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237</v>
      </c>
      <c r="C16" s="403">
        <f>IF(ISERROR(VLOOKUP("Odpracované hodiny",'ON Výkaz'!$A:$J,5,0)),"",VLOOKUP("Odpracované hodiny",'ON Výkaz'!$A:$J,5,0))</f>
        <v>30368</v>
      </c>
      <c r="D16" s="403">
        <f>IF(ISERROR(VLOOKUP("Odpracované hodiny",'ON Výkaz'!$A:$J,9,0)),"",VLOOKUP("Odpracované hodiny",'ON Výkaz'!$A:$J,9,0))</f>
        <v>33341.410000000003</v>
      </c>
      <c r="E16" s="396">
        <f t="shared" si="0"/>
        <v>1.0979126053740782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90626.197309999989</v>
      </c>
      <c r="D18" s="405">
        <f ca="1">IF(ISERROR(VLOOKUP("Výnosy celkem",INDIRECT("HI!$A:$G"),4,0)),0,VLOOKUP("Výnosy celkem",INDIRECT("HI!$A:$G"),4,0))</f>
        <v>103331.321</v>
      </c>
      <c r="E18" s="398">
        <f t="shared" ref="E18:E29" ca="1" si="2">IF(C18=0,0,D18/C18)</f>
        <v>1.1401926161211453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53358.159959999997</v>
      </c>
      <c r="D19" s="402">
        <f ca="1">IF(ISERROR(VLOOKUP("Ambulance (body)",INDIRECT("HI!$A:$G"),4,0)),0,VLOOKUP("Ambulance (body)",INDIRECT("HI!$A:$G"),4,0))</f>
        <v>61732.25</v>
      </c>
      <c r="E19" s="395">
        <f t="shared" ca="1" si="2"/>
        <v>1.156941132270634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246</v>
      </c>
      <c r="C20" s="392">
        <v>1</v>
      </c>
      <c r="D20" s="392">
        <f>IF(ISERROR(VLOOKUP("Celkem:",'ZV Vykáz.-A'!$A:$S,7,0)),"",VLOOKUP("Celkem:",'ZV Vykáz.-A'!$A:$S,7,0))</f>
        <v>1.1338023096252212</v>
      </c>
      <c r="E20" s="395">
        <f t="shared" si="2"/>
        <v>1.1338023096252212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248</v>
      </c>
      <c r="C21" s="392">
        <v>0.85</v>
      </c>
      <c r="D21" s="392">
        <f>IF(ISERROR(VLOOKUP("Celkem:",'ZV Vykáz.-H'!$A:$S,7,0)),"",VLOOKUP("Celkem:",'ZV Vykáz.-H'!$A:$S,7,0))</f>
        <v>0.98198089523276011</v>
      </c>
      <c r="E21" s="395">
        <f t="shared" si="2"/>
        <v>1.1552716414503061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37268.037349999999</v>
      </c>
      <c r="D22" s="402">
        <f ca="1">IF(ISERROR(VLOOKUP("Hospitalizace (casemix * 29500)",INDIRECT("HI!$A:$G"),4,0)),0,VLOOKUP("Hospitalizace (casemix * 29500)",INDIRECT("HI!$A:$G"),4,0))</f>
        <v>41599.071000000004</v>
      </c>
      <c r="E22" s="395">
        <f t="shared" ref="E22" ca="1" si="3">IF(C22=0,0,D22/C22)</f>
        <v>1.1162130865472046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141</v>
      </c>
      <c r="C23" s="392">
        <v>0.95</v>
      </c>
      <c r="D23" s="392">
        <f>IF(ISERROR(VLOOKUP("Celkem",CaseMix!A:M,5,0)),0,VLOOKUP("Celkem",CaseMix!A:M,5,0))</f>
        <v>1.0604024322198444</v>
      </c>
      <c r="E23" s="395">
        <f t="shared" si="2"/>
        <v>1.1162130865472046</v>
      </c>
    </row>
    <row r="24" spans="1:5" ht="14.4" customHeight="1" x14ac:dyDescent="0.3">
      <c r="A24" s="419" t="str">
        <f>HYPERLINK("#'CaseMix'!A1","Alfa")</f>
        <v>Alfa</v>
      </c>
      <c r="B24" s="383" t="s">
        <v>141</v>
      </c>
      <c r="C24" s="392">
        <v>0.95</v>
      </c>
      <c r="D24" s="392">
        <f>IF(ISERROR(CaseMix!E24),"",CaseMix!E24)</f>
        <v>0.94429668523963506</v>
      </c>
      <c r="E24" s="395">
        <f t="shared" si="2"/>
        <v>0.99399651077856321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141</v>
      </c>
      <c r="C25" s="392"/>
      <c r="D25" s="392">
        <f>IF(ISERROR(CaseMix!M36),"",CaseMix!M36)</f>
        <v>1.108929448038555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141</v>
      </c>
      <c r="C26" s="392"/>
      <c r="D26" s="392">
        <f>IF(ISERROR(CaseMix!E48),"",CaseMix!E48)</f>
        <v>0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141</v>
      </c>
      <c r="C27" s="392">
        <v>0.9</v>
      </c>
      <c r="D27" s="392">
        <f>IF(ISERROR(CaseMix!I12),"",CaseMix!I12)</f>
        <v>1.0332428765264585</v>
      </c>
      <c r="E27" s="395">
        <f t="shared" si="2"/>
        <v>1.1480476405849538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172</v>
      </c>
      <c r="C28" s="392">
        <v>1</v>
      </c>
      <c r="D28" s="410">
        <f>IF(ISERROR(INDEX(ALOS!$E:$E,COUNT(ALOS!$E:$E)+32)),0,INDEX(ALOS!$E:$E,COUNT(ALOS!$E:$E)+32))</f>
        <v>0.95123589640462602</v>
      </c>
      <c r="E28" s="395">
        <f t="shared" si="2"/>
        <v>0.95123589640462602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243</v>
      </c>
      <c r="C29" s="392">
        <f>IF(E23&gt;1,90%,90%-2*ABS(C23-D23))</f>
        <v>0.9</v>
      </c>
      <c r="D29" s="392">
        <f>IF(ISERROR(VLOOKUP("Celkem:",'ZV Vyžád.'!$A:$M,7,0)),"",VLOOKUP("Celkem:",'ZV Vyžád.'!$A:$M,7,0))</f>
        <v>0.9837821318317107</v>
      </c>
      <c r="E29" s="395">
        <f t="shared" si="2"/>
        <v>1.0930912575907896</v>
      </c>
    </row>
    <row r="30" spans="1:5" ht="14.4" customHeight="1" thickBot="1" x14ac:dyDescent="0.35">
      <c r="A30" s="389" t="s">
        <v>293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294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7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256</v>
      </c>
      <c r="B3" s="430">
        <f>SUBTOTAL(9,B6:B1048576)</f>
        <v>54447102</v>
      </c>
      <c r="C3" s="431">
        <f t="shared" ref="C3:R3" si="0">SUBTOTAL(9,C6:C1048576)</f>
        <v>2</v>
      </c>
      <c r="D3" s="431">
        <f t="shared" si="0"/>
        <v>59543377</v>
      </c>
      <c r="E3" s="431">
        <f t="shared" si="0"/>
        <v>2.144472798786663</v>
      </c>
      <c r="F3" s="431">
        <f t="shared" si="0"/>
        <v>61732250</v>
      </c>
      <c r="G3" s="433">
        <f>IF(B3&lt;&gt;0,F3/B3,"")</f>
        <v>1.1338023096252212</v>
      </c>
      <c r="H3" s="434">
        <f t="shared" si="0"/>
        <v>35549076.179999992</v>
      </c>
      <c r="I3" s="431">
        <f t="shared" si="0"/>
        <v>2</v>
      </c>
      <c r="J3" s="431">
        <f t="shared" si="0"/>
        <v>42846279.459999979</v>
      </c>
      <c r="K3" s="431">
        <f t="shared" si="0"/>
        <v>2.4064205427170098</v>
      </c>
      <c r="L3" s="431">
        <f t="shared" si="0"/>
        <v>37095099.429999903</v>
      </c>
      <c r="M3" s="432">
        <f>IF(H3&lt;&gt;0,L3/H3,"")</f>
        <v>1.0434898291638224</v>
      </c>
      <c r="N3" s="430">
        <f t="shared" si="0"/>
        <v>69739906.099999994</v>
      </c>
      <c r="O3" s="431">
        <f t="shared" si="0"/>
        <v>1</v>
      </c>
      <c r="P3" s="431">
        <f t="shared" si="0"/>
        <v>78382951.480000004</v>
      </c>
      <c r="Q3" s="431">
        <f t="shared" si="0"/>
        <v>1.1239325640560336</v>
      </c>
      <c r="R3" s="431">
        <f t="shared" si="0"/>
        <v>91081733.840000018</v>
      </c>
      <c r="S3" s="433">
        <f>IF(N3&lt;&gt;0,R3/N3,"")</f>
        <v>1.3060203108016519</v>
      </c>
    </row>
    <row r="4" spans="1:19" ht="14.4" customHeight="1" x14ac:dyDescent="0.3">
      <c r="A4" s="515" t="s">
        <v>210</v>
      </c>
      <c r="B4" s="516" t="s">
        <v>211</v>
      </c>
      <c r="C4" s="517"/>
      <c r="D4" s="517"/>
      <c r="E4" s="517"/>
      <c r="F4" s="517"/>
      <c r="G4" s="518"/>
      <c r="H4" s="516" t="s">
        <v>212</v>
      </c>
      <c r="I4" s="517"/>
      <c r="J4" s="517"/>
      <c r="K4" s="517"/>
      <c r="L4" s="517"/>
      <c r="M4" s="518"/>
      <c r="N4" s="516" t="s">
        <v>213</v>
      </c>
      <c r="O4" s="517"/>
      <c r="P4" s="517"/>
      <c r="Q4" s="517"/>
      <c r="R4" s="517"/>
      <c r="S4" s="518"/>
    </row>
    <row r="5" spans="1:19" ht="14.4" customHeight="1" thickBot="1" x14ac:dyDescent="0.35">
      <c r="A5" s="764"/>
      <c r="B5" s="765">
        <v>2011</v>
      </c>
      <c r="C5" s="766"/>
      <c r="D5" s="766">
        <v>2012</v>
      </c>
      <c r="E5" s="766"/>
      <c r="F5" s="766">
        <v>2013</v>
      </c>
      <c r="G5" s="767" t="s">
        <v>5</v>
      </c>
      <c r="H5" s="765">
        <v>2011</v>
      </c>
      <c r="I5" s="766"/>
      <c r="J5" s="766">
        <v>2012</v>
      </c>
      <c r="K5" s="766"/>
      <c r="L5" s="766">
        <v>2013</v>
      </c>
      <c r="M5" s="767" t="s">
        <v>5</v>
      </c>
      <c r="N5" s="765">
        <v>2011</v>
      </c>
      <c r="O5" s="766"/>
      <c r="P5" s="766">
        <v>2012</v>
      </c>
      <c r="Q5" s="766"/>
      <c r="R5" s="766">
        <v>2013</v>
      </c>
      <c r="S5" s="767" t="s">
        <v>5</v>
      </c>
    </row>
    <row r="6" spans="1:19" ht="14.4" customHeight="1" x14ac:dyDescent="0.3">
      <c r="A6" s="651" t="s">
        <v>5300</v>
      </c>
      <c r="B6" s="768">
        <v>2547835</v>
      </c>
      <c r="C6" s="620">
        <v>1</v>
      </c>
      <c r="D6" s="768">
        <v>2671829</v>
      </c>
      <c r="E6" s="620">
        <v>1.0486664167813065</v>
      </c>
      <c r="F6" s="768">
        <v>2478996</v>
      </c>
      <c r="G6" s="641">
        <v>0.97298137438256405</v>
      </c>
      <c r="H6" s="768">
        <v>17930983.060000002</v>
      </c>
      <c r="I6" s="620">
        <v>1</v>
      </c>
      <c r="J6" s="768">
        <v>25773436.459999979</v>
      </c>
      <c r="K6" s="620">
        <v>1.4373688477512829</v>
      </c>
      <c r="L6" s="768">
        <v>19747024.919999912</v>
      </c>
      <c r="M6" s="641">
        <v>1.1012795480271849</v>
      </c>
      <c r="N6" s="768">
        <v>69739906.099999994</v>
      </c>
      <c r="O6" s="620">
        <v>1</v>
      </c>
      <c r="P6" s="768">
        <v>78382951.480000004</v>
      </c>
      <c r="Q6" s="620">
        <v>1.1239325640560336</v>
      </c>
      <c r="R6" s="768">
        <v>91081733.840000018</v>
      </c>
      <c r="S6" s="671">
        <v>1.3060203108016519</v>
      </c>
    </row>
    <row r="7" spans="1:19" ht="14.4" customHeight="1" thickBot="1" x14ac:dyDescent="0.35">
      <c r="A7" s="770" t="s">
        <v>5301</v>
      </c>
      <c r="B7" s="769">
        <v>51899267</v>
      </c>
      <c r="C7" s="632">
        <v>1</v>
      </c>
      <c r="D7" s="769">
        <v>56871548</v>
      </c>
      <c r="E7" s="632">
        <v>1.0958063820053567</v>
      </c>
      <c r="F7" s="769">
        <v>59253254</v>
      </c>
      <c r="G7" s="643">
        <v>1.1416973191548159</v>
      </c>
      <c r="H7" s="769">
        <v>17618093.11999999</v>
      </c>
      <c r="I7" s="632">
        <v>1</v>
      </c>
      <c r="J7" s="769">
        <v>17072843.000000004</v>
      </c>
      <c r="K7" s="632">
        <v>0.96905169496572696</v>
      </c>
      <c r="L7" s="769">
        <v>17348074.509999987</v>
      </c>
      <c r="M7" s="643">
        <v>0.98467378914614323</v>
      </c>
      <c r="N7" s="769"/>
      <c r="O7" s="632"/>
      <c r="P7" s="769"/>
      <c r="Q7" s="632"/>
      <c r="R7" s="769"/>
      <c r="S7" s="673"/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468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256</v>
      </c>
      <c r="E3" s="357">
        <f t="shared" ref="E3:N3" si="0">SUBTOTAL(9,E6:E1048576)</f>
        <v>142281.79000000004</v>
      </c>
      <c r="F3" s="358">
        <f t="shared" si="0"/>
        <v>159736084.27999997</v>
      </c>
      <c r="G3" s="135"/>
      <c r="H3" s="135"/>
      <c r="I3" s="358">
        <f t="shared" si="0"/>
        <v>155607.62000000002</v>
      </c>
      <c r="J3" s="358">
        <f t="shared" si="0"/>
        <v>180772607.94000012</v>
      </c>
      <c r="K3" s="135"/>
      <c r="L3" s="135"/>
      <c r="M3" s="358">
        <f t="shared" si="0"/>
        <v>147018.95999999996</v>
      </c>
      <c r="N3" s="358">
        <f t="shared" si="0"/>
        <v>189909083.26999998</v>
      </c>
      <c r="O3" s="136">
        <f>IF(F3=0,0,N3/F3)</f>
        <v>1.1888928173368143</v>
      </c>
      <c r="P3" s="359">
        <f>IF(M3=0,0,N3/M3)</f>
        <v>1291.7319185906365</v>
      </c>
    </row>
    <row r="4" spans="1:16" ht="14.4" customHeight="1" x14ac:dyDescent="0.3">
      <c r="A4" s="520" t="s">
        <v>206</v>
      </c>
      <c r="B4" s="521" t="s">
        <v>207</v>
      </c>
      <c r="C4" s="522" t="s">
        <v>208</v>
      </c>
      <c r="D4" s="523" t="s">
        <v>167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209</v>
      </c>
    </row>
    <row r="5" spans="1:16" ht="14.4" customHeight="1" thickBot="1" x14ac:dyDescent="0.35">
      <c r="A5" s="771"/>
      <c r="B5" s="772"/>
      <c r="C5" s="773"/>
      <c r="D5" s="774"/>
      <c r="E5" s="775" t="s">
        <v>177</v>
      </c>
      <c r="F5" s="776" t="s">
        <v>17</v>
      </c>
      <c r="G5" s="777"/>
      <c r="H5" s="777"/>
      <c r="I5" s="775" t="s">
        <v>177</v>
      </c>
      <c r="J5" s="776" t="s">
        <v>17</v>
      </c>
      <c r="K5" s="777"/>
      <c r="L5" s="777"/>
      <c r="M5" s="775" t="s">
        <v>177</v>
      </c>
      <c r="N5" s="776" t="s">
        <v>17</v>
      </c>
      <c r="O5" s="778"/>
      <c r="P5" s="779"/>
    </row>
    <row r="6" spans="1:16" ht="14.4" customHeight="1" x14ac:dyDescent="0.3">
      <c r="A6" s="619" t="s">
        <v>5302</v>
      </c>
      <c r="B6" s="620" t="s">
        <v>5303</v>
      </c>
      <c r="C6" s="620" t="s">
        <v>5304</v>
      </c>
      <c r="D6" s="620" t="s">
        <v>5305</v>
      </c>
      <c r="E6" s="623">
        <v>43.800000000000004</v>
      </c>
      <c r="F6" s="623">
        <v>3998.74</v>
      </c>
      <c r="G6" s="620">
        <v>1</v>
      </c>
      <c r="H6" s="620">
        <v>91.29543378995433</v>
      </c>
      <c r="I6" s="623">
        <v>51.300000000000004</v>
      </c>
      <c r="J6" s="623">
        <v>4747.67</v>
      </c>
      <c r="K6" s="620">
        <v>1.1872914968214989</v>
      </c>
      <c r="L6" s="620">
        <v>92.547173489278748</v>
      </c>
      <c r="M6" s="623">
        <v>51.6</v>
      </c>
      <c r="N6" s="623">
        <v>4704.1000000000004</v>
      </c>
      <c r="O6" s="641">
        <v>1.1763955646028501</v>
      </c>
      <c r="P6" s="624">
        <v>91.164728682170548</v>
      </c>
    </row>
    <row r="7" spans="1:16" ht="14.4" customHeight="1" x14ac:dyDescent="0.3">
      <c r="A7" s="625" t="s">
        <v>5302</v>
      </c>
      <c r="B7" s="626" t="s">
        <v>5303</v>
      </c>
      <c r="C7" s="626" t="s">
        <v>5306</v>
      </c>
      <c r="D7" s="626" t="s">
        <v>5307</v>
      </c>
      <c r="E7" s="629">
        <v>80.100000000000009</v>
      </c>
      <c r="F7" s="629">
        <v>6869.6200000000008</v>
      </c>
      <c r="G7" s="626">
        <v>1</v>
      </c>
      <c r="H7" s="626">
        <v>85.763046192259679</v>
      </c>
      <c r="I7" s="629">
        <v>55</v>
      </c>
      <c r="J7" s="629">
        <v>6421.7800000000007</v>
      </c>
      <c r="K7" s="626">
        <v>0.93480862114643892</v>
      </c>
      <c r="L7" s="626">
        <v>116.75963636363637</v>
      </c>
      <c r="M7" s="629">
        <v>75.900000000000006</v>
      </c>
      <c r="N7" s="629">
        <v>9227.42</v>
      </c>
      <c r="O7" s="642">
        <v>1.3432213135515501</v>
      </c>
      <c r="P7" s="630">
        <v>121.57338603425559</v>
      </c>
    </row>
    <row r="8" spans="1:16" ht="14.4" customHeight="1" x14ac:dyDescent="0.3">
      <c r="A8" s="625" t="s">
        <v>5302</v>
      </c>
      <c r="B8" s="626" t="s">
        <v>5303</v>
      </c>
      <c r="C8" s="626" t="s">
        <v>5308</v>
      </c>
      <c r="D8" s="626" t="s">
        <v>5309</v>
      </c>
      <c r="E8" s="629">
        <v>0.5</v>
      </c>
      <c r="F8" s="629">
        <v>65.099999999999994</v>
      </c>
      <c r="G8" s="626">
        <v>1</v>
      </c>
      <c r="H8" s="626">
        <v>130.19999999999999</v>
      </c>
      <c r="I8" s="629">
        <v>0.4</v>
      </c>
      <c r="J8" s="629">
        <v>61.52</v>
      </c>
      <c r="K8" s="626">
        <v>0.94500768049155159</v>
      </c>
      <c r="L8" s="626">
        <v>153.80000000000001</v>
      </c>
      <c r="M8" s="629">
        <v>0.5</v>
      </c>
      <c r="N8" s="629">
        <v>78.949999999999989</v>
      </c>
      <c r="O8" s="642">
        <v>1.2127496159754223</v>
      </c>
      <c r="P8" s="630">
        <v>157.89999999999998</v>
      </c>
    </row>
    <row r="9" spans="1:16" ht="14.4" customHeight="1" x14ac:dyDescent="0.3">
      <c r="A9" s="625" t="s">
        <v>5302</v>
      </c>
      <c r="B9" s="626" t="s">
        <v>5303</v>
      </c>
      <c r="C9" s="626" t="s">
        <v>5310</v>
      </c>
      <c r="D9" s="626" t="s">
        <v>5311</v>
      </c>
      <c r="E9" s="629">
        <v>0.2</v>
      </c>
      <c r="F9" s="629">
        <v>3.54</v>
      </c>
      <c r="G9" s="626">
        <v>1</v>
      </c>
      <c r="H9" s="626">
        <v>17.7</v>
      </c>
      <c r="I9" s="629"/>
      <c r="J9" s="629"/>
      <c r="K9" s="626"/>
      <c r="L9" s="626"/>
      <c r="M9" s="629"/>
      <c r="N9" s="629"/>
      <c r="O9" s="642"/>
      <c r="P9" s="630"/>
    </row>
    <row r="10" spans="1:16" ht="14.4" customHeight="1" x14ac:dyDescent="0.3">
      <c r="A10" s="625" t="s">
        <v>5302</v>
      </c>
      <c r="B10" s="626" t="s">
        <v>5303</v>
      </c>
      <c r="C10" s="626" t="s">
        <v>5312</v>
      </c>
      <c r="D10" s="626" t="s">
        <v>5311</v>
      </c>
      <c r="E10" s="629">
        <v>147.42000000000002</v>
      </c>
      <c r="F10" s="629">
        <v>5398.23</v>
      </c>
      <c r="G10" s="626">
        <v>1</v>
      </c>
      <c r="H10" s="626">
        <v>36.618030118030113</v>
      </c>
      <c r="I10" s="629">
        <v>126.69999999999997</v>
      </c>
      <c r="J10" s="629">
        <v>4560.0999999999995</v>
      </c>
      <c r="K10" s="626">
        <v>0.84473984991376805</v>
      </c>
      <c r="L10" s="626">
        <v>35.991318074191007</v>
      </c>
      <c r="M10" s="629">
        <v>4.4000000000000004</v>
      </c>
      <c r="N10" s="629">
        <v>16.61</v>
      </c>
      <c r="O10" s="642">
        <v>3.0769344766710571E-3</v>
      </c>
      <c r="P10" s="630">
        <v>3.7749999999999995</v>
      </c>
    </row>
    <row r="11" spans="1:16" ht="14.4" customHeight="1" x14ac:dyDescent="0.3">
      <c r="A11" s="625" t="s">
        <v>5302</v>
      </c>
      <c r="B11" s="626" t="s">
        <v>5303</v>
      </c>
      <c r="C11" s="626" t="s">
        <v>5313</v>
      </c>
      <c r="D11" s="626" t="s">
        <v>5314</v>
      </c>
      <c r="E11" s="629">
        <v>14</v>
      </c>
      <c r="F11" s="629">
        <v>878.91999999999985</v>
      </c>
      <c r="G11" s="626">
        <v>1</v>
      </c>
      <c r="H11" s="626">
        <v>62.779999999999987</v>
      </c>
      <c r="I11" s="629">
        <v>22.5</v>
      </c>
      <c r="J11" s="629">
        <v>1484.06</v>
      </c>
      <c r="K11" s="626">
        <v>1.6885040731807219</v>
      </c>
      <c r="L11" s="626">
        <v>65.958222222222219</v>
      </c>
      <c r="M11" s="629">
        <v>20.6</v>
      </c>
      <c r="N11" s="629">
        <v>241.24</v>
      </c>
      <c r="O11" s="642">
        <v>0.2744732171301143</v>
      </c>
      <c r="P11" s="630">
        <v>11.710679611650486</v>
      </c>
    </row>
    <row r="12" spans="1:16" ht="14.4" customHeight="1" x14ac:dyDescent="0.3">
      <c r="A12" s="625" t="s">
        <v>5302</v>
      </c>
      <c r="B12" s="626" t="s">
        <v>5303</v>
      </c>
      <c r="C12" s="626" t="s">
        <v>5315</v>
      </c>
      <c r="D12" s="626" t="s">
        <v>5316</v>
      </c>
      <c r="E12" s="629">
        <v>136.43</v>
      </c>
      <c r="F12" s="629">
        <v>22658.799999999999</v>
      </c>
      <c r="G12" s="626">
        <v>1</v>
      </c>
      <c r="H12" s="626">
        <v>166.08370592978082</v>
      </c>
      <c r="I12" s="629">
        <v>187.54999999999998</v>
      </c>
      <c r="J12" s="629">
        <v>36677.619999999995</v>
      </c>
      <c r="K12" s="626">
        <v>1.6186920754850211</v>
      </c>
      <c r="L12" s="626">
        <v>195.56182351372968</v>
      </c>
      <c r="M12" s="629">
        <v>112.2</v>
      </c>
      <c r="N12" s="629">
        <v>22137.059999999998</v>
      </c>
      <c r="O12" s="642">
        <v>0.97697406747047499</v>
      </c>
      <c r="P12" s="630">
        <v>197.29999999999998</v>
      </c>
    </row>
    <row r="13" spans="1:16" ht="14.4" customHeight="1" x14ac:dyDescent="0.3">
      <c r="A13" s="625" t="s">
        <v>5302</v>
      </c>
      <c r="B13" s="626" t="s">
        <v>5303</v>
      </c>
      <c r="C13" s="626" t="s">
        <v>5317</v>
      </c>
      <c r="D13" s="626" t="s">
        <v>5318</v>
      </c>
      <c r="E13" s="629"/>
      <c r="F13" s="629"/>
      <c r="G13" s="626"/>
      <c r="H13" s="626"/>
      <c r="I13" s="629"/>
      <c r="J13" s="629"/>
      <c r="K13" s="626"/>
      <c r="L13" s="626"/>
      <c r="M13" s="629">
        <v>0.4</v>
      </c>
      <c r="N13" s="629">
        <v>14.38</v>
      </c>
      <c r="O13" s="642"/>
      <c r="P13" s="630">
        <v>35.950000000000003</v>
      </c>
    </row>
    <row r="14" spans="1:16" ht="14.4" customHeight="1" x14ac:dyDescent="0.3">
      <c r="A14" s="625" t="s">
        <v>5302</v>
      </c>
      <c r="B14" s="626" t="s">
        <v>5303</v>
      </c>
      <c r="C14" s="626" t="s">
        <v>5319</v>
      </c>
      <c r="D14" s="626" t="s">
        <v>5320</v>
      </c>
      <c r="E14" s="629">
        <v>0.1</v>
      </c>
      <c r="F14" s="629">
        <v>10.01</v>
      </c>
      <c r="G14" s="626">
        <v>1</v>
      </c>
      <c r="H14" s="626">
        <v>100.1</v>
      </c>
      <c r="I14" s="629"/>
      <c r="J14" s="629"/>
      <c r="K14" s="626"/>
      <c r="L14" s="626"/>
      <c r="M14" s="629"/>
      <c r="N14" s="629"/>
      <c r="O14" s="642"/>
      <c r="P14" s="630"/>
    </row>
    <row r="15" spans="1:16" ht="14.4" customHeight="1" x14ac:dyDescent="0.3">
      <c r="A15" s="625" t="s">
        <v>5302</v>
      </c>
      <c r="B15" s="626" t="s">
        <v>5303</v>
      </c>
      <c r="C15" s="626" t="s">
        <v>5321</v>
      </c>
      <c r="D15" s="626" t="s">
        <v>5322</v>
      </c>
      <c r="E15" s="629">
        <v>4</v>
      </c>
      <c r="F15" s="629">
        <v>160.72</v>
      </c>
      <c r="G15" s="626">
        <v>1</v>
      </c>
      <c r="H15" s="626">
        <v>40.18</v>
      </c>
      <c r="I15" s="629"/>
      <c r="J15" s="629"/>
      <c r="K15" s="626"/>
      <c r="L15" s="626"/>
      <c r="M15" s="629"/>
      <c r="N15" s="629"/>
      <c r="O15" s="642"/>
      <c r="P15" s="630"/>
    </row>
    <row r="16" spans="1:16" ht="14.4" customHeight="1" x14ac:dyDescent="0.3">
      <c r="A16" s="625" t="s">
        <v>5302</v>
      </c>
      <c r="B16" s="626" t="s">
        <v>5303</v>
      </c>
      <c r="C16" s="626" t="s">
        <v>5323</v>
      </c>
      <c r="D16" s="626" t="s">
        <v>5324</v>
      </c>
      <c r="E16" s="629">
        <v>14</v>
      </c>
      <c r="F16" s="629">
        <v>1383.6799999999998</v>
      </c>
      <c r="G16" s="626">
        <v>1</v>
      </c>
      <c r="H16" s="626">
        <v>98.834285714285699</v>
      </c>
      <c r="I16" s="629">
        <v>8</v>
      </c>
      <c r="J16" s="629">
        <v>798.05</v>
      </c>
      <c r="K16" s="626">
        <v>0.57675907724329323</v>
      </c>
      <c r="L16" s="626">
        <v>99.756249999999994</v>
      </c>
      <c r="M16" s="629">
        <v>4</v>
      </c>
      <c r="N16" s="629">
        <v>170.8</v>
      </c>
      <c r="O16" s="642">
        <v>0.1234389454209066</v>
      </c>
      <c r="P16" s="630">
        <v>42.7</v>
      </c>
    </row>
    <row r="17" spans="1:16" ht="14.4" customHeight="1" x14ac:dyDescent="0.3">
      <c r="A17" s="625" t="s">
        <v>5302</v>
      </c>
      <c r="B17" s="626" t="s">
        <v>5303</v>
      </c>
      <c r="C17" s="626" t="s">
        <v>5325</v>
      </c>
      <c r="D17" s="626" t="s">
        <v>5326</v>
      </c>
      <c r="E17" s="629"/>
      <c r="F17" s="629"/>
      <c r="G17" s="626"/>
      <c r="H17" s="626"/>
      <c r="I17" s="629"/>
      <c r="J17" s="629"/>
      <c r="K17" s="626"/>
      <c r="L17" s="626"/>
      <c r="M17" s="629">
        <v>1</v>
      </c>
      <c r="N17" s="629">
        <v>140.09</v>
      </c>
      <c r="O17" s="642"/>
      <c r="P17" s="630">
        <v>140.09</v>
      </c>
    </row>
    <row r="18" spans="1:16" ht="14.4" customHeight="1" x14ac:dyDescent="0.3">
      <c r="A18" s="625" t="s">
        <v>5302</v>
      </c>
      <c r="B18" s="626" t="s">
        <v>5303</v>
      </c>
      <c r="C18" s="626" t="s">
        <v>5327</v>
      </c>
      <c r="D18" s="626" t="s">
        <v>5326</v>
      </c>
      <c r="E18" s="629"/>
      <c r="F18" s="629"/>
      <c r="G18" s="626"/>
      <c r="H18" s="626"/>
      <c r="I18" s="629">
        <v>2</v>
      </c>
      <c r="J18" s="629">
        <v>555.48</v>
      </c>
      <c r="K18" s="626"/>
      <c r="L18" s="626">
        <v>277.74</v>
      </c>
      <c r="M18" s="629">
        <v>2.64</v>
      </c>
      <c r="N18" s="629">
        <v>739.65000000000009</v>
      </c>
      <c r="O18" s="642"/>
      <c r="P18" s="630">
        <v>280.17045454545456</v>
      </c>
    </row>
    <row r="19" spans="1:16" ht="14.4" customHeight="1" x14ac:dyDescent="0.3">
      <c r="A19" s="625" t="s">
        <v>5302</v>
      </c>
      <c r="B19" s="626" t="s">
        <v>5303</v>
      </c>
      <c r="C19" s="626" t="s">
        <v>5328</v>
      </c>
      <c r="D19" s="626" t="s">
        <v>5329</v>
      </c>
      <c r="E19" s="629">
        <v>3</v>
      </c>
      <c r="F19" s="629">
        <v>30561.4</v>
      </c>
      <c r="G19" s="626">
        <v>1</v>
      </c>
      <c r="H19" s="626">
        <v>10187.133333333333</v>
      </c>
      <c r="I19" s="629">
        <v>9</v>
      </c>
      <c r="J19" s="629">
        <v>96756.47</v>
      </c>
      <c r="K19" s="626">
        <v>3.1659698181366034</v>
      </c>
      <c r="L19" s="626">
        <v>10750.718888888889</v>
      </c>
      <c r="M19" s="629">
        <v>11</v>
      </c>
      <c r="N19" s="629">
        <v>108226.01000000001</v>
      </c>
      <c r="O19" s="642">
        <v>3.5412647980786223</v>
      </c>
      <c r="P19" s="630">
        <v>9838.7281818181818</v>
      </c>
    </row>
    <row r="20" spans="1:16" ht="14.4" customHeight="1" x14ac:dyDescent="0.3">
      <c r="A20" s="625" t="s">
        <v>5302</v>
      </c>
      <c r="B20" s="626" t="s">
        <v>5303</v>
      </c>
      <c r="C20" s="626" t="s">
        <v>5330</v>
      </c>
      <c r="D20" s="626" t="s">
        <v>5331</v>
      </c>
      <c r="E20" s="629">
        <v>299.94000000000005</v>
      </c>
      <c r="F20" s="629">
        <v>20773.769999999997</v>
      </c>
      <c r="G20" s="626">
        <v>1</v>
      </c>
      <c r="H20" s="626">
        <v>69.259751950390054</v>
      </c>
      <c r="I20" s="629">
        <v>196.18999999999997</v>
      </c>
      <c r="J20" s="629">
        <v>13282.880000000001</v>
      </c>
      <c r="K20" s="626">
        <v>0.63940632826877375</v>
      </c>
      <c r="L20" s="626">
        <v>67.704164330495971</v>
      </c>
      <c r="M20" s="629">
        <v>155.38</v>
      </c>
      <c r="N20" s="629">
        <v>10615.2</v>
      </c>
      <c r="O20" s="642">
        <v>0.51099054240034436</v>
      </c>
      <c r="P20" s="630">
        <v>68.317672802162448</v>
      </c>
    </row>
    <row r="21" spans="1:16" ht="14.4" customHeight="1" x14ac:dyDescent="0.3">
      <c r="A21" s="625" t="s">
        <v>5302</v>
      </c>
      <c r="B21" s="626" t="s">
        <v>5303</v>
      </c>
      <c r="C21" s="626" t="s">
        <v>5332</v>
      </c>
      <c r="D21" s="626" t="s">
        <v>5331</v>
      </c>
      <c r="E21" s="629">
        <v>376.67</v>
      </c>
      <c r="F21" s="629">
        <v>51728.22</v>
      </c>
      <c r="G21" s="626">
        <v>1</v>
      </c>
      <c r="H21" s="626">
        <v>137.33034220936096</v>
      </c>
      <c r="I21" s="629">
        <v>357.45</v>
      </c>
      <c r="J21" s="629">
        <v>46831.31</v>
      </c>
      <c r="K21" s="626">
        <v>0.90533387771703722</v>
      </c>
      <c r="L21" s="626">
        <v>131.01499510421039</v>
      </c>
      <c r="M21" s="629">
        <v>16.39</v>
      </c>
      <c r="N21" s="629">
        <v>2166.83</v>
      </c>
      <c r="O21" s="642">
        <v>4.1888740807242156E-2</v>
      </c>
      <c r="P21" s="630">
        <v>132.2043929225137</v>
      </c>
    </row>
    <row r="22" spans="1:16" ht="14.4" customHeight="1" x14ac:dyDescent="0.3">
      <c r="A22" s="625" t="s">
        <v>5302</v>
      </c>
      <c r="B22" s="626" t="s">
        <v>5303</v>
      </c>
      <c r="C22" s="626" t="s">
        <v>5333</v>
      </c>
      <c r="D22" s="626" t="s">
        <v>5331</v>
      </c>
      <c r="E22" s="629">
        <v>353.05</v>
      </c>
      <c r="F22" s="629">
        <v>251687.07</v>
      </c>
      <c r="G22" s="626">
        <v>1</v>
      </c>
      <c r="H22" s="626">
        <v>712.89355615351928</v>
      </c>
      <c r="I22" s="629">
        <v>281.7</v>
      </c>
      <c r="J22" s="629">
        <v>220617.71</v>
      </c>
      <c r="K22" s="626">
        <v>0.8765555973932232</v>
      </c>
      <c r="L22" s="626">
        <v>783.16545970891013</v>
      </c>
      <c r="M22" s="629">
        <v>245.75</v>
      </c>
      <c r="N22" s="629">
        <v>180668.94</v>
      </c>
      <c r="O22" s="642">
        <v>0.71783163116007509</v>
      </c>
      <c r="P22" s="630">
        <v>735.17371312309263</v>
      </c>
    </row>
    <row r="23" spans="1:16" ht="14.4" customHeight="1" x14ac:dyDescent="0.3">
      <c r="A23" s="625" t="s">
        <v>5302</v>
      </c>
      <c r="B23" s="626" t="s">
        <v>5303</v>
      </c>
      <c r="C23" s="626" t="s">
        <v>5334</v>
      </c>
      <c r="D23" s="626" t="s">
        <v>5335</v>
      </c>
      <c r="E23" s="629">
        <v>0.6</v>
      </c>
      <c r="F23" s="629">
        <v>297.60000000000002</v>
      </c>
      <c r="G23" s="626">
        <v>1</v>
      </c>
      <c r="H23" s="626">
        <v>496.00000000000006</v>
      </c>
      <c r="I23" s="629"/>
      <c r="J23" s="629"/>
      <c r="K23" s="626"/>
      <c r="L23" s="626"/>
      <c r="M23" s="629"/>
      <c r="N23" s="629"/>
      <c r="O23" s="642"/>
      <c r="P23" s="630"/>
    </row>
    <row r="24" spans="1:16" ht="14.4" customHeight="1" x14ac:dyDescent="0.3">
      <c r="A24" s="625" t="s">
        <v>5302</v>
      </c>
      <c r="B24" s="626" t="s">
        <v>5303</v>
      </c>
      <c r="C24" s="626" t="s">
        <v>5336</v>
      </c>
      <c r="D24" s="626" t="s">
        <v>5337</v>
      </c>
      <c r="E24" s="629"/>
      <c r="F24" s="629"/>
      <c r="G24" s="626"/>
      <c r="H24" s="626"/>
      <c r="I24" s="629"/>
      <c r="J24" s="629"/>
      <c r="K24" s="626"/>
      <c r="L24" s="626"/>
      <c r="M24" s="629">
        <v>18</v>
      </c>
      <c r="N24" s="629">
        <v>609923.76</v>
      </c>
      <c r="O24" s="642"/>
      <c r="P24" s="630">
        <v>33884.653333333335</v>
      </c>
    </row>
    <row r="25" spans="1:16" ht="14.4" customHeight="1" x14ac:dyDescent="0.3">
      <c r="A25" s="625" t="s">
        <v>5302</v>
      </c>
      <c r="B25" s="626" t="s">
        <v>5303</v>
      </c>
      <c r="C25" s="626" t="s">
        <v>5338</v>
      </c>
      <c r="D25" s="626" t="s">
        <v>5339</v>
      </c>
      <c r="E25" s="629">
        <v>30</v>
      </c>
      <c r="F25" s="629">
        <v>917153.3</v>
      </c>
      <c r="G25" s="626">
        <v>1</v>
      </c>
      <c r="H25" s="626">
        <v>30571.776666666668</v>
      </c>
      <c r="I25" s="629">
        <v>27</v>
      </c>
      <c r="J25" s="629">
        <v>891340.29</v>
      </c>
      <c r="K25" s="626">
        <v>0.97185529398411363</v>
      </c>
      <c r="L25" s="626">
        <v>33012.603333333333</v>
      </c>
      <c r="M25" s="629">
        <v>37</v>
      </c>
      <c r="N25" s="629">
        <v>1244155.49</v>
      </c>
      <c r="O25" s="642">
        <v>1.356540384252011</v>
      </c>
      <c r="P25" s="630">
        <v>33625.824054054057</v>
      </c>
    </row>
    <row r="26" spans="1:16" ht="14.4" customHeight="1" x14ac:dyDescent="0.3">
      <c r="A26" s="625" t="s">
        <v>5302</v>
      </c>
      <c r="B26" s="626" t="s">
        <v>5303</v>
      </c>
      <c r="C26" s="626" t="s">
        <v>5340</v>
      </c>
      <c r="D26" s="626" t="s">
        <v>5341</v>
      </c>
      <c r="E26" s="629">
        <v>8</v>
      </c>
      <c r="F26" s="629">
        <v>207555.52</v>
      </c>
      <c r="G26" s="626">
        <v>1</v>
      </c>
      <c r="H26" s="626">
        <v>25944.44</v>
      </c>
      <c r="I26" s="629">
        <v>10</v>
      </c>
      <c r="J26" s="629">
        <v>290971.39999999997</v>
      </c>
      <c r="K26" s="626">
        <v>1.4018967069630333</v>
      </c>
      <c r="L26" s="626">
        <v>29097.139999999996</v>
      </c>
      <c r="M26" s="629">
        <v>17</v>
      </c>
      <c r="N26" s="629">
        <v>455007.56</v>
      </c>
      <c r="O26" s="642">
        <v>2.192220953699521</v>
      </c>
      <c r="P26" s="630">
        <v>26765.150588235294</v>
      </c>
    </row>
    <row r="27" spans="1:16" ht="14.4" customHeight="1" x14ac:dyDescent="0.3">
      <c r="A27" s="625" t="s">
        <v>5302</v>
      </c>
      <c r="B27" s="626" t="s">
        <v>5303</v>
      </c>
      <c r="C27" s="626" t="s">
        <v>5342</v>
      </c>
      <c r="D27" s="626" t="s">
        <v>5343</v>
      </c>
      <c r="E27" s="629">
        <v>37</v>
      </c>
      <c r="F27" s="629">
        <v>85259.34</v>
      </c>
      <c r="G27" s="626">
        <v>1</v>
      </c>
      <c r="H27" s="626">
        <v>2304.3064864864864</v>
      </c>
      <c r="I27" s="629"/>
      <c r="J27" s="629"/>
      <c r="K27" s="626"/>
      <c r="L27" s="626"/>
      <c r="M27" s="629"/>
      <c r="N27" s="629"/>
      <c r="O27" s="642"/>
      <c r="P27" s="630"/>
    </row>
    <row r="28" spans="1:16" ht="14.4" customHeight="1" x14ac:dyDescent="0.3">
      <c r="A28" s="625" t="s">
        <v>5302</v>
      </c>
      <c r="B28" s="626" t="s">
        <v>5303</v>
      </c>
      <c r="C28" s="626" t="s">
        <v>5344</v>
      </c>
      <c r="D28" s="626" t="s">
        <v>5345</v>
      </c>
      <c r="E28" s="629"/>
      <c r="F28" s="629"/>
      <c r="G28" s="626"/>
      <c r="H28" s="626"/>
      <c r="I28" s="629"/>
      <c r="J28" s="629"/>
      <c r="K28" s="626"/>
      <c r="L28" s="626"/>
      <c r="M28" s="629">
        <v>64.31</v>
      </c>
      <c r="N28" s="629">
        <v>93712.450000000012</v>
      </c>
      <c r="O28" s="642"/>
      <c r="P28" s="630">
        <v>1457.1987249261392</v>
      </c>
    </row>
    <row r="29" spans="1:16" ht="14.4" customHeight="1" x14ac:dyDescent="0.3">
      <c r="A29" s="625" t="s">
        <v>5302</v>
      </c>
      <c r="B29" s="626" t="s">
        <v>5303</v>
      </c>
      <c r="C29" s="626" t="s">
        <v>5346</v>
      </c>
      <c r="D29" s="626" t="s">
        <v>5345</v>
      </c>
      <c r="E29" s="629"/>
      <c r="F29" s="629"/>
      <c r="G29" s="626"/>
      <c r="H29" s="626"/>
      <c r="I29" s="629">
        <v>182.3</v>
      </c>
      <c r="J29" s="629">
        <v>877803.27</v>
      </c>
      <c r="K29" s="626"/>
      <c r="L29" s="626">
        <v>4815.1578167855178</v>
      </c>
      <c r="M29" s="629"/>
      <c r="N29" s="629"/>
      <c r="O29" s="642"/>
      <c r="P29" s="630"/>
    </row>
    <row r="30" spans="1:16" ht="14.4" customHeight="1" x14ac:dyDescent="0.3">
      <c r="A30" s="625" t="s">
        <v>5302</v>
      </c>
      <c r="B30" s="626" t="s">
        <v>5303</v>
      </c>
      <c r="C30" s="626" t="s">
        <v>5347</v>
      </c>
      <c r="D30" s="626" t="s">
        <v>5345</v>
      </c>
      <c r="E30" s="629"/>
      <c r="F30" s="629"/>
      <c r="G30" s="626"/>
      <c r="H30" s="626"/>
      <c r="I30" s="629"/>
      <c r="J30" s="629"/>
      <c r="K30" s="626"/>
      <c r="L30" s="626"/>
      <c r="M30" s="629">
        <v>46.480000000000004</v>
      </c>
      <c r="N30" s="629">
        <v>677303.36999999988</v>
      </c>
      <c r="O30" s="642"/>
      <c r="P30" s="630">
        <v>14571.931368330461</v>
      </c>
    </row>
    <row r="31" spans="1:16" ht="14.4" customHeight="1" x14ac:dyDescent="0.3">
      <c r="A31" s="625" t="s">
        <v>5302</v>
      </c>
      <c r="B31" s="626" t="s">
        <v>5303</v>
      </c>
      <c r="C31" s="626" t="s">
        <v>5348</v>
      </c>
      <c r="D31" s="626" t="s">
        <v>5349</v>
      </c>
      <c r="E31" s="629"/>
      <c r="F31" s="629"/>
      <c r="G31" s="626"/>
      <c r="H31" s="626"/>
      <c r="I31" s="629"/>
      <c r="J31" s="629"/>
      <c r="K31" s="626"/>
      <c r="L31" s="626"/>
      <c r="M31" s="629">
        <v>5</v>
      </c>
      <c r="N31" s="629">
        <v>50943.75</v>
      </c>
      <c r="O31" s="642"/>
      <c r="P31" s="630">
        <v>10188.75</v>
      </c>
    </row>
    <row r="32" spans="1:16" ht="14.4" customHeight="1" x14ac:dyDescent="0.3">
      <c r="A32" s="625" t="s">
        <v>5302</v>
      </c>
      <c r="B32" s="626" t="s">
        <v>5303</v>
      </c>
      <c r="C32" s="626" t="s">
        <v>5350</v>
      </c>
      <c r="D32" s="626" t="s">
        <v>5351</v>
      </c>
      <c r="E32" s="629"/>
      <c r="F32" s="629"/>
      <c r="G32" s="626"/>
      <c r="H32" s="626"/>
      <c r="I32" s="629"/>
      <c r="J32" s="629"/>
      <c r="K32" s="626"/>
      <c r="L32" s="626"/>
      <c r="M32" s="629">
        <v>6.03</v>
      </c>
      <c r="N32" s="629">
        <v>270377.21999999997</v>
      </c>
      <c r="O32" s="642"/>
      <c r="P32" s="630">
        <v>44838.676616915414</v>
      </c>
    </row>
    <row r="33" spans="1:16" ht="14.4" customHeight="1" x14ac:dyDescent="0.3">
      <c r="A33" s="625" t="s">
        <v>5302</v>
      </c>
      <c r="B33" s="626" t="s">
        <v>5303</v>
      </c>
      <c r="C33" s="626" t="s">
        <v>5352</v>
      </c>
      <c r="D33" s="626" t="s">
        <v>5353</v>
      </c>
      <c r="E33" s="629">
        <v>-1.1368683772161603E-13</v>
      </c>
      <c r="F33" s="629">
        <v>1.862645149230957E-9</v>
      </c>
      <c r="G33" s="626">
        <v>1</v>
      </c>
      <c r="H33" s="626">
        <v>-16384</v>
      </c>
      <c r="I33" s="629">
        <v>-1.1368683772161603E-13</v>
      </c>
      <c r="J33" s="629">
        <v>-1.862645149230957E-9</v>
      </c>
      <c r="K33" s="626">
        <v>-1</v>
      </c>
      <c r="L33" s="626">
        <v>16384</v>
      </c>
      <c r="M33" s="629">
        <v>0</v>
      </c>
      <c r="N33" s="629">
        <v>1.862645149230957E-9</v>
      </c>
      <c r="O33" s="642">
        <v>1</v>
      </c>
      <c r="P33" s="630"/>
    </row>
    <row r="34" spans="1:16" ht="14.4" customHeight="1" x14ac:dyDescent="0.3">
      <c r="A34" s="625" t="s">
        <v>5302</v>
      </c>
      <c r="B34" s="626" t="s">
        <v>5303</v>
      </c>
      <c r="C34" s="626" t="s">
        <v>5352</v>
      </c>
      <c r="D34" s="626" t="s">
        <v>5354</v>
      </c>
      <c r="E34" s="629">
        <v>1628.5800000000002</v>
      </c>
      <c r="F34" s="629">
        <v>26761242.559999999</v>
      </c>
      <c r="G34" s="626">
        <v>1</v>
      </c>
      <c r="H34" s="626">
        <v>16432.255437252083</v>
      </c>
      <c r="I34" s="629">
        <v>2115.86</v>
      </c>
      <c r="J34" s="629">
        <v>31653485.330000006</v>
      </c>
      <c r="K34" s="626">
        <v>1.1828107480073604</v>
      </c>
      <c r="L34" s="626">
        <v>14960.103849025929</v>
      </c>
      <c r="M34" s="629">
        <v>1542.1299999999999</v>
      </c>
      <c r="N34" s="629">
        <v>23276213.420000002</v>
      </c>
      <c r="O34" s="642">
        <v>0.86977326885377637</v>
      </c>
      <c r="P34" s="630">
        <v>15093.548157418638</v>
      </c>
    </row>
    <row r="35" spans="1:16" ht="14.4" customHeight="1" x14ac:dyDescent="0.3">
      <c r="A35" s="625" t="s">
        <v>5302</v>
      </c>
      <c r="B35" s="626" t="s">
        <v>5303</v>
      </c>
      <c r="C35" s="626" t="s">
        <v>5355</v>
      </c>
      <c r="D35" s="626" t="s">
        <v>5356</v>
      </c>
      <c r="E35" s="629">
        <v>0</v>
      </c>
      <c r="F35" s="629">
        <v>1.1641532182693481E-10</v>
      </c>
      <c r="G35" s="626">
        <v>1</v>
      </c>
      <c r="H35" s="626"/>
      <c r="I35" s="629">
        <v>0</v>
      </c>
      <c r="J35" s="629">
        <v>2.3283064365386963E-10</v>
      </c>
      <c r="K35" s="626">
        <v>2</v>
      </c>
      <c r="L35" s="626"/>
      <c r="M35" s="629">
        <v>0</v>
      </c>
      <c r="N35" s="629">
        <v>1.1641532182693481E-10</v>
      </c>
      <c r="O35" s="642">
        <v>1</v>
      </c>
      <c r="P35" s="630"/>
    </row>
    <row r="36" spans="1:16" ht="14.4" customHeight="1" x14ac:dyDescent="0.3">
      <c r="A36" s="625" t="s">
        <v>5302</v>
      </c>
      <c r="B36" s="626" t="s">
        <v>5303</v>
      </c>
      <c r="C36" s="626" t="s">
        <v>5355</v>
      </c>
      <c r="D36" s="626" t="s">
        <v>5357</v>
      </c>
      <c r="E36" s="629">
        <v>22</v>
      </c>
      <c r="F36" s="629">
        <v>820009.27</v>
      </c>
      <c r="G36" s="626">
        <v>1</v>
      </c>
      <c r="H36" s="626">
        <v>37273.148636363636</v>
      </c>
      <c r="I36" s="629">
        <v>48</v>
      </c>
      <c r="J36" s="629">
        <v>1604072.6399999997</v>
      </c>
      <c r="K36" s="626">
        <v>1.9561640321456362</v>
      </c>
      <c r="L36" s="626">
        <v>33418.179999999993</v>
      </c>
      <c r="M36" s="629">
        <v>30</v>
      </c>
      <c r="N36" s="629">
        <v>1011339.6000000001</v>
      </c>
      <c r="O36" s="642">
        <v>1.2333270329980539</v>
      </c>
      <c r="P36" s="630">
        <v>33711.32</v>
      </c>
    </row>
    <row r="37" spans="1:16" ht="14.4" customHeight="1" x14ac:dyDescent="0.3">
      <c r="A37" s="625" t="s">
        <v>5302</v>
      </c>
      <c r="B37" s="626" t="s">
        <v>5303</v>
      </c>
      <c r="C37" s="626" t="s">
        <v>5358</v>
      </c>
      <c r="D37" s="626" t="s">
        <v>5356</v>
      </c>
      <c r="E37" s="629">
        <v>0</v>
      </c>
      <c r="F37" s="629">
        <v>2.3283064365386963E-10</v>
      </c>
      <c r="G37" s="626">
        <v>1</v>
      </c>
      <c r="H37" s="626"/>
      <c r="I37" s="629">
        <v>0</v>
      </c>
      <c r="J37" s="629">
        <v>0</v>
      </c>
      <c r="K37" s="626">
        <v>0</v>
      </c>
      <c r="L37" s="626"/>
      <c r="M37" s="629">
        <v>0</v>
      </c>
      <c r="N37" s="629">
        <v>0</v>
      </c>
      <c r="O37" s="642">
        <v>0</v>
      </c>
      <c r="P37" s="630"/>
    </row>
    <row r="38" spans="1:16" ht="14.4" customHeight="1" x14ac:dyDescent="0.3">
      <c r="A38" s="625" t="s">
        <v>5302</v>
      </c>
      <c r="B38" s="626" t="s">
        <v>5303</v>
      </c>
      <c r="C38" s="626" t="s">
        <v>5358</v>
      </c>
      <c r="D38" s="626" t="s">
        <v>5359</v>
      </c>
      <c r="E38" s="629">
        <v>29</v>
      </c>
      <c r="F38" s="629">
        <v>2160471.2200000002</v>
      </c>
      <c r="G38" s="626">
        <v>1</v>
      </c>
      <c r="H38" s="626">
        <v>74499.007586206906</v>
      </c>
      <c r="I38" s="629">
        <v>53</v>
      </c>
      <c r="J38" s="629">
        <v>3542326.55</v>
      </c>
      <c r="K38" s="626">
        <v>1.6396083026738952</v>
      </c>
      <c r="L38" s="626">
        <v>66836.349999999991</v>
      </c>
      <c r="M38" s="629">
        <v>29</v>
      </c>
      <c r="N38" s="629">
        <v>1955256.56</v>
      </c>
      <c r="O38" s="642">
        <v>0.90501393487667003</v>
      </c>
      <c r="P38" s="630">
        <v>67422.64</v>
      </c>
    </row>
    <row r="39" spans="1:16" ht="14.4" customHeight="1" x14ac:dyDescent="0.3">
      <c r="A39" s="625" t="s">
        <v>5302</v>
      </c>
      <c r="B39" s="626" t="s">
        <v>5303</v>
      </c>
      <c r="C39" s="626" t="s">
        <v>5360</v>
      </c>
      <c r="D39" s="626" t="s">
        <v>5356</v>
      </c>
      <c r="E39" s="629">
        <v>0</v>
      </c>
      <c r="F39" s="629">
        <v>9.3132257461547852E-10</v>
      </c>
      <c r="G39" s="626">
        <v>1</v>
      </c>
      <c r="H39" s="626"/>
      <c r="I39" s="629">
        <v>0</v>
      </c>
      <c r="J39" s="629">
        <v>9.3132257461547852E-10</v>
      </c>
      <c r="K39" s="626">
        <v>1</v>
      </c>
      <c r="L39" s="626"/>
      <c r="M39" s="629">
        <v>0</v>
      </c>
      <c r="N39" s="629">
        <v>-5.8207660913467407E-10</v>
      </c>
      <c r="O39" s="642">
        <v>-0.625</v>
      </c>
      <c r="P39" s="630"/>
    </row>
    <row r="40" spans="1:16" ht="14.4" customHeight="1" x14ac:dyDescent="0.3">
      <c r="A40" s="625" t="s">
        <v>5302</v>
      </c>
      <c r="B40" s="626" t="s">
        <v>5303</v>
      </c>
      <c r="C40" s="626" t="s">
        <v>5360</v>
      </c>
      <c r="D40" s="626" t="s">
        <v>5361</v>
      </c>
      <c r="E40" s="629">
        <v>94</v>
      </c>
      <c r="F40" s="629">
        <v>11610560.399999999</v>
      </c>
      <c r="G40" s="626">
        <v>1</v>
      </c>
      <c r="H40" s="626">
        <v>123516.59999999999</v>
      </c>
      <c r="I40" s="629">
        <v>84</v>
      </c>
      <c r="J40" s="629">
        <v>10952124.709999999</v>
      </c>
      <c r="K40" s="626">
        <v>0.9432899302603861</v>
      </c>
      <c r="L40" s="626">
        <v>130382.43702380951</v>
      </c>
      <c r="M40" s="629">
        <v>71</v>
      </c>
      <c r="N40" s="629">
        <v>9574002.0999999978</v>
      </c>
      <c r="O40" s="642">
        <v>0.82459431501687019</v>
      </c>
      <c r="P40" s="630">
        <v>134845.09999999998</v>
      </c>
    </row>
    <row r="41" spans="1:16" ht="14.4" customHeight="1" x14ac:dyDescent="0.3">
      <c r="A41" s="625" t="s">
        <v>5302</v>
      </c>
      <c r="B41" s="626" t="s">
        <v>5303</v>
      </c>
      <c r="C41" s="626" t="s">
        <v>5362</v>
      </c>
      <c r="D41" s="626" t="s">
        <v>5363</v>
      </c>
      <c r="E41" s="629">
        <v>0</v>
      </c>
      <c r="F41" s="629">
        <v>0</v>
      </c>
      <c r="G41" s="626"/>
      <c r="H41" s="626"/>
      <c r="I41" s="629">
        <v>0</v>
      </c>
      <c r="J41" s="629">
        <v>-4.6566128730773926E-10</v>
      </c>
      <c r="K41" s="626"/>
      <c r="L41" s="626"/>
      <c r="M41" s="629">
        <v>0</v>
      </c>
      <c r="N41" s="629">
        <v>4.3655745685100555E-11</v>
      </c>
      <c r="O41" s="642"/>
      <c r="P41" s="630"/>
    </row>
    <row r="42" spans="1:16" ht="14.4" customHeight="1" x14ac:dyDescent="0.3">
      <c r="A42" s="625" t="s">
        <v>5302</v>
      </c>
      <c r="B42" s="626" t="s">
        <v>5303</v>
      </c>
      <c r="C42" s="626" t="s">
        <v>5362</v>
      </c>
      <c r="D42" s="626" t="s">
        <v>5364</v>
      </c>
      <c r="E42" s="629">
        <v>20</v>
      </c>
      <c r="F42" s="629">
        <v>1429498.5999999999</v>
      </c>
      <c r="G42" s="626">
        <v>1</v>
      </c>
      <c r="H42" s="626">
        <v>71474.929999999993</v>
      </c>
      <c r="I42" s="629">
        <v>28</v>
      </c>
      <c r="J42" s="629">
        <v>2650096.6800000002</v>
      </c>
      <c r="K42" s="626">
        <v>1.853864480874623</v>
      </c>
      <c r="L42" s="626">
        <v>94646.310000000012</v>
      </c>
      <c r="M42" s="629">
        <v>23</v>
      </c>
      <c r="N42" s="629">
        <v>2195960.42</v>
      </c>
      <c r="O42" s="642">
        <v>1.5361752855161943</v>
      </c>
      <c r="P42" s="630">
        <v>95476.54</v>
      </c>
    </row>
    <row r="43" spans="1:16" ht="14.4" customHeight="1" x14ac:dyDescent="0.3">
      <c r="A43" s="625" t="s">
        <v>5302</v>
      </c>
      <c r="B43" s="626" t="s">
        <v>5303</v>
      </c>
      <c r="C43" s="626" t="s">
        <v>5365</v>
      </c>
      <c r="D43" s="626" t="s">
        <v>5366</v>
      </c>
      <c r="E43" s="629">
        <v>15</v>
      </c>
      <c r="F43" s="629">
        <v>32238</v>
      </c>
      <c r="G43" s="626">
        <v>1</v>
      </c>
      <c r="H43" s="626">
        <v>2149.1999999999998</v>
      </c>
      <c r="I43" s="629"/>
      <c r="J43" s="629"/>
      <c r="K43" s="626"/>
      <c r="L43" s="626"/>
      <c r="M43" s="629"/>
      <c r="N43" s="629"/>
      <c r="O43" s="642"/>
      <c r="P43" s="630"/>
    </row>
    <row r="44" spans="1:16" ht="14.4" customHeight="1" x14ac:dyDescent="0.3">
      <c r="A44" s="625" t="s">
        <v>5302</v>
      </c>
      <c r="B44" s="626" t="s">
        <v>5303</v>
      </c>
      <c r="C44" s="626" t="s">
        <v>5367</v>
      </c>
      <c r="D44" s="626" t="s">
        <v>5368</v>
      </c>
      <c r="E44" s="629">
        <v>4</v>
      </c>
      <c r="F44" s="629">
        <v>34387.199999999997</v>
      </c>
      <c r="G44" s="626">
        <v>1</v>
      </c>
      <c r="H44" s="626">
        <v>8596.7999999999993</v>
      </c>
      <c r="I44" s="629"/>
      <c r="J44" s="629"/>
      <c r="K44" s="626"/>
      <c r="L44" s="626"/>
      <c r="M44" s="629"/>
      <c r="N44" s="629"/>
      <c r="O44" s="642"/>
      <c r="P44" s="630"/>
    </row>
    <row r="45" spans="1:16" ht="14.4" customHeight="1" x14ac:dyDescent="0.3">
      <c r="A45" s="625" t="s">
        <v>5302</v>
      </c>
      <c r="B45" s="626" t="s">
        <v>5303</v>
      </c>
      <c r="C45" s="626" t="s">
        <v>5369</v>
      </c>
      <c r="D45" s="626" t="s">
        <v>5370</v>
      </c>
      <c r="E45" s="629">
        <v>144</v>
      </c>
      <c r="F45" s="629">
        <v>903872.5199999999</v>
      </c>
      <c r="G45" s="626">
        <v>1</v>
      </c>
      <c r="H45" s="626">
        <v>6276.892499999999</v>
      </c>
      <c r="I45" s="629">
        <v>189</v>
      </c>
      <c r="J45" s="629">
        <v>1268269.77</v>
      </c>
      <c r="K45" s="626">
        <v>1.4031511545455548</v>
      </c>
      <c r="L45" s="626">
        <v>6710.4220634920639</v>
      </c>
      <c r="M45" s="629">
        <v>146</v>
      </c>
      <c r="N45" s="629">
        <v>1018010.4000000001</v>
      </c>
      <c r="O45" s="642">
        <v>1.1262765240390318</v>
      </c>
      <c r="P45" s="630">
        <v>6972.6739726027408</v>
      </c>
    </row>
    <row r="46" spans="1:16" ht="14.4" customHeight="1" x14ac:dyDescent="0.3">
      <c r="A46" s="625" t="s">
        <v>5302</v>
      </c>
      <c r="B46" s="626" t="s">
        <v>5303</v>
      </c>
      <c r="C46" s="626" t="s">
        <v>5371</v>
      </c>
      <c r="D46" s="626" t="s">
        <v>5372</v>
      </c>
      <c r="E46" s="629"/>
      <c r="F46" s="629"/>
      <c r="G46" s="626"/>
      <c r="H46" s="626"/>
      <c r="I46" s="629">
        <v>0</v>
      </c>
      <c r="J46" s="629">
        <v>5.8207660913467407E-11</v>
      </c>
      <c r="K46" s="626"/>
      <c r="L46" s="626"/>
      <c r="M46" s="629">
        <v>0</v>
      </c>
      <c r="N46" s="629">
        <v>2.3283064365386963E-9</v>
      </c>
      <c r="O46" s="642"/>
      <c r="P46" s="630"/>
    </row>
    <row r="47" spans="1:16" ht="14.4" customHeight="1" x14ac:dyDescent="0.3">
      <c r="A47" s="625" t="s">
        <v>5302</v>
      </c>
      <c r="B47" s="626" t="s">
        <v>5303</v>
      </c>
      <c r="C47" s="626" t="s">
        <v>5371</v>
      </c>
      <c r="D47" s="626" t="s">
        <v>5373</v>
      </c>
      <c r="E47" s="629"/>
      <c r="F47" s="629"/>
      <c r="G47" s="626"/>
      <c r="H47" s="626"/>
      <c r="I47" s="629">
        <v>10</v>
      </c>
      <c r="J47" s="629">
        <v>662891.04999999993</v>
      </c>
      <c r="K47" s="626"/>
      <c r="L47" s="626">
        <v>66289.104999999996</v>
      </c>
      <c r="M47" s="629">
        <v>215</v>
      </c>
      <c r="N47" s="629">
        <v>12705096.050000001</v>
      </c>
      <c r="O47" s="642"/>
      <c r="P47" s="630">
        <v>59093.47</v>
      </c>
    </row>
    <row r="48" spans="1:16" ht="14.4" customHeight="1" x14ac:dyDescent="0.3">
      <c r="A48" s="625" t="s">
        <v>5302</v>
      </c>
      <c r="B48" s="626" t="s">
        <v>5303</v>
      </c>
      <c r="C48" s="626" t="s">
        <v>5374</v>
      </c>
      <c r="D48" s="626" t="s">
        <v>5375</v>
      </c>
      <c r="E48" s="629">
        <v>29</v>
      </c>
      <c r="F48" s="629">
        <v>340414.23</v>
      </c>
      <c r="G48" s="626">
        <v>1</v>
      </c>
      <c r="H48" s="626">
        <v>11738.42172413793</v>
      </c>
      <c r="I48" s="629">
        <v>57</v>
      </c>
      <c r="J48" s="629">
        <v>706802.8899999999</v>
      </c>
      <c r="K48" s="626">
        <v>2.0763024213176986</v>
      </c>
      <c r="L48" s="626">
        <v>12400.050701754384</v>
      </c>
      <c r="M48" s="629">
        <v>59</v>
      </c>
      <c r="N48" s="629">
        <v>664380.90999999992</v>
      </c>
      <c r="O48" s="642">
        <v>1.9516837178046287</v>
      </c>
      <c r="P48" s="630">
        <v>11260.693389830507</v>
      </c>
    </row>
    <row r="49" spans="1:16" ht="14.4" customHeight="1" x14ac:dyDescent="0.3">
      <c r="A49" s="625" t="s">
        <v>5302</v>
      </c>
      <c r="B49" s="626" t="s">
        <v>5303</v>
      </c>
      <c r="C49" s="626" t="s">
        <v>5376</v>
      </c>
      <c r="D49" s="626" t="s">
        <v>5377</v>
      </c>
      <c r="E49" s="629">
        <v>1</v>
      </c>
      <c r="F49" s="629">
        <v>4945.43</v>
      </c>
      <c r="G49" s="626">
        <v>1</v>
      </c>
      <c r="H49" s="626">
        <v>4945.43</v>
      </c>
      <c r="I49" s="629">
        <v>1</v>
      </c>
      <c r="J49" s="629">
        <v>5147.59</v>
      </c>
      <c r="K49" s="626">
        <v>1.040878144064318</v>
      </c>
      <c r="L49" s="626">
        <v>5147.59</v>
      </c>
      <c r="M49" s="629"/>
      <c r="N49" s="629"/>
      <c r="O49" s="642"/>
      <c r="P49" s="630"/>
    </row>
    <row r="50" spans="1:16" ht="14.4" customHeight="1" x14ac:dyDescent="0.3">
      <c r="A50" s="625" t="s">
        <v>5302</v>
      </c>
      <c r="B50" s="626" t="s">
        <v>5303</v>
      </c>
      <c r="C50" s="626" t="s">
        <v>5378</v>
      </c>
      <c r="D50" s="626" t="s">
        <v>5379</v>
      </c>
      <c r="E50" s="629">
        <v>41.99</v>
      </c>
      <c r="F50" s="629">
        <v>1030076.4200000002</v>
      </c>
      <c r="G50" s="626">
        <v>1</v>
      </c>
      <c r="H50" s="626">
        <v>24531.469873779475</v>
      </c>
      <c r="I50" s="629">
        <v>31</v>
      </c>
      <c r="J50" s="629">
        <v>759544.95000000007</v>
      </c>
      <c r="K50" s="626">
        <v>0.7373675731748135</v>
      </c>
      <c r="L50" s="626">
        <v>24501.45</v>
      </c>
      <c r="M50" s="629">
        <v>28</v>
      </c>
      <c r="N50" s="629">
        <v>692058.64</v>
      </c>
      <c r="O50" s="642">
        <v>0.67185174474724885</v>
      </c>
      <c r="P50" s="630">
        <v>24716.38</v>
      </c>
    </row>
    <row r="51" spans="1:16" ht="14.4" customHeight="1" x14ac:dyDescent="0.3">
      <c r="A51" s="625" t="s">
        <v>5302</v>
      </c>
      <c r="B51" s="626" t="s">
        <v>5303</v>
      </c>
      <c r="C51" s="626" t="s">
        <v>5380</v>
      </c>
      <c r="D51" s="626" t="s">
        <v>5372</v>
      </c>
      <c r="E51" s="629"/>
      <c r="F51" s="629"/>
      <c r="G51" s="626"/>
      <c r="H51" s="626"/>
      <c r="I51" s="629"/>
      <c r="J51" s="629"/>
      <c r="K51" s="626"/>
      <c r="L51" s="626"/>
      <c r="M51" s="629">
        <v>0</v>
      </c>
      <c r="N51" s="629">
        <v>0</v>
      </c>
      <c r="O51" s="642"/>
      <c r="P51" s="630"/>
    </row>
    <row r="52" spans="1:16" ht="14.4" customHeight="1" x14ac:dyDescent="0.3">
      <c r="A52" s="625" t="s">
        <v>5302</v>
      </c>
      <c r="B52" s="626" t="s">
        <v>5303</v>
      </c>
      <c r="C52" s="626" t="s">
        <v>5380</v>
      </c>
      <c r="D52" s="626" t="s">
        <v>5373</v>
      </c>
      <c r="E52" s="629"/>
      <c r="F52" s="629"/>
      <c r="G52" s="626"/>
      <c r="H52" s="626"/>
      <c r="I52" s="629"/>
      <c r="J52" s="629"/>
      <c r="K52" s="626"/>
      <c r="L52" s="626"/>
      <c r="M52" s="629">
        <v>9</v>
      </c>
      <c r="N52" s="629">
        <v>1595523.78</v>
      </c>
      <c r="O52" s="642"/>
      <c r="P52" s="630">
        <v>177280.42</v>
      </c>
    </row>
    <row r="53" spans="1:16" ht="14.4" customHeight="1" x14ac:dyDescent="0.3">
      <c r="A53" s="625" t="s">
        <v>5302</v>
      </c>
      <c r="B53" s="626" t="s">
        <v>5303</v>
      </c>
      <c r="C53" s="626" t="s">
        <v>5381</v>
      </c>
      <c r="D53" s="626" t="s">
        <v>5382</v>
      </c>
      <c r="E53" s="629">
        <v>-5.6843418860808015E-14</v>
      </c>
      <c r="F53" s="629">
        <v>-4.6566128730773926E-10</v>
      </c>
      <c r="G53" s="626">
        <v>1</v>
      </c>
      <c r="H53" s="626">
        <v>8192</v>
      </c>
      <c r="I53" s="629">
        <v>0</v>
      </c>
      <c r="J53" s="629">
        <v>0</v>
      </c>
      <c r="K53" s="626">
        <v>0</v>
      </c>
      <c r="L53" s="626"/>
      <c r="M53" s="629">
        <v>-5.6843418860808015E-14</v>
      </c>
      <c r="N53" s="629">
        <v>1.1641532182693481E-10</v>
      </c>
      <c r="O53" s="642">
        <v>-0.25</v>
      </c>
      <c r="P53" s="630">
        <v>-2048</v>
      </c>
    </row>
    <row r="54" spans="1:16" ht="14.4" customHeight="1" x14ac:dyDescent="0.3">
      <c r="A54" s="625" t="s">
        <v>5302</v>
      </c>
      <c r="B54" s="626" t="s">
        <v>5303</v>
      </c>
      <c r="C54" s="626" t="s">
        <v>5381</v>
      </c>
      <c r="D54" s="626" t="s">
        <v>5383</v>
      </c>
      <c r="E54" s="629">
        <v>312.94000000000011</v>
      </c>
      <c r="F54" s="629">
        <v>2591912.4100000006</v>
      </c>
      <c r="G54" s="626">
        <v>1</v>
      </c>
      <c r="H54" s="626">
        <v>8282.4580111203413</v>
      </c>
      <c r="I54" s="629">
        <v>379.92</v>
      </c>
      <c r="J54" s="629">
        <v>3072335.5799999996</v>
      </c>
      <c r="K54" s="626">
        <v>1.1853547088036045</v>
      </c>
      <c r="L54" s="626">
        <v>8086.796114971572</v>
      </c>
      <c r="M54" s="629">
        <v>278.64999999999998</v>
      </c>
      <c r="N54" s="629">
        <v>2273292.98</v>
      </c>
      <c r="O54" s="642">
        <v>0.87707168314379857</v>
      </c>
      <c r="P54" s="630">
        <v>8158.2378611160957</v>
      </c>
    </row>
    <row r="55" spans="1:16" ht="14.4" customHeight="1" x14ac:dyDescent="0.3">
      <c r="A55" s="625" t="s">
        <v>5302</v>
      </c>
      <c r="B55" s="626" t="s">
        <v>5303</v>
      </c>
      <c r="C55" s="626" t="s">
        <v>5384</v>
      </c>
      <c r="D55" s="626" t="s">
        <v>5382</v>
      </c>
      <c r="E55" s="629">
        <v>2.8421709430404007E-14</v>
      </c>
      <c r="F55" s="629">
        <v>9.3132257461547852E-10</v>
      </c>
      <c r="G55" s="626">
        <v>1</v>
      </c>
      <c r="H55" s="626">
        <v>32768</v>
      </c>
      <c r="I55" s="629">
        <v>2.8421709430404007E-14</v>
      </c>
      <c r="J55" s="629">
        <v>0</v>
      </c>
      <c r="K55" s="626">
        <v>0</v>
      </c>
      <c r="L55" s="626">
        <v>0</v>
      </c>
      <c r="M55" s="629">
        <v>1.4210854715202004E-14</v>
      </c>
      <c r="N55" s="629">
        <v>-4.6566128730773926E-10</v>
      </c>
      <c r="O55" s="642">
        <v>-0.5</v>
      </c>
      <c r="P55" s="630">
        <v>-32768</v>
      </c>
    </row>
    <row r="56" spans="1:16" ht="14.4" customHeight="1" x14ac:dyDescent="0.3">
      <c r="A56" s="625" t="s">
        <v>5302</v>
      </c>
      <c r="B56" s="626" t="s">
        <v>5303</v>
      </c>
      <c r="C56" s="626" t="s">
        <v>5384</v>
      </c>
      <c r="D56" s="626" t="s">
        <v>5383</v>
      </c>
      <c r="E56" s="629">
        <v>306.67999999999995</v>
      </c>
      <c r="F56" s="629">
        <v>9903678.0500000007</v>
      </c>
      <c r="G56" s="626">
        <v>1</v>
      </c>
      <c r="H56" s="626">
        <v>32293.198284857186</v>
      </c>
      <c r="I56" s="629">
        <v>198.07</v>
      </c>
      <c r="J56" s="629">
        <v>6404761.379999999</v>
      </c>
      <c r="K56" s="626">
        <v>0.64670532984460238</v>
      </c>
      <c r="L56" s="626">
        <v>32335.847831574691</v>
      </c>
      <c r="M56" s="629">
        <v>129.39000000000001</v>
      </c>
      <c r="N56" s="629">
        <v>4222379.55</v>
      </c>
      <c r="O56" s="642">
        <v>0.42634458922056734</v>
      </c>
      <c r="P56" s="630">
        <v>32632.966612566655</v>
      </c>
    </row>
    <row r="57" spans="1:16" ht="14.4" customHeight="1" x14ac:dyDescent="0.3">
      <c r="A57" s="625" t="s">
        <v>5302</v>
      </c>
      <c r="B57" s="626" t="s">
        <v>5303</v>
      </c>
      <c r="C57" s="626" t="s">
        <v>5385</v>
      </c>
      <c r="D57" s="626" t="s">
        <v>5386</v>
      </c>
      <c r="E57" s="629">
        <v>-1.1368683772161603E-13</v>
      </c>
      <c r="F57" s="629">
        <v>4.6566128730773926E-10</v>
      </c>
      <c r="G57" s="626">
        <v>1</v>
      </c>
      <c r="H57" s="626">
        <v>-4096</v>
      </c>
      <c r="I57" s="629">
        <v>-5.6843418860808015E-14</v>
      </c>
      <c r="J57" s="629">
        <v>-4.6566128730773926E-10</v>
      </c>
      <c r="K57" s="626">
        <v>-1</v>
      </c>
      <c r="L57" s="626">
        <v>8192</v>
      </c>
      <c r="M57" s="629">
        <v>1.1368683772161603E-13</v>
      </c>
      <c r="N57" s="629">
        <v>0</v>
      </c>
      <c r="O57" s="642">
        <v>0</v>
      </c>
      <c r="P57" s="630">
        <v>0</v>
      </c>
    </row>
    <row r="58" spans="1:16" ht="14.4" customHeight="1" x14ac:dyDescent="0.3">
      <c r="A58" s="625" t="s">
        <v>5302</v>
      </c>
      <c r="B58" s="626" t="s">
        <v>5303</v>
      </c>
      <c r="C58" s="626" t="s">
        <v>5385</v>
      </c>
      <c r="D58" s="626" t="s">
        <v>5387</v>
      </c>
      <c r="E58" s="629">
        <v>841.63000000000011</v>
      </c>
      <c r="F58" s="629">
        <v>4724850.6499999994</v>
      </c>
      <c r="G58" s="626">
        <v>1</v>
      </c>
      <c r="H58" s="626">
        <v>5613.9285077765753</v>
      </c>
      <c r="I58" s="629">
        <v>1011.1099999999999</v>
      </c>
      <c r="J58" s="629">
        <v>6133726.46</v>
      </c>
      <c r="K58" s="626">
        <v>1.2981841997481975</v>
      </c>
      <c r="L58" s="626">
        <v>6066.3295388236693</v>
      </c>
      <c r="M58" s="629">
        <v>1277.95</v>
      </c>
      <c r="N58" s="629">
        <v>7820478.04</v>
      </c>
      <c r="O58" s="642">
        <v>1.6551799452116018</v>
      </c>
      <c r="P58" s="630">
        <v>6119.5493094409012</v>
      </c>
    </row>
    <row r="59" spans="1:16" ht="14.4" customHeight="1" x14ac:dyDescent="0.3">
      <c r="A59" s="625" t="s">
        <v>5302</v>
      </c>
      <c r="B59" s="626" t="s">
        <v>5303</v>
      </c>
      <c r="C59" s="626" t="s">
        <v>5388</v>
      </c>
      <c r="D59" s="626" t="s">
        <v>5389</v>
      </c>
      <c r="E59" s="629">
        <v>7.1054273576010019E-15</v>
      </c>
      <c r="F59" s="629">
        <v>1.1641532182693481E-10</v>
      </c>
      <c r="G59" s="626">
        <v>1</v>
      </c>
      <c r="H59" s="626">
        <v>16384</v>
      </c>
      <c r="I59" s="629">
        <v>0</v>
      </c>
      <c r="J59" s="629">
        <v>0</v>
      </c>
      <c r="K59" s="626">
        <v>0</v>
      </c>
      <c r="L59" s="626"/>
      <c r="M59" s="629">
        <v>0</v>
      </c>
      <c r="N59" s="629">
        <v>0</v>
      </c>
      <c r="O59" s="642">
        <v>0</v>
      </c>
      <c r="P59" s="630"/>
    </row>
    <row r="60" spans="1:16" ht="14.4" customHeight="1" x14ac:dyDescent="0.3">
      <c r="A60" s="625" t="s">
        <v>5302</v>
      </c>
      <c r="B60" s="626" t="s">
        <v>5303</v>
      </c>
      <c r="C60" s="626" t="s">
        <v>5388</v>
      </c>
      <c r="D60" s="626" t="s">
        <v>5390</v>
      </c>
      <c r="E60" s="629">
        <v>75.930000000000007</v>
      </c>
      <c r="F60" s="629">
        <v>1805302.87</v>
      </c>
      <c r="G60" s="626">
        <v>1</v>
      </c>
      <c r="H60" s="626">
        <v>23775.883972079548</v>
      </c>
      <c r="I60" s="629">
        <v>7.83</v>
      </c>
      <c r="J60" s="629">
        <v>173315.64</v>
      </c>
      <c r="K60" s="626">
        <v>9.6003636220885202E-2</v>
      </c>
      <c r="L60" s="626">
        <v>22134.819923371648</v>
      </c>
      <c r="M60" s="629">
        <v>2</v>
      </c>
      <c r="N60" s="629">
        <v>44657.98</v>
      </c>
      <c r="O60" s="642">
        <v>2.4737112393778005E-2</v>
      </c>
      <c r="P60" s="630">
        <v>22328.99</v>
      </c>
    </row>
    <row r="61" spans="1:16" ht="14.4" customHeight="1" x14ac:dyDescent="0.3">
      <c r="A61" s="625" t="s">
        <v>5302</v>
      </c>
      <c r="B61" s="626" t="s">
        <v>5303</v>
      </c>
      <c r="C61" s="626" t="s">
        <v>5391</v>
      </c>
      <c r="D61" s="626" t="s">
        <v>5392</v>
      </c>
      <c r="E61" s="629">
        <v>2.6645352591003757E-15</v>
      </c>
      <c r="F61" s="629">
        <v>1.0186340659856796E-10</v>
      </c>
      <c r="G61" s="626">
        <v>1</v>
      </c>
      <c r="H61" s="626">
        <v>38229.333333333336</v>
      </c>
      <c r="I61" s="629">
        <v>0</v>
      </c>
      <c r="J61" s="629">
        <v>0</v>
      </c>
      <c r="K61" s="626">
        <v>0</v>
      </c>
      <c r="L61" s="626"/>
      <c r="M61" s="629">
        <v>-2.8421709430404007E-14</v>
      </c>
      <c r="N61" s="629">
        <v>2.9103830456733704E-10</v>
      </c>
      <c r="O61" s="642">
        <v>2.8571428571428572</v>
      </c>
      <c r="P61" s="630">
        <v>-10240</v>
      </c>
    </row>
    <row r="62" spans="1:16" ht="14.4" customHeight="1" x14ac:dyDescent="0.3">
      <c r="A62" s="625" t="s">
        <v>5302</v>
      </c>
      <c r="B62" s="626" t="s">
        <v>5303</v>
      </c>
      <c r="C62" s="626" t="s">
        <v>5391</v>
      </c>
      <c r="D62" s="626" t="s">
        <v>5393</v>
      </c>
      <c r="E62" s="629">
        <v>103.15</v>
      </c>
      <c r="F62" s="629">
        <v>1311354.1800000002</v>
      </c>
      <c r="G62" s="626">
        <v>1</v>
      </c>
      <c r="H62" s="626">
        <v>12713.079786718372</v>
      </c>
      <c r="I62" s="629">
        <v>140.88</v>
      </c>
      <c r="J62" s="629">
        <v>1783898.59</v>
      </c>
      <c r="K62" s="626">
        <v>1.3603484224223847</v>
      </c>
      <c r="L62" s="626">
        <v>12662.539679159569</v>
      </c>
      <c r="M62" s="629">
        <v>617.52</v>
      </c>
      <c r="N62" s="629">
        <v>7540669.3900000006</v>
      </c>
      <c r="O62" s="642">
        <v>5.7502919539250641</v>
      </c>
      <c r="P62" s="630">
        <v>12211.214843243944</v>
      </c>
    </row>
    <row r="63" spans="1:16" ht="14.4" customHeight="1" x14ac:dyDescent="0.3">
      <c r="A63" s="625" t="s">
        <v>5302</v>
      </c>
      <c r="B63" s="626" t="s">
        <v>5303</v>
      </c>
      <c r="C63" s="626" t="s">
        <v>5394</v>
      </c>
      <c r="D63" s="626" t="s">
        <v>5395</v>
      </c>
      <c r="E63" s="629"/>
      <c r="F63" s="629"/>
      <c r="G63" s="626"/>
      <c r="H63" s="626"/>
      <c r="I63" s="629">
        <v>1</v>
      </c>
      <c r="J63" s="629">
        <v>138.27000000000001</v>
      </c>
      <c r="K63" s="626"/>
      <c r="L63" s="626">
        <v>138.27000000000001</v>
      </c>
      <c r="M63" s="629"/>
      <c r="N63" s="629"/>
      <c r="O63" s="642"/>
      <c r="P63" s="630"/>
    </row>
    <row r="64" spans="1:16" ht="14.4" customHeight="1" x14ac:dyDescent="0.3">
      <c r="A64" s="625" t="s">
        <v>5302</v>
      </c>
      <c r="B64" s="626" t="s">
        <v>5303</v>
      </c>
      <c r="C64" s="626" t="s">
        <v>5396</v>
      </c>
      <c r="D64" s="626" t="s">
        <v>5397</v>
      </c>
      <c r="E64" s="629">
        <v>23.09</v>
      </c>
      <c r="F64" s="629">
        <v>6070.8600000000006</v>
      </c>
      <c r="G64" s="626">
        <v>1</v>
      </c>
      <c r="H64" s="626">
        <v>262.92161108705068</v>
      </c>
      <c r="I64" s="629">
        <v>144.31</v>
      </c>
      <c r="J64" s="629">
        <v>43025.54</v>
      </c>
      <c r="K64" s="626">
        <v>7.0872232270222009</v>
      </c>
      <c r="L64" s="626">
        <v>298.14662878525399</v>
      </c>
      <c r="M64" s="629"/>
      <c r="N64" s="629"/>
      <c r="O64" s="642"/>
      <c r="P64" s="630"/>
    </row>
    <row r="65" spans="1:16" ht="14.4" customHeight="1" x14ac:dyDescent="0.3">
      <c r="A65" s="625" t="s">
        <v>5302</v>
      </c>
      <c r="B65" s="626" t="s">
        <v>5303</v>
      </c>
      <c r="C65" s="626" t="s">
        <v>5398</v>
      </c>
      <c r="D65" s="626" t="s">
        <v>5397</v>
      </c>
      <c r="E65" s="629">
        <v>28.1</v>
      </c>
      <c r="F65" s="629">
        <v>35672.100000000006</v>
      </c>
      <c r="G65" s="626">
        <v>1</v>
      </c>
      <c r="H65" s="626">
        <v>1269.46975088968</v>
      </c>
      <c r="I65" s="629">
        <v>183.15</v>
      </c>
      <c r="J65" s="629">
        <v>260099.87000000002</v>
      </c>
      <c r="K65" s="626">
        <v>7.2914089722780542</v>
      </c>
      <c r="L65" s="626">
        <v>1420.1467103467105</v>
      </c>
      <c r="M65" s="629"/>
      <c r="N65" s="629"/>
      <c r="O65" s="642"/>
      <c r="P65" s="630"/>
    </row>
    <row r="66" spans="1:16" ht="14.4" customHeight="1" x14ac:dyDescent="0.3">
      <c r="A66" s="625" t="s">
        <v>5302</v>
      </c>
      <c r="B66" s="626" t="s">
        <v>5303</v>
      </c>
      <c r="C66" s="626" t="s">
        <v>5399</v>
      </c>
      <c r="D66" s="626" t="s">
        <v>5397</v>
      </c>
      <c r="E66" s="629"/>
      <c r="F66" s="629"/>
      <c r="G66" s="626"/>
      <c r="H66" s="626"/>
      <c r="I66" s="629">
        <v>0.83000000000000007</v>
      </c>
      <c r="J66" s="629">
        <v>4314.78</v>
      </c>
      <c r="K66" s="626"/>
      <c r="L66" s="626">
        <v>5198.530120481927</v>
      </c>
      <c r="M66" s="629"/>
      <c r="N66" s="629"/>
      <c r="O66" s="642"/>
      <c r="P66" s="630"/>
    </row>
    <row r="67" spans="1:16" ht="14.4" customHeight="1" x14ac:dyDescent="0.3">
      <c r="A67" s="625" t="s">
        <v>5302</v>
      </c>
      <c r="B67" s="626" t="s">
        <v>5303</v>
      </c>
      <c r="C67" s="626" t="s">
        <v>5400</v>
      </c>
      <c r="D67" s="626" t="s">
        <v>5401</v>
      </c>
      <c r="E67" s="629">
        <v>54</v>
      </c>
      <c r="F67" s="629">
        <v>2452.1999999999998</v>
      </c>
      <c r="G67" s="626">
        <v>1</v>
      </c>
      <c r="H67" s="626">
        <v>45.411111111111104</v>
      </c>
      <c r="I67" s="629">
        <v>41</v>
      </c>
      <c r="J67" s="629">
        <v>2070.9100000000003</v>
      </c>
      <c r="K67" s="626">
        <v>0.84451105130087289</v>
      </c>
      <c r="L67" s="626">
        <v>50.510000000000005</v>
      </c>
      <c r="M67" s="629">
        <v>16</v>
      </c>
      <c r="N67" s="629">
        <v>815.20000000000016</v>
      </c>
      <c r="O67" s="642">
        <v>0.33243617975695305</v>
      </c>
      <c r="P67" s="630">
        <v>50.95000000000001</v>
      </c>
    </row>
    <row r="68" spans="1:16" ht="14.4" customHeight="1" x14ac:dyDescent="0.3">
      <c r="A68" s="625" t="s">
        <v>5302</v>
      </c>
      <c r="B68" s="626" t="s">
        <v>5303</v>
      </c>
      <c r="C68" s="626" t="s">
        <v>5402</v>
      </c>
      <c r="D68" s="626" t="s">
        <v>5403</v>
      </c>
      <c r="E68" s="629"/>
      <c r="F68" s="629"/>
      <c r="G68" s="626"/>
      <c r="H68" s="626"/>
      <c r="I68" s="629">
        <v>69.87</v>
      </c>
      <c r="J68" s="629">
        <v>19497.21</v>
      </c>
      <c r="K68" s="626"/>
      <c r="L68" s="626">
        <v>279.04980678402745</v>
      </c>
      <c r="M68" s="629">
        <v>1.49</v>
      </c>
      <c r="N68" s="629">
        <v>451</v>
      </c>
      <c r="O68" s="642"/>
      <c r="P68" s="630">
        <v>302.68456375838929</v>
      </c>
    </row>
    <row r="69" spans="1:16" ht="14.4" customHeight="1" x14ac:dyDescent="0.3">
      <c r="A69" s="625" t="s">
        <v>5302</v>
      </c>
      <c r="B69" s="626" t="s">
        <v>5303</v>
      </c>
      <c r="C69" s="626" t="s">
        <v>5404</v>
      </c>
      <c r="D69" s="626" t="s">
        <v>5403</v>
      </c>
      <c r="E69" s="629"/>
      <c r="F69" s="629"/>
      <c r="G69" s="626"/>
      <c r="H69" s="626"/>
      <c r="I69" s="629">
        <v>4.16</v>
      </c>
      <c r="J69" s="629">
        <v>5804.32</v>
      </c>
      <c r="K69" s="626"/>
      <c r="L69" s="626">
        <v>1395.2692307692307</v>
      </c>
      <c r="M69" s="629">
        <v>11.18</v>
      </c>
      <c r="N69" s="629">
        <v>16920.349999999999</v>
      </c>
      <c r="O69" s="642"/>
      <c r="P69" s="630">
        <v>1513.4481216457959</v>
      </c>
    </row>
    <row r="70" spans="1:16" ht="14.4" customHeight="1" x14ac:dyDescent="0.3">
      <c r="A70" s="625" t="s">
        <v>5302</v>
      </c>
      <c r="B70" s="626" t="s">
        <v>5303</v>
      </c>
      <c r="C70" s="626" t="s">
        <v>5405</v>
      </c>
      <c r="D70" s="626" t="s">
        <v>5406</v>
      </c>
      <c r="E70" s="629">
        <v>0.2</v>
      </c>
      <c r="F70" s="629">
        <v>643.27</v>
      </c>
      <c r="G70" s="626">
        <v>1</v>
      </c>
      <c r="H70" s="626">
        <v>3216.35</v>
      </c>
      <c r="I70" s="629"/>
      <c r="J70" s="629"/>
      <c r="K70" s="626"/>
      <c r="L70" s="626"/>
      <c r="M70" s="629"/>
      <c r="N70" s="629"/>
      <c r="O70" s="642"/>
      <c r="P70" s="630"/>
    </row>
    <row r="71" spans="1:16" ht="14.4" customHeight="1" x14ac:dyDescent="0.3">
      <c r="A71" s="625" t="s">
        <v>5302</v>
      </c>
      <c r="B71" s="626" t="s">
        <v>5303</v>
      </c>
      <c r="C71" s="626" t="s">
        <v>5407</v>
      </c>
      <c r="D71" s="626" t="s">
        <v>5408</v>
      </c>
      <c r="E71" s="629">
        <v>2313.3200000000002</v>
      </c>
      <c r="F71" s="629">
        <v>28685.27</v>
      </c>
      <c r="G71" s="626">
        <v>1</v>
      </c>
      <c r="H71" s="626">
        <v>12.400044092473156</v>
      </c>
      <c r="I71" s="629">
        <v>3187.4300000000003</v>
      </c>
      <c r="J71" s="629">
        <v>33856.11</v>
      </c>
      <c r="K71" s="626">
        <v>1.1802611584273044</v>
      </c>
      <c r="L71" s="626">
        <v>10.62175796801812</v>
      </c>
      <c r="M71" s="629"/>
      <c r="N71" s="629"/>
      <c r="O71" s="642"/>
      <c r="P71" s="630"/>
    </row>
    <row r="72" spans="1:16" ht="14.4" customHeight="1" x14ac:dyDescent="0.3">
      <c r="A72" s="625" t="s">
        <v>5302</v>
      </c>
      <c r="B72" s="626" t="s">
        <v>5303</v>
      </c>
      <c r="C72" s="626" t="s">
        <v>5409</v>
      </c>
      <c r="D72" s="626" t="s">
        <v>5410</v>
      </c>
      <c r="E72" s="629">
        <v>1.2</v>
      </c>
      <c r="F72" s="629">
        <v>44.52</v>
      </c>
      <c r="G72" s="626">
        <v>1</v>
      </c>
      <c r="H72" s="626">
        <v>37.1</v>
      </c>
      <c r="I72" s="629">
        <v>1.4</v>
      </c>
      <c r="J72" s="629">
        <v>54.25</v>
      </c>
      <c r="K72" s="626">
        <v>1.2185534591194969</v>
      </c>
      <c r="L72" s="626">
        <v>38.75</v>
      </c>
      <c r="M72" s="629">
        <v>1</v>
      </c>
      <c r="N72" s="629">
        <v>32.400000000000006</v>
      </c>
      <c r="O72" s="642">
        <v>0.72776280323450138</v>
      </c>
      <c r="P72" s="630">
        <v>32.400000000000006</v>
      </c>
    </row>
    <row r="73" spans="1:16" ht="14.4" customHeight="1" x14ac:dyDescent="0.3">
      <c r="A73" s="625" t="s">
        <v>5302</v>
      </c>
      <c r="B73" s="626" t="s">
        <v>5303</v>
      </c>
      <c r="C73" s="626" t="s">
        <v>5411</v>
      </c>
      <c r="D73" s="626" t="s">
        <v>5412</v>
      </c>
      <c r="E73" s="629">
        <v>181.44</v>
      </c>
      <c r="F73" s="629">
        <v>36481.33</v>
      </c>
      <c r="G73" s="626">
        <v>1</v>
      </c>
      <c r="H73" s="626">
        <v>201.06553130511466</v>
      </c>
      <c r="I73" s="629"/>
      <c r="J73" s="629"/>
      <c r="K73" s="626"/>
      <c r="L73" s="626"/>
      <c r="M73" s="629"/>
      <c r="N73" s="629"/>
      <c r="O73" s="642"/>
      <c r="P73" s="630"/>
    </row>
    <row r="74" spans="1:16" ht="14.4" customHeight="1" x14ac:dyDescent="0.3">
      <c r="A74" s="625" t="s">
        <v>5302</v>
      </c>
      <c r="B74" s="626" t="s">
        <v>5303</v>
      </c>
      <c r="C74" s="626" t="s">
        <v>5413</v>
      </c>
      <c r="D74" s="626" t="s">
        <v>5412</v>
      </c>
      <c r="E74" s="629">
        <v>225.44000000000003</v>
      </c>
      <c r="F74" s="629">
        <v>102422.5</v>
      </c>
      <c r="G74" s="626">
        <v>1</v>
      </c>
      <c r="H74" s="626">
        <v>454.32265791341371</v>
      </c>
      <c r="I74" s="629">
        <v>18.369999999999997</v>
      </c>
      <c r="J74" s="629">
        <v>7432.4400000000005</v>
      </c>
      <c r="K74" s="626">
        <v>7.2566477092435744E-2</v>
      </c>
      <c r="L74" s="626">
        <v>404.59662493195435</v>
      </c>
      <c r="M74" s="629"/>
      <c r="N74" s="629"/>
      <c r="O74" s="642"/>
      <c r="P74" s="630"/>
    </row>
    <row r="75" spans="1:16" ht="14.4" customHeight="1" x14ac:dyDescent="0.3">
      <c r="A75" s="625" t="s">
        <v>5302</v>
      </c>
      <c r="B75" s="626" t="s">
        <v>5303</v>
      </c>
      <c r="C75" s="626" t="s">
        <v>5414</v>
      </c>
      <c r="D75" s="626" t="s">
        <v>5412</v>
      </c>
      <c r="E75" s="629">
        <v>64.42</v>
      </c>
      <c r="F75" s="629">
        <v>86271.26</v>
      </c>
      <c r="G75" s="626">
        <v>1</v>
      </c>
      <c r="H75" s="626">
        <v>1339.1999379074821</v>
      </c>
      <c r="I75" s="629">
        <v>45.22999999999999</v>
      </c>
      <c r="J75" s="629">
        <v>52339.39</v>
      </c>
      <c r="K75" s="626">
        <v>0.60668396404550029</v>
      </c>
      <c r="L75" s="626">
        <v>1157.1830643378291</v>
      </c>
      <c r="M75" s="629"/>
      <c r="N75" s="629"/>
      <c r="O75" s="642"/>
      <c r="P75" s="630"/>
    </row>
    <row r="76" spans="1:16" ht="14.4" customHeight="1" x14ac:dyDescent="0.3">
      <c r="A76" s="625" t="s">
        <v>5302</v>
      </c>
      <c r="B76" s="626" t="s">
        <v>5303</v>
      </c>
      <c r="C76" s="626" t="s">
        <v>5415</v>
      </c>
      <c r="D76" s="626" t="s">
        <v>5320</v>
      </c>
      <c r="E76" s="629">
        <v>0.2</v>
      </c>
      <c r="F76" s="629">
        <v>14.65</v>
      </c>
      <c r="G76" s="626">
        <v>1</v>
      </c>
      <c r="H76" s="626">
        <v>73.25</v>
      </c>
      <c r="I76" s="629"/>
      <c r="J76" s="629"/>
      <c r="K76" s="626"/>
      <c r="L76" s="626"/>
      <c r="M76" s="629"/>
      <c r="N76" s="629"/>
      <c r="O76" s="642"/>
      <c r="P76" s="630"/>
    </row>
    <row r="77" spans="1:16" ht="14.4" customHeight="1" x14ac:dyDescent="0.3">
      <c r="A77" s="625" t="s">
        <v>5302</v>
      </c>
      <c r="B77" s="626" t="s">
        <v>5303</v>
      </c>
      <c r="C77" s="626" t="s">
        <v>5416</v>
      </c>
      <c r="D77" s="626" t="s">
        <v>5417</v>
      </c>
      <c r="E77" s="629">
        <v>59.81</v>
      </c>
      <c r="F77" s="629">
        <v>54633.27</v>
      </c>
      <c r="G77" s="626">
        <v>1</v>
      </c>
      <c r="H77" s="626">
        <v>913.44708242768763</v>
      </c>
      <c r="I77" s="629">
        <v>18.740000000000002</v>
      </c>
      <c r="J77" s="629">
        <v>17719.39</v>
      </c>
      <c r="K77" s="626">
        <v>0.32433332290013028</v>
      </c>
      <c r="L77" s="626">
        <v>945.53842049092839</v>
      </c>
      <c r="M77" s="629">
        <v>128.28</v>
      </c>
      <c r="N77" s="629">
        <v>122591.74000000002</v>
      </c>
      <c r="O77" s="642">
        <v>2.2439026622422569</v>
      </c>
      <c r="P77" s="630">
        <v>955.65746803866557</v>
      </c>
    </row>
    <row r="78" spans="1:16" ht="14.4" customHeight="1" x14ac:dyDescent="0.3">
      <c r="A78" s="625" t="s">
        <v>5302</v>
      </c>
      <c r="B78" s="626" t="s">
        <v>5303</v>
      </c>
      <c r="C78" s="626" t="s">
        <v>5418</v>
      </c>
      <c r="D78" s="626" t="s">
        <v>5417</v>
      </c>
      <c r="E78" s="629">
        <v>66.179999999999993</v>
      </c>
      <c r="F78" s="629">
        <v>151130.53</v>
      </c>
      <c r="G78" s="626">
        <v>1</v>
      </c>
      <c r="H78" s="626">
        <v>2283.6284375944397</v>
      </c>
      <c r="I78" s="629">
        <v>58.519999999999989</v>
      </c>
      <c r="J78" s="629">
        <v>138428.06</v>
      </c>
      <c r="K78" s="626">
        <v>0.91595033776431534</v>
      </c>
      <c r="L78" s="626">
        <v>2365.4829118250177</v>
      </c>
      <c r="M78" s="629">
        <v>94.03</v>
      </c>
      <c r="N78" s="629">
        <v>224652.66</v>
      </c>
      <c r="O78" s="642">
        <v>1.4864809909685357</v>
      </c>
      <c r="P78" s="630">
        <v>2389.1594172072741</v>
      </c>
    </row>
    <row r="79" spans="1:16" ht="14.4" customHeight="1" x14ac:dyDescent="0.3">
      <c r="A79" s="625" t="s">
        <v>5302</v>
      </c>
      <c r="B79" s="626" t="s">
        <v>5303</v>
      </c>
      <c r="C79" s="626" t="s">
        <v>5419</v>
      </c>
      <c r="D79" s="626" t="s">
        <v>5331</v>
      </c>
      <c r="E79" s="629">
        <v>146.69000000000003</v>
      </c>
      <c r="F79" s="629">
        <v>5197.1499999999996</v>
      </c>
      <c r="G79" s="626">
        <v>1</v>
      </c>
      <c r="H79" s="626">
        <v>35.429477128638617</v>
      </c>
      <c r="I79" s="629">
        <v>7.86</v>
      </c>
      <c r="J79" s="629">
        <v>294.41999999999996</v>
      </c>
      <c r="K79" s="626">
        <v>5.6650279480099666E-2</v>
      </c>
      <c r="L79" s="626">
        <v>37.458015267175568</v>
      </c>
      <c r="M79" s="629">
        <v>30.75</v>
      </c>
      <c r="N79" s="629">
        <v>1161.8900000000001</v>
      </c>
      <c r="O79" s="642">
        <v>0.22356291428956257</v>
      </c>
      <c r="P79" s="630">
        <v>37.785040650406508</v>
      </c>
    </row>
    <row r="80" spans="1:16" ht="14.4" customHeight="1" x14ac:dyDescent="0.3">
      <c r="A80" s="625" t="s">
        <v>5302</v>
      </c>
      <c r="B80" s="626" t="s">
        <v>5303</v>
      </c>
      <c r="C80" s="626" t="s">
        <v>5420</v>
      </c>
      <c r="D80" s="626" t="s">
        <v>5421</v>
      </c>
      <c r="E80" s="629">
        <v>2</v>
      </c>
      <c r="F80" s="629">
        <v>12659.78</v>
      </c>
      <c r="G80" s="626">
        <v>1</v>
      </c>
      <c r="H80" s="626">
        <v>6329.89</v>
      </c>
      <c r="I80" s="629"/>
      <c r="J80" s="629"/>
      <c r="K80" s="626"/>
      <c r="L80" s="626"/>
      <c r="M80" s="629"/>
      <c r="N80" s="629"/>
      <c r="O80" s="642"/>
      <c r="P80" s="630"/>
    </row>
    <row r="81" spans="1:16" ht="14.4" customHeight="1" x14ac:dyDescent="0.3">
      <c r="A81" s="625" t="s">
        <v>5302</v>
      </c>
      <c r="B81" s="626" t="s">
        <v>5303</v>
      </c>
      <c r="C81" s="626" t="s">
        <v>5422</v>
      </c>
      <c r="D81" s="626" t="s">
        <v>5421</v>
      </c>
      <c r="E81" s="629">
        <v>37.49</v>
      </c>
      <c r="F81" s="629">
        <v>11579.739999999998</v>
      </c>
      <c r="G81" s="626">
        <v>1</v>
      </c>
      <c r="H81" s="626">
        <v>308.87543344891964</v>
      </c>
      <c r="I81" s="629">
        <v>2</v>
      </c>
      <c r="J81" s="629">
        <v>514.96</v>
      </c>
      <c r="K81" s="626">
        <v>4.4470773955201076E-2</v>
      </c>
      <c r="L81" s="626">
        <v>257.48</v>
      </c>
      <c r="M81" s="629"/>
      <c r="N81" s="629"/>
      <c r="O81" s="642"/>
      <c r="P81" s="630"/>
    </row>
    <row r="82" spans="1:16" ht="14.4" customHeight="1" x14ac:dyDescent="0.3">
      <c r="A82" s="625" t="s">
        <v>5302</v>
      </c>
      <c r="B82" s="626" t="s">
        <v>5303</v>
      </c>
      <c r="C82" s="626" t="s">
        <v>5423</v>
      </c>
      <c r="D82" s="626" t="s">
        <v>5421</v>
      </c>
      <c r="E82" s="629">
        <v>32.74</v>
      </c>
      <c r="F82" s="629">
        <v>50709.94</v>
      </c>
      <c r="G82" s="626">
        <v>1</v>
      </c>
      <c r="H82" s="626">
        <v>1548.8680513133781</v>
      </c>
      <c r="I82" s="629">
        <v>10.199999999999999</v>
      </c>
      <c r="J82" s="629">
        <v>11928.68</v>
      </c>
      <c r="K82" s="626">
        <v>0.2352335656480761</v>
      </c>
      <c r="L82" s="626">
        <v>1169.478431372549</v>
      </c>
      <c r="M82" s="629"/>
      <c r="N82" s="629"/>
      <c r="O82" s="642"/>
      <c r="P82" s="630"/>
    </row>
    <row r="83" spans="1:16" ht="14.4" customHeight="1" x14ac:dyDescent="0.3">
      <c r="A83" s="625" t="s">
        <v>5302</v>
      </c>
      <c r="B83" s="626" t="s">
        <v>5303</v>
      </c>
      <c r="C83" s="626" t="s">
        <v>5424</v>
      </c>
      <c r="D83" s="626" t="s">
        <v>5425</v>
      </c>
      <c r="E83" s="629">
        <v>69</v>
      </c>
      <c r="F83" s="629">
        <v>249624.44</v>
      </c>
      <c r="G83" s="626">
        <v>1</v>
      </c>
      <c r="H83" s="626">
        <v>3617.7455072463767</v>
      </c>
      <c r="I83" s="629">
        <v>99</v>
      </c>
      <c r="J83" s="629">
        <v>380746.00999999995</v>
      </c>
      <c r="K83" s="626">
        <v>1.5252753696713348</v>
      </c>
      <c r="L83" s="626">
        <v>3845.9192929292926</v>
      </c>
      <c r="M83" s="629">
        <v>119</v>
      </c>
      <c r="N83" s="629">
        <v>317680.37</v>
      </c>
      <c r="O83" s="642">
        <v>1.2726332806194778</v>
      </c>
      <c r="P83" s="630">
        <v>2669.5829411764707</v>
      </c>
    </row>
    <row r="84" spans="1:16" ht="14.4" customHeight="1" x14ac:dyDescent="0.3">
      <c r="A84" s="625" t="s">
        <v>5302</v>
      </c>
      <c r="B84" s="626" t="s">
        <v>5303</v>
      </c>
      <c r="C84" s="626" t="s">
        <v>5426</v>
      </c>
      <c r="D84" s="626" t="s">
        <v>5427</v>
      </c>
      <c r="E84" s="629"/>
      <c r="F84" s="629"/>
      <c r="G84" s="626"/>
      <c r="H84" s="626"/>
      <c r="I84" s="629">
        <v>0</v>
      </c>
      <c r="J84" s="629">
        <v>0</v>
      </c>
      <c r="K84" s="626"/>
      <c r="L84" s="626"/>
      <c r="M84" s="629"/>
      <c r="N84" s="629"/>
      <c r="O84" s="642"/>
      <c r="P84" s="630"/>
    </row>
    <row r="85" spans="1:16" ht="14.4" customHeight="1" x14ac:dyDescent="0.3">
      <c r="A85" s="625" t="s">
        <v>5302</v>
      </c>
      <c r="B85" s="626" t="s">
        <v>5303</v>
      </c>
      <c r="C85" s="626" t="s">
        <v>5428</v>
      </c>
      <c r="D85" s="626" t="s">
        <v>5429</v>
      </c>
      <c r="E85" s="629">
        <v>1.4000000000000001</v>
      </c>
      <c r="F85" s="629">
        <v>167.29999999999998</v>
      </c>
      <c r="G85" s="626">
        <v>1</v>
      </c>
      <c r="H85" s="626">
        <v>119.49999999999997</v>
      </c>
      <c r="I85" s="629"/>
      <c r="J85" s="629"/>
      <c r="K85" s="626"/>
      <c r="L85" s="626"/>
      <c r="M85" s="629"/>
      <c r="N85" s="629"/>
      <c r="O85" s="642"/>
      <c r="P85" s="630"/>
    </row>
    <row r="86" spans="1:16" ht="14.4" customHeight="1" x14ac:dyDescent="0.3">
      <c r="A86" s="625" t="s">
        <v>5302</v>
      </c>
      <c r="B86" s="626" t="s">
        <v>5303</v>
      </c>
      <c r="C86" s="626" t="s">
        <v>5430</v>
      </c>
      <c r="D86" s="626" t="s">
        <v>5431</v>
      </c>
      <c r="E86" s="629">
        <v>58.669999999999995</v>
      </c>
      <c r="F86" s="629">
        <v>11199.7</v>
      </c>
      <c r="G86" s="626">
        <v>1</v>
      </c>
      <c r="H86" s="626">
        <v>190.89313107209821</v>
      </c>
      <c r="I86" s="629">
        <v>280.60000000000002</v>
      </c>
      <c r="J86" s="629">
        <v>45874.25</v>
      </c>
      <c r="K86" s="626">
        <v>4.0960248935239338</v>
      </c>
      <c r="L86" s="626">
        <v>163.48627940128296</v>
      </c>
      <c r="M86" s="629"/>
      <c r="N86" s="629"/>
      <c r="O86" s="642"/>
      <c r="P86" s="630"/>
    </row>
    <row r="87" spans="1:16" ht="14.4" customHeight="1" x14ac:dyDescent="0.3">
      <c r="A87" s="625" t="s">
        <v>5302</v>
      </c>
      <c r="B87" s="626" t="s">
        <v>5303</v>
      </c>
      <c r="C87" s="626" t="s">
        <v>5432</v>
      </c>
      <c r="D87" s="626" t="s">
        <v>5433</v>
      </c>
      <c r="E87" s="629">
        <v>32.229999999999997</v>
      </c>
      <c r="F87" s="629">
        <v>41948.460000000006</v>
      </c>
      <c r="G87" s="626">
        <v>1</v>
      </c>
      <c r="H87" s="626">
        <v>1301.5345950977353</v>
      </c>
      <c r="I87" s="629">
        <v>143.28</v>
      </c>
      <c r="J87" s="629">
        <v>210826.81000000003</v>
      </c>
      <c r="K87" s="626">
        <v>5.0258533924725723</v>
      </c>
      <c r="L87" s="626">
        <v>1471.4322305974317</v>
      </c>
      <c r="M87" s="629"/>
      <c r="N87" s="629"/>
      <c r="O87" s="642"/>
      <c r="P87" s="630"/>
    </row>
    <row r="88" spans="1:16" ht="14.4" customHeight="1" x14ac:dyDescent="0.3">
      <c r="A88" s="625" t="s">
        <v>5302</v>
      </c>
      <c r="B88" s="626" t="s">
        <v>5303</v>
      </c>
      <c r="C88" s="626" t="s">
        <v>5434</v>
      </c>
      <c r="D88" s="626" t="s">
        <v>5435</v>
      </c>
      <c r="E88" s="629"/>
      <c r="F88" s="629"/>
      <c r="G88" s="626"/>
      <c r="H88" s="626"/>
      <c r="I88" s="629"/>
      <c r="J88" s="629"/>
      <c r="K88" s="626"/>
      <c r="L88" s="626"/>
      <c r="M88" s="629">
        <v>4</v>
      </c>
      <c r="N88" s="629">
        <v>5829.24</v>
      </c>
      <c r="O88" s="642"/>
      <c r="P88" s="630">
        <v>1457.31</v>
      </c>
    </row>
    <row r="89" spans="1:16" ht="14.4" customHeight="1" x14ac:dyDescent="0.3">
      <c r="A89" s="625" t="s">
        <v>5302</v>
      </c>
      <c r="B89" s="626" t="s">
        <v>5303</v>
      </c>
      <c r="C89" s="626" t="s">
        <v>5436</v>
      </c>
      <c r="D89" s="626" t="s">
        <v>5437</v>
      </c>
      <c r="E89" s="629">
        <v>53.899999999999991</v>
      </c>
      <c r="F89" s="629">
        <v>248425.09999999998</v>
      </c>
      <c r="G89" s="626">
        <v>1</v>
      </c>
      <c r="H89" s="626">
        <v>4609</v>
      </c>
      <c r="I89" s="629"/>
      <c r="J89" s="629"/>
      <c r="K89" s="626"/>
      <c r="L89" s="626"/>
      <c r="M89" s="629"/>
      <c r="N89" s="629"/>
      <c r="O89" s="642"/>
      <c r="P89" s="630"/>
    </row>
    <row r="90" spans="1:16" ht="14.4" customHeight="1" x14ac:dyDescent="0.3">
      <c r="A90" s="625" t="s">
        <v>5302</v>
      </c>
      <c r="B90" s="626" t="s">
        <v>5303</v>
      </c>
      <c r="C90" s="626" t="s">
        <v>5438</v>
      </c>
      <c r="D90" s="626" t="s">
        <v>5439</v>
      </c>
      <c r="E90" s="629">
        <v>1.7999999999999998</v>
      </c>
      <c r="F90" s="629">
        <v>26991.360000000001</v>
      </c>
      <c r="G90" s="626">
        <v>1</v>
      </c>
      <c r="H90" s="626">
        <v>14995.200000000003</v>
      </c>
      <c r="I90" s="629"/>
      <c r="J90" s="629"/>
      <c r="K90" s="626"/>
      <c r="L90" s="626"/>
      <c r="M90" s="629"/>
      <c r="N90" s="629"/>
      <c r="O90" s="642"/>
      <c r="P90" s="630"/>
    </row>
    <row r="91" spans="1:16" ht="14.4" customHeight="1" x14ac:dyDescent="0.3">
      <c r="A91" s="625" t="s">
        <v>5302</v>
      </c>
      <c r="B91" s="626" t="s">
        <v>5303</v>
      </c>
      <c r="C91" s="626" t="s">
        <v>5440</v>
      </c>
      <c r="D91" s="626" t="s">
        <v>5441</v>
      </c>
      <c r="E91" s="629">
        <v>1.2</v>
      </c>
      <c r="F91" s="629">
        <v>10777.8</v>
      </c>
      <c r="G91" s="626">
        <v>1</v>
      </c>
      <c r="H91" s="626">
        <v>8981.5</v>
      </c>
      <c r="I91" s="629"/>
      <c r="J91" s="629"/>
      <c r="K91" s="626"/>
      <c r="L91" s="626"/>
      <c r="M91" s="629"/>
      <c r="N91" s="629"/>
      <c r="O91" s="642"/>
      <c r="P91" s="630"/>
    </row>
    <row r="92" spans="1:16" ht="14.4" customHeight="1" x14ac:dyDescent="0.3">
      <c r="A92" s="625" t="s">
        <v>5302</v>
      </c>
      <c r="B92" s="626" t="s">
        <v>5303</v>
      </c>
      <c r="C92" s="626" t="s">
        <v>5442</v>
      </c>
      <c r="D92" s="626" t="s">
        <v>5443</v>
      </c>
      <c r="E92" s="629">
        <v>31</v>
      </c>
      <c r="F92" s="629">
        <v>3800.6</v>
      </c>
      <c r="G92" s="626">
        <v>1</v>
      </c>
      <c r="H92" s="626">
        <v>122.6</v>
      </c>
      <c r="I92" s="629">
        <v>47.100000000000009</v>
      </c>
      <c r="J92" s="629">
        <v>6079.6900000000005</v>
      </c>
      <c r="K92" s="626">
        <v>1.5996658422354366</v>
      </c>
      <c r="L92" s="626">
        <v>129.08046709129511</v>
      </c>
      <c r="M92" s="629">
        <v>34.9</v>
      </c>
      <c r="N92" s="629">
        <v>4547.4699999999993</v>
      </c>
      <c r="O92" s="642">
        <v>1.1965137083618376</v>
      </c>
      <c r="P92" s="630">
        <v>130.29999999999998</v>
      </c>
    </row>
    <row r="93" spans="1:16" ht="14.4" customHeight="1" x14ac:dyDescent="0.3">
      <c r="A93" s="625" t="s">
        <v>5302</v>
      </c>
      <c r="B93" s="626" t="s">
        <v>5303</v>
      </c>
      <c r="C93" s="626" t="s">
        <v>5444</v>
      </c>
      <c r="D93" s="626" t="s">
        <v>5445</v>
      </c>
      <c r="E93" s="629">
        <v>318.8</v>
      </c>
      <c r="F93" s="629">
        <v>24269.609999999997</v>
      </c>
      <c r="G93" s="626">
        <v>1</v>
      </c>
      <c r="H93" s="626">
        <v>76.128011292346287</v>
      </c>
      <c r="I93" s="629">
        <v>445.72999999999996</v>
      </c>
      <c r="J93" s="629">
        <v>34246.58</v>
      </c>
      <c r="K93" s="626">
        <v>1.4110890121431703</v>
      </c>
      <c r="L93" s="626">
        <v>76.832566800529477</v>
      </c>
      <c r="M93" s="629">
        <v>337.5</v>
      </c>
      <c r="N93" s="629">
        <v>26172.460000000003</v>
      </c>
      <c r="O93" s="642">
        <v>1.0784046385582631</v>
      </c>
      <c r="P93" s="630">
        <v>77.548029629629639</v>
      </c>
    </row>
    <row r="94" spans="1:16" ht="14.4" customHeight="1" x14ac:dyDescent="0.3">
      <c r="A94" s="625" t="s">
        <v>5302</v>
      </c>
      <c r="B94" s="626" t="s">
        <v>5303</v>
      </c>
      <c r="C94" s="626" t="s">
        <v>5446</v>
      </c>
      <c r="D94" s="626" t="s">
        <v>5447</v>
      </c>
      <c r="E94" s="629">
        <v>14.39</v>
      </c>
      <c r="F94" s="629">
        <v>4604.8</v>
      </c>
      <c r="G94" s="626">
        <v>1</v>
      </c>
      <c r="H94" s="626">
        <v>320</v>
      </c>
      <c r="I94" s="629">
        <v>19.66</v>
      </c>
      <c r="J94" s="629">
        <v>6627.73</v>
      </c>
      <c r="K94" s="626">
        <v>1.4393089819318969</v>
      </c>
      <c r="L94" s="626">
        <v>337.11749745676497</v>
      </c>
      <c r="M94" s="629">
        <v>16.579999999999998</v>
      </c>
      <c r="N94" s="629">
        <v>5638.68</v>
      </c>
      <c r="O94" s="642">
        <v>1.2245222376650451</v>
      </c>
      <c r="P94" s="630">
        <v>340.08926417370333</v>
      </c>
    </row>
    <row r="95" spans="1:16" ht="14.4" customHeight="1" x14ac:dyDescent="0.3">
      <c r="A95" s="625" t="s">
        <v>5302</v>
      </c>
      <c r="B95" s="626" t="s">
        <v>5303</v>
      </c>
      <c r="C95" s="626" t="s">
        <v>5448</v>
      </c>
      <c r="D95" s="626" t="s">
        <v>5449</v>
      </c>
      <c r="E95" s="629">
        <v>32</v>
      </c>
      <c r="F95" s="629">
        <v>2560</v>
      </c>
      <c r="G95" s="626">
        <v>1</v>
      </c>
      <c r="H95" s="626">
        <v>80</v>
      </c>
      <c r="I95" s="629">
        <v>46.040000000000006</v>
      </c>
      <c r="J95" s="629">
        <v>3880.2</v>
      </c>
      <c r="K95" s="626">
        <v>1.5157031249999999</v>
      </c>
      <c r="L95" s="626">
        <v>84.27888792354473</v>
      </c>
      <c r="M95" s="629">
        <v>27.5</v>
      </c>
      <c r="N95" s="629">
        <v>2338.0300000000002</v>
      </c>
      <c r="O95" s="642">
        <v>0.9132929687500001</v>
      </c>
      <c r="P95" s="630">
        <v>85.019272727272735</v>
      </c>
    </row>
    <row r="96" spans="1:16" ht="14.4" customHeight="1" x14ac:dyDescent="0.3">
      <c r="A96" s="625" t="s">
        <v>5302</v>
      </c>
      <c r="B96" s="626" t="s">
        <v>5303</v>
      </c>
      <c r="C96" s="626" t="s">
        <v>5450</v>
      </c>
      <c r="D96" s="626" t="s">
        <v>5451</v>
      </c>
      <c r="E96" s="629">
        <v>63.17</v>
      </c>
      <c r="F96" s="629">
        <v>10107.200000000001</v>
      </c>
      <c r="G96" s="626">
        <v>1</v>
      </c>
      <c r="H96" s="626">
        <v>160</v>
      </c>
      <c r="I96" s="629">
        <v>94.139999999999986</v>
      </c>
      <c r="J96" s="629">
        <v>15868.999999999996</v>
      </c>
      <c r="K96" s="626">
        <v>1.5700688618014875</v>
      </c>
      <c r="L96" s="626">
        <v>168.5680900786063</v>
      </c>
      <c r="M96" s="629">
        <v>67.09</v>
      </c>
      <c r="N96" s="629">
        <v>11408.5</v>
      </c>
      <c r="O96" s="642">
        <v>1.1287498021212601</v>
      </c>
      <c r="P96" s="630">
        <v>170.04769712326726</v>
      </c>
    </row>
    <row r="97" spans="1:16" ht="14.4" customHeight="1" x14ac:dyDescent="0.3">
      <c r="A97" s="625" t="s">
        <v>5302</v>
      </c>
      <c r="B97" s="626" t="s">
        <v>5303</v>
      </c>
      <c r="C97" s="626" t="s">
        <v>5452</v>
      </c>
      <c r="D97" s="626" t="s">
        <v>5453</v>
      </c>
      <c r="E97" s="629">
        <v>76.599999999999994</v>
      </c>
      <c r="F97" s="629">
        <v>69354.890000000014</v>
      </c>
      <c r="G97" s="626">
        <v>1</v>
      </c>
      <c r="H97" s="626">
        <v>905.4163185378593</v>
      </c>
      <c r="I97" s="629"/>
      <c r="J97" s="629"/>
      <c r="K97" s="626"/>
      <c r="L97" s="626"/>
      <c r="M97" s="629"/>
      <c r="N97" s="629"/>
      <c r="O97" s="642"/>
      <c r="P97" s="630"/>
    </row>
    <row r="98" spans="1:16" ht="14.4" customHeight="1" x14ac:dyDescent="0.3">
      <c r="A98" s="625" t="s">
        <v>5302</v>
      </c>
      <c r="B98" s="626" t="s">
        <v>5303</v>
      </c>
      <c r="C98" s="626" t="s">
        <v>5454</v>
      </c>
      <c r="D98" s="626" t="s">
        <v>5455</v>
      </c>
      <c r="E98" s="629">
        <v>57.62</v>
      </c>
      <c r="F98" s="629">
        <v>192450.80000000002</v>
      </c>
      <c r="G98" s="626">
        <v>1</v>
      </c>
      <c r="H98" s="626">
        <v>3340.0000000000005</v>
      </c>
      <c r="I98" s="629"/>
      <c r="J98" s="629"/>
      <c r="K98" s="626"/>
      <c r="L98" s="626"/>
      <c r="M98" s="629"/>
      <c r="N98" s="629"/>
      <c r="O98" s="642"/>
      <c r="P98" s="630"/>
    </row>
    <row r="99" spans="1:16" ht="14.4" customHeight="1" x14ac:dyDescent="0.3">
      <c r="A99" s="625" t="s">
        <v>5302</v>
      </c>
      <c r="B99" s="626" t="s">
        <v>5303</v>
      </c>
      <c r="C99" s="626" t="s">
        <v>5456</v>
      </c>
      <c r="D99" s="626" t="s">
        <v>5457</v>
      </c>
      <c r="E99" s="629">
        <v>86</v>
      </c>
      <c r="F99" s="629">
        <v>1567.8400000000001</v>
      </c>
      <c r="G99" s="626">
        <v>1</v>
      </c>
      <c r="H99" s="626">
        <v>18.230697674418607</v>
      </c>
      <c r="I99" s="629">
        <v>36.1</v>
      </c>
      <c r="J99" s="629">
        <v>725.11</v>
      </c>
      <c r="K99" s="626">
        <v>0.46248979487702824</v>
      </c>
      <c r="L99" s="626">
        <v>20.086149584487533</v>
      </c>
      <c r="M99" s="629"/>
      <c r="N99" s="629"/>
      <c r="O99" s="642"/>
      <c r="P99" s="630"/>
    </row>
    <row r="100" spans="1:16" ht="14.4" customHeight="1" x14ac:dyDescent="0.3">
      <c r="A100" s="625" t="s">
        <v>5302</v>
      </c>
      <c r="B100" s="626" t="s">
        <v>5303</v>
      </c>
      <c r="C100" s="626" t="s">
        <v>5458</v>
      </c>
      <c r="D100" s="626" t="s">
        <v>5459</v>
      </c>
      <c r="E100" s="629"/>
      <c r="F100" s="629"/>
      <c r="G100" s="626"/>
      <c r="H100" s="626"/>
      <c r="I100" s="629">
        <v>5.22</v>
      </c>
      <c r="J100" s="629">
        <v>8500.7000000000007</v>
      </c>
      <c r="K100" s="626"/>
      <c r="L100" s="626">
        <v>1628.4865900383145</v>
      </c>
      <c r="M100" s="629"/>
      <c r="N100" s="629"/>
      <c r="O100" s="642"/>
      <c r="P100" s="630"/>
    </row>
    <row r="101" spans="1:16" ht="14.4" customHeight="1" x14ac:dyDescent="0.3">
      <c r="A101" s="625" t="s">
        <v>5302</v>
      </c>
      <c r="B101" s="626" t="s">
        <v>5303</v>
      </c>
      <c r="C101" s="626" t="s">
        <v>5460</v>
      </c>
      <c r="D101" s="626" t="s">
        <v>5461</v>
      </c>
      <c r="E101" s="629">
        <v>66.100000000000009</v>
      </c>
      <c r="F101" s="629">
        <v>3464.74</v>
      </c>
      <c r="G101" s="626">
        <v>1</v>
      </c>
      <c r="H101" s="626">
        <v>52.416641452344919</v>
      </c>
      <c r="I101" s="629">
        <v>24.5</v>
      </c>
      <c r="J101" s="629">
        <v>1444.2099999999998</v>
      </c>
      <c r="K101" s="626">
        <v>0.41683070013911577</v>
      </c>
      <c r="L101" s="626">
        <v>58.947346938775503</v>
      </c>
      <c r="M101" s="629">
        <v>33.1</v>
      </c>
      <c r="N101" s="629">
        <v>2075.4500000000003</v>
      </c>
      <c r="O101" s="642">
        <v>0.59902041711643594</v>
      </c>
      <c r="P101" s="630">
        <v>62.702416918429009</v>
      </c>
    </row>
    <row r="102" spans="1:16" ht="14.4" customHeight="1" x14ac:dyDescent="0.3">
      <c r="A102" s="625" t="s">
        <v>5302</v>
      </c>
      <c r="B102" s="626" t="s">
        <v>5303</v>
      </c>
      <c r="C102" s="626" t="s">
        <v>5462</v>
      </c>
      <c r="D102" s="626" t="s">
        <v>5463</v>
      </c>
      <c r="E102" s="629">
        <v>24.66</v>
      </c>
      <c r="F102" s="629">
        <v>1583.1399999999999</v>
      </c>
      <c r="G102" s="626">
        <v>1</v>
      </c>
      <c r="H102" s="626">
        <v>64.198702351987023</v>
      </c>
      <c r="I102" s="629">
        <v>10</v>
      </c>
      <c r="J102" s="629">
        <v>668.8</v>
      </c>
      <c r="K102" s="626">
        <v>0.42245158356178231</v>
      </c>
      <c r="L102" s="626">
        <v>66.88</v>
      </c>
      <c r="M102" s="629"/>
      <c r="N102" s="629"/>
      <c r="O102" s="642"/>
      <c r="P102" s="630"/>
    </row>
    <row r="103" spans="1:16" ht="14.4" customHeight="1" x14ac:dyDescent="0.3">
      <c r="A103" s="625" t="s">
        <v>5302</v>
      </c>
      <c r="B103" s="626" t="s">
        <v>5303</v>
      </c>
      <c r="C103" s="626" t="s">
        <v>5464</v>
      </c>
      <c r="D103" s="626" t="s">
        <v>5463</v>
      </c>
      <c r="E103" s="629">
        <v>6.63</v>
      </c>
      <c r="F103" s="629">
        <v>1064.1099999999999</v>
      </c>
      <c r="G103" s="626">
        <v>1</v>
      </c>
      <c r="H103" s="626">
        <v>160.49924585218702</v>
      </c>
      <c r="I103" s="629">
        <v>2.38</v>
      </c>
      <c r="J103" s="629">
        <v>397.94</v>
      </c>
      <c r="K103" s="626">
        <v>0.37396509759329394</v>
      </c>
      <c r="L103" s="626">
        <v>167.20168067226891</v>
      </c>
      <c r="M103" s="629"/>
      <c r="N103" s="629"/>
      <c r="O103" s="642"/>
      <c r="P103" s="630"/>
    </row>
    <row r="104" spans="1:16" ht="14.4" customHeight="1" x14ac:dyDescent="0.3">
      <c r="A104" s="625" t="s">
        <v>5302</v>
      </c>
      <c r="B104" s="626" t="s">
        <v>5303</v>
      </c>
      <c r="C104" s="626" t="s">
        <v>5465</v>
      </c>
      <c r="D104" s="626" t="s">
        <v>5463</v>
      </c>
      <c r="E104" s="629">
        <v>51.3</v>
      </c>
      <c r="F104" s="629">
        <v>16467.3</v>
      </c>
      <c r="G104" s="626">
        <v>1</v>
      </c>
      <c r="H104" s="626">
        <v>321</v>
      </c>
      <c r="I104" s="629">
        <v>2.1100000000000003</v>
      </c>
      <c r="J104" s="629">
        <v>705.56</v>
      </c>
      <c r="K104" s="626">
        <v>4.2846125351454094E-2</v>
      </c>
      <c r="L104" s="626">
        <v>334.38862559241699</v>
      </c>
      <c r="M104" s="629"/>
      <c r="N104" s="629"/>
      <c r="O104" s="642"/>
      <c r="P104" s="630"/>
    </row>
    <row r="105" spans="1:16" ht="14.4" customHeight="1" x14ac:dyDescent="0.3">
      <c r="A105" s="625" t="s">
        <v>5302</v>
      </c>
      <c r="B105" s="626" t="s">
        <v>5303</v>
      </c>
      <c r="C105" s="626" t="s">
        <v>5466</v>
      </c>
      <c r="D105" s="626" t="s">
        <v>5467</v>
      </c>
      <c r="E105" s="629">
        <v>0.32000000000000006</v>
      </c>
      <c r="F105" s="629">
        <v>117.48</v>
      </c>
      <c r="G105" s="626">
        <v>1</v>
      </c>
      <c r="H105" s="626">
        <v>367.12499999999994</v>
      </c>
      <c r="I105" s="629">
        <v>0.82000000000000006</v>
      </c>
      <c r="J105" s="629">
        <v>313.40999999999997</v>
      </c>
      <c r="K105" s="626">
        <v>2.6677732379979568</v>
      </c>
      <c r="L105" s="626">
        <v>382.20731707317066</v>
      </c>
      <c r="M105" s="629">
        <v>0.1</v>
      </c>
      <c r="N105" s="629">
        <v>38.549999999999997</v>
      </c>
      <c r="O105" s="642">
        <v>0.32814096016343203</v>
      </c>
      <c r="P105" s="630">
        <v>385.49999999999994</v>
      </c>
    </row>
    <row r="106" spans="1:16" ht="14.4" customHeight="1" x14ac:dyDescent="0.3">
      <c r="A106" s="625" t="s">
        <v>5302</v>
      </c>
      <c r="B106" s="626" t="s">
        <v>5303</v>
      </c>
      <c r="C106" s="626" t="s">
        <v>5468</v>
      </c>
      <c r="D106" s="626" t="s">
        <v>5469</v>
      </c>
      <c r="E106" s="629">
        <v>65</v>
      </c>
      <c r="F106" s="629">
        <v>7579.03</v>
      </c>
      <c r="G106" s="626">
        <v>1</v>
      </c>
      <c r="H106" s="626">
        <v>116.60046153846153</v>
      </c>
      <c r="I106" s="629">
        <v>82.59999999999998</v>
      </c>
      <c r="J106" s="629">
        <v>10034.299999999999</v>
      </c>
      <c r="K106" s="626">
        <v>1.3239557040940595</v>
      </c>
      <c r="L106" s="626">
        <v>121.48062953995159</v>
      </c>
      <c r="M106" s="629">
        <v>70.5</v>
      </c>
      <c r="N106" s="629">
        <v>8643.32</v>
      </c>
      <c r="O106" s="642">
        <v>1.1404256217484297</v>
      </c>
      <c r="P106" s="630">
        <v>122.60028368794326</v>
      </c>
    </row>
    <row r="107" spans="1:16" ht="14.4" customHeight="1" x14ac:dyDescent="0.3">
      <c r="A107" s="625" t="s">
        <v>5302</v>
      </c>
      <c r="B107" s="626" t="s">
        <v>5303</v>
      </c>
      <c r="C107" s="626" t="s">
        <v>5470</v>
      </c>
      <c r="D107" s="626" t="s">
        <v>5471</v>
      </c>
      <c r="E107" s="629">
        <v>61.7</v>
      </c>
      <c r="F107" s="629">
        <v>3782.21</v>
      </c>
      <c r="G107" s="626">
        <v>1</v>
      </c>
      <c r="H107" s="626">
        <v>61.3</v>
      </c>
      <c r="I107" s="629">
        <v>82.710000000000008</v>
      </c>
      <c r="J107" s="629">
        <v>5337.37</v>
      </c>
      <c r="K107" s="626">
        <v>1.4111775919369891</v>
      </c>
      <c r="L107" s="626">
        <v>64.531132873896738</v>
      </c>
      <c r="M107" s="629">
        <v>40.099999999999994</v>
      </c>
      <c r="N107" s="629">
        <v>2612.5100000000002</v>
      </c>
      <c r="O107" s="642">
        <v>0.69073636841952202</v>
      </c>
      <c r="P107" s="630">
        <v>65.149875311720706</v>
      </c>
    </row>
    <row r="108" spans="1:16" ht="14.4" customHeight="1" x14ac:dyDescent="0.3">
      <c r="A108" s="625" t="s">
        <v>5302</v>
      </c>
      <c r="B108" s="626" t="s">
        <v>5303</v>
      </c>
      <c r="C108" s="626" t="s">
        <v>5472</v>
      </c>
      <c r="D108" s="626" t="s">
        <v>5324</v>
      </c>
      <c r="E108" s="629">
        <v>17</v>
      </c>
      <c r="F108" s="629">
        <v>3304.85</v>
      </c>
      <c r="G108" s="626">
        <v>1</v>
      </c>
      <c r="H108" s="626">
        <v>194.40294117647059</v>
      </c>
      <c r="I108" s="629"/>
      <c r="J108" s="629"/>
      <c r="K108" s="626"/>
      <c r="L108" s="626"/>
      <c r="M108" s="629">
        <v>1</v>
      </c>
      <c r="N108" s="629">
        <v>85.41</v>
      </c>
      <c r="O108" s="642">
        <v>2.5843835574988275E-2</v>
      </c>
      <c r="P108" s="630">
        <v>85.41</v>
      </c>
    </row>
    <row r="109" spans="1:16" ht="14.4" customHeight="1" x14ac:dyDescent="0.3">
      <c r="A109" s="625" t="s">
        <v>5302</v>
      </c>
      <c r="B109" s="626" t="s">
        <v>5303</v>
      </c>
      <c r="C109" s="626" t="s">
        <v>5473</v>
      </c>
      <c r="D109" s="626" t="s">
        <v>5474</v>
      </c>
      <c r="E109" s="629">
        <v>2</v>
      </c>
      <c r="F109" s="629">
        <v>36.4</v>
      </c>
      <c r="G109" s="626">
        <v>1</v>
      </c>
      <c r="H109" s="626">
        <v>18.2</v>
      </c>
      <c r="I109" s="629"/>
      <c r="J109" s="629"/>
      <c r="K109" s="626"/>
      <c r="L109" s="626"/>
      <c r="M109" s="629"/>
      <c r="N109" s="629"/>
      <c r="O109" s="642"/>
      <c r="P109" s="630"/>
    </row>
    <row r="110" spans="1:16" ht="14.4" customHeight="1" x14ac:dyDescent="0.3">
      <c r="A110" s="625" t="s">
        <v>5302</v>
      </c>
      <c r="B110" s="626" t="s">
        <v>5303</v>
      </c>
      <c r="C110" s="626" t="s">
        <v>5475</v>
      </c>
      <c r="D110" s="626" t="s">
        <v>5408</v>
      </c>
      <c r="E110" s="629">
        <v>81.300000000000011</v>
      </c>
      <c r="F110" s="629">
        <v>1167.7</v>
      </c>
      <c r="G110" s="626">
        <v>1</v>
      </c>
      <c r="H110" s="626">
        <v>14.362853628536284</v>
      </c>
      <c r="I110" s="629">
        <v>122</v>
      </c>
      <c r="J110" s="629">
        <v>2086.7499999999995</v>
      </c>
      <c r="K110" s="626">
        <v>1.7870600325426047</v>
      </c>
      <c r="L110" s="626">
        <v>17.104508196721309</v>
      </c>
      <c r="M110" s="629"/>
      <c r="N110" s="629"/>
      <c r="O110" s="642"/>
      <c r="P110" s="630"/>
    </row>
    <row r="111" spans="1:16" ht="14.4" customHeight="1" x14ac:dyDescent="0.3">
      <c r="A111" s="625" t="s">
        <v>5302</v>
      </c>
      <c r="B111" s="626" t="s">
        <v>5303</v>
      </c>
      <c r="C111" s="626" t="s">
        <v>5476</v>
      </c>
      <c r="D111" s="626" t="s">
        <v>5408</v>
      </c>
      <c r="E111" s="629">
        <v>31</v>
      </c>
      <c r="F111" s="629">
        <v>893.41</v>
      </c>
      <c r="G111" s="626">
        <v>1</v>
      </c>
      <c r="H111" s="626">
        <v>28.819677419354839</v>
      </c>
      <c r="I111" s="629">
        <v>42</v>
      </c>
      <c r="J111" s="629">
        <v>1458.78</v>
      </c>
      <c r="K111" s="626">
        <v>1.6328225562731558</v>
      </c>
      <c r="L111" s="626">
        <v>34.732857142857142</v>
      </c>
      <c r="M111" s="629">
        <v>94</v>
      </c>
      <c r="N111" s="629">
        <v>3554.1400000000003</v>
      </c>
      <c r="O111" s="642">
        <v>3.9781735149595376</v>
      </c>
      <c r="P111" s="630">
        <v>37.81</v>
      </c>
    </row>
    <row r="112" spans="1:16" ht="14.4" customHeight="1" x14ac:dyDescent="0.3">
      <c r="A112" s="625" t="s">
        <v>5302</v>
      </c>
      <c r="B112" s="626" t="s">
        <v>5303</v>
      </c>
      <c r="C112" s="626" t="s">
        <v>5477</v>
      </c>
      <c r="D112" s="626" t="s">
        <v>5408</v>
      </c>
      <c r="E112" s="629">
        <v>2</v>
      </c>
      <c r="F112" s="629">
        <v>103.68</v>
      </c>
      <c r="G112" s="626">
        <v>1</v>
      </c>
      <c r="H112" s="626">
        <v>51.84</v>
      </c>
      <c r="I112" s="629">
        <v>1</v>
      </c>
      <c r="J112" s="629">
        <v>14.99</v>
      </c>
      <c r="K112" s="626">
        <v>0.14457947530864196</v>
      </c>
      <c r="L112" s="626">
        <v>14.99</v>
      </c>
      <c r="M112" s="629"/>
      <c r="N112" s="629"/>
      <c r="O112" s="642"/>
      <c r="P112" s="630"/>
    </row>
    <row r="113" spans="1:16" ht="14.4" customHeight="1" x14ac:dyDescent="0.3">
      <c r="A113" s="625" t="s">
        <v>5302</v>
      </c>
      <c r="B113" s="626" t="s">
        <v>5303</v>
      </c>
      <c r="C113" s="626" t="s">
        <v>5478</v>
      </c>
      <c r="D113" s="626" t="s">
        <v>5408</v>
      </c>
      <c r="E113" s="629">
        <v>432.7</v>
      </c>
      <c r="F113" s="629">
        <v>6155.98</v>
      </c>
      <c r="G113" s="626">
        <v>1</v>
      </c>
      <c r="H113" s="626">
        <v>14.226900855095909</v>
      </c>
      <c r="I113" s="629">
        <v>426.5</v>
      </c>
      <c r="J113" s="629">
        <v>5893.4</v>
      </c>
      <c r="K113" s="626">
        <v>0.95734554043385456</v>
      </c>
      <c r="L113" s="626">
        <v>13.818053927315356</v>
      </c>
      <c r="M113" s="629">
        <v>388.29999999999995</v>
      </c>
      <c r="N113" s="629">
        <v>3669.42</v>
      </c>
      <c r="O113" s="642">
        <v>0.59607406131923757</v>
      </c>
      <c r="P113" s="630">
        <v>9.4499613700746856</v>
      </c>
    </row>
    <row r="114" spans="1:16" ht="14.4" customHeight="1" x14ac:dyDescent="0.3">
      <c r="A114" s="625" t="s">
        <v>5302</v>
      </c>
      <c r="B114" s="626" t="s">
        <v>5303</v>
      </c>
      <c r="C114" s="626" t="s">
        <v>5479</v>
      </c>
      <c r="D114" s="626" t="s">
        <v>5480</v>
      </c>
      <c r="E114" s="629">
        <v>0.36</v>
      </c>
      <c r="F114" s="629">
        <v>2700.7200000000003</v>
      </c>
      <c r="G114" s="626">
        <v>1</v>
      </c>
      <c r="H114" s="626">
        <v>7502.0000000000009</v>
      </c>
      <c r="I114" s="629">
        <v>0.38</v>
      </c>
      <c r="J114" s="629">
        <v>3161.84</v>
      </c>
      <c r="K114" s="626">
        <v>1.1707396546106223</v>
      </c>
      <c r="L114" s="626">
        <v>8320.6315789473683</v>
      </c>
      <c r="M114" s="629">
        <v>3.54</v>
      </c>
      <c r="N114" s="629">
        <v>21959.21</v>
      </c>
      <c r="O114" s="642">
        <v>8.1308725080719206</v>
      </c>
      <c r="P114" s="630">
        <v>6203.1666666666661</v>
      </c>
    </row>
    <row r="115" spans="1:16" ht="14.4" customHeight="1" x14ac:dyDescent="0.3">
      <c r="A115" s="625" t="s">
        <v>5302</v>
      </c>
      <c r="B115" s="626" t="s">
        <v>5303</v>
      </c>
      <c r="C115" s="626" t="s">
        <v>5481</v>
      </c>
      <c r="D115" s="626" t="s">
        <v>5480</v>
      </c>
      <c r="E115" s="629">
        <v>0.4</v>
      </c>
      <c r="F115" s="629">
        <v>14880</v>
      </c>
      <c r="G115" s="626">
        <v>1</v>
      </c>
      <c r="H115" s="626">
        <v>37200</v>
      </c>
      <c r="I115" s="629">
        <v>0.19</v>
      </c>
      <c r="J115" s="629">
        <v>7904.61</v>
      </c>
      <c r="K115" s="626">
        <v>0.5312237903225806</v>
      </c>
      <c r="L115" s="626">
        <v>41603.210526315786</v>
      </c>
      <c r="M115" s="629">
        <v>0.2</v>
      </c>
      <c r="N115" s="629">
        <v>6203.17</v>
      </c>
      <c r="O115" s="642">
        <v>0.41687970430107529</v>
      </c>
      <c r="P115" s="630">
        <v>31015.85</v>
      </c>
    </row>
    <row r="116" spans="1:16" ht="14.4" customHeight="1" x14ac:dyDescent="0.3">
      <c r="A116" s="625" t="s">
        <v>5302</v>
      </c>
      <c r="B116" s="626" t="s">
        <v>5303</v>
      </c>
      <c r="C116" s="626" t="s">
        <v>5482</v>
      </c>
      <c r="D116" s="626" t="s">
        <v>5483</v>
      </c>
      <c r="E116" s="629"/>
      <c r="F116" s="629"/>
      <c r="G116" s="626"/>
      <c r="H116" s="626"/>
      <c r="I116" s="629">
        <v>11</v>
      </c>
      <c r="J116" s="629">
        <v>8512.02</v>
      </c>
      <c r="K116" s="626"/>
      <c r="L116" s="626">
        <v>773.82</v>
      </c>
      <c r="M116" s="629"/>
      <c r="N116" s="629"/>
      <c r="O116" s="642"/>
      <c r="P116" s="630"/>
    </row>
    <row r="117" spans="1:16" ht="14.4" customHeight="1" x14ac:dyDescent="0.3">
      <c r="A117" s="625" t="s">
        <v>5302</v>
      </c>
      <c r="B117" s="626" t="s">
        <v>5303</v>
      </c>
      <c r="C117" s="626" t="s">
        <v>5484</v>
      </c>
      <c r="D117" s="626" t="s">
        <v>5483</v>
      </c>
      <c r="E117" s="629"/>
      <c r="F117" s="629"/>
      <c r="G117" s="626"/>
      <c r="H117" s="626"/>
      <c r="I117" s="629">
        <v>14.06</v>
      </c>
      <c r="J117" s="629">
        <v>54690.759999999995</v>
      </c>
      <c r="K117" s="626"/>
      <c r="L117" s="626">
        <v>3889.812233285917</v>
      </c>
      <c r="M117" s="629"/>
      <c r="N117" s="629"/>
      <c r="O117" s="642"/>
      <c r="P117" s="630"/>
    </row>
    <row r="118" spans="1:16" ht="14.4" customHeight="1" x14ac:dyDescent="0.3">
      <c r="A118" s="625" t="s">
        <v>5302</v>
      </c>
      <c r="B118" s="626" t="s">
        <v>5303</v>
      </c>
      <c r="C118" s="626" t="s">
        <v>5485</v>
      </c>
      <c r="D118" s="626" t="s">
        <v>5486</v>
      </c>
      <c r="E118" s="629">
        <v>157.69999999999999</v>
      </c>
      <c r="F118" s="629">
        <v>507217.67</v>
      </c>
      <c r="G118" s="626">
        <v>1</v>
      </c>
      <c r="H118" s="626">
        <v>3216.3454026632849</v>
      </c>
      <c r="I118" s="629"/>
      <c r="J118" s="629"/>
      <c r="K118" s="626"/>
      <c r="L118" s="626"/>
      <c r="M118" s="629"/>
      <c r="N118" s="629"/>
      <c r="O118" s="642"/>
      <c r="P118" s="630"/>
    </row>
    <row r="119" spans="1:16" ht="14.4" customHeight="1" x14ac:dyDescent="0.3">
      <c r="A119" s="625" t="s">
        <v>5302</v>
      </c>
      <c r="B119" s="626" t="s">
        <v>5303</v>
      </c>
      <c r="C119" s="626" t="s">
        <v>5487</v>
      </c>
      <c r="D119" s="626" t="s">
        <v>5486</v>
      </c>
      <c r="E119" s="629">
        <v>540.26</v>
      </c>
      <c r="F119" s="629">
        <v>3475324.1200000006</v>
      </c>
      <c r="G119" s="626">
        <v>1</v>
      </c>
      <c r="H119" s="626">
        <v>6432.6881871691421</v>
      </c>
      <c r="I119" s="629"/>
      <c r="J119" s="629"/>
      <c r="K119" s="626"/>
      <c r="L119" s="626"/>
      <c r="M119" s="629"/>
      <c r="N119" s="629"/>
      <c r="O119" s="642"/>
      <c r="P119" s="630"/>
    </row>
    <row r="120" spans="1:16" ht="14.4" customHeight="1" x14ac:dyDescent="0.3">
      <c r="A120" s="625" t="s">
        <v>5302</v>
      </c>
      <c r="B120" s="626" t="s">
        <v>5303</v>
      </c>
      <c r="C120" s="626" t="s">
        <v>5488</v>
      </c>
      <c r="D120" s="626" t="s">
        <v>5489</v>
      </c>
      <c r="E120" s="629">
        <v>314.62</v>
      </c>
      <c r="F120" s="629">
        <v>435024.01</v>
      </c>
      <c r="G120" s="626">
        <v>1</v>
      </c>
      <c r="H120" s="626">
        <v>1382.6966181425212</v>
      </c>
      <c r="I120" s="629"/>
      <c r="J120" s="629"/>
      <c r="K120" s="626"/>
      <c r="L120" s="626"/>
      <c r="M120" s="629"/>
      <c r="N120" s="629"/>
      <c r="O120" s="642"/>
      <c r="P120" s="630"/>
    </row>
    <row r="121" spans="1:16" ht="14.4" customHeight="1" x14ac:dyDescent="0.3">
      <c r="A121" s="625" t="s">
        <v>5302</v>
      </c>
      <c r="B121" s="626" t="s">
        <v>5303</v>
      </c>
      <c r="C121" s="626" t="s">
        <v>5490</v>
      </c>
      <c r="D121" s="626" t="s">
        <v>5489</v>
      </c>
      <c r="E121" s="629">
        <v>268.28999999999996</v>
      </c>
      <c r="F121" s="629">
        <v>1236548.6100000001</v>
      </c>
      <c r="G121" s="626">
        <v>1</v>
      </c>
      <c r="H121" s="626">
        <v>4609.0000000000009</v>
      </c>
      <c r="I121" s="629"/>
      <c r="J121" s="629"/>
      <c r="K121" s="626"/>
      <c r="L121" s="626"/>
      <c r="M121" s="629">
        <v>6.13</v>
      </c>
      <c r="N121" s="629">
        <v>29777.63</v>
      </c>
      <c r="O121" s="642">
        <v>2.4081244974267529E-2</v>
      </c>
      <c r="P121" s="630">
        <v>4857.6884176182712</v>
      </c>
    </row>
    <row r="122" spans="1:16" ht="14.4" customHeight="1" x14ac:dyDescent="0.3">
      <c r="A122" s="625" t="s">
        <v>5302</v>
      </c>
      <c r="B122" s="626" t="s">
        <v>5303</v>
      </c>
      <c r="C122" s="626" t="s">
        <v>5491</v>
      </c>
      <c r="D122" s="626" t="s">
        <v>5489</v>
      </c>
      <c r="E122" s="629">
        <v>401.38</v>
      </c>
      <c r="F122" s="629">
        <v>2774940.09</v>
      </c>
      <c r="G122" s="626">
        <v>1</v>
      </c>
      <c r="H122" s="626">
        <v>6913.4986546414866</v>
      </c>
      <c r="I122" s="629"/>
      <c r="J122" s="629"/>
      <c r="K122" s="626"/>
      <c r="L122" s="626"/>
      <c r="M122" s="629"/>
      <c r="N122" s="629"/>
      <c r="O122" s="642"/>
      <c r="P122" s="630"/>
    </row>
    <row r="123" spans="1:16" ht="14.4" customHeight="1" x14ac:dyDescent="0.3">
      <c r="A123" s="625" t="s">
        <v>5302</v>
      </c>
      <c r="B123" s="626" t="s">
        <v>5303</v>
      </c>
      <c r="C123" s="626" t="s">
        <v>5492</v>
      </c>
      <c r="D123" s="626" t="s">
        <v>5489</v>
      </c>
      <c r="E123" s="629">
        <v>80.08</v>
      </c>
      <c r="F123" s="629">
        <v>1107177.4000000001</v>
      </c>
      <c r="G123" s="626">
        <v>1</v>
      </c>
      <c r="H123" s="626">
        <v>13825.89160839161</v>
      </c>
      <c r="I123" s="629"/>
      <c r="J123" s="629"/>
      <c r="K123" s="626"/>
      <c r="L123" s="626"/>
      <c r="M123" s="629"/>
      <c r="N123" s="629"/>
      <c r="O123" s="642"/>
      <c r="P123" s="630"/>
    </row>
    <row r="124" spans="1:16" ht="14.4" customHeight="1" x14ac:dyDescent="0.3">
      <c r="A124" s="625" t="s">
        <v>5302</v>
      </c>
      <c r="B124" s="626" t="s">
        <v>5303</v>
      </c>
      <c r="C124" s="626" t="s">
        <v>5493</v>
      </c>
      <c r="D124" s="626" t="s">
        <v>5494</v>
      </c>
      <c r="E124" s="629">
        <v>293</v>
      </c>
      <c r="F124" s="629">
        <v>150100.34</v>
      </c>
      <c r="G124" s="626">
        <v>1</v>
      </c>
      <c r="H124" s="626">
        <v>512.28784982935156</v>
      </c>
      <c r="I124" s="629"/>
      <c r="J124" s="629"/>
      <c r="K124" s="626"/>
      <c r="L124" s="626"/>
      <c r="M124" s="629"/>
      <c r="N124" s="629"/>
      <c r="O124" s="642"/>
      <c r="P124" s="630"/>
    </row>
    <row r="125" spans="1:16" ht="14.4" customHeight="1" x14ac:dyDescent="0.3">
      <c r="A125" s="625" t="s">
        <v>5302</v>
      </c>
      <c r="B125" s="626" t="s">
        <v>5303</v>
      </c>
      <c r="C125" s="626" t="s">
        <v>5495</v>
      </c>
      <c r="D125" s="626" t="s">
        <v>5496</v>
      </c>
      <c r="E125" s="629">
        <v>158.37</v>
      </c>
      <c r="F125" s="629">
        <v>193011.53000000003</v>
      </c>
      <c r="G125" s="626">
        <v>1</v>
      </c>
      <c r="H125" s="626">
        <v>1218.7379554208501</v>
      </c>
      <c r="I125" s="629">
        <v>45.41</v>
      </c>
      <c r="J125" s="629">
        <v>60381.120000000003</v>
      </c>
      <c r="K125" s="626">
        <v>0.31283685487597551</v>
      </c>
      <c r="L125" s="626">
        <v>1329.6877339792998</v>
      </c>
      <c r="M125" s="629">
        <v>24.86</v>
      </c>
      <c r="N125" s="629">
        <v>35856.03</v>
      </c>
      <c r="O125" s="642">
        <v>0.18577144070097779</v>
      </c>
      <c r="P125" s="630">
        <v>1442.3181818181818</v>
      </c>
    </row>
    <row r="126" spans="1:16" ht="14.4" customHeight="1" x14ac:dyDescent="0.3">
      <c r="A126" s="625" t="s">
        <v>5302</v>
      </c>
      <c r="B126" s="626" t="s">
        <v>5303</v>
      </c>
      <c r="C126" s="626" t="s">
        <v>5497</v>
      </c>
      <c r="D126" s="626" t="s">
        <v>5496</v>
      </c>
      <c r="E126" s="629">
        <v>64.569999999999993</v>
      </c>
      <c r="F126" s="629">
        <v>16547.310000000001</v>
      </c>
      <c r="G126" s="626">
        <v>1</v>
      </c>
      <c r="H126" s="626">
        <v>256.26932011770174</v>
      </c>
      <c r="I126" s="629">
        <v>30.74</v>
      </c>
      <c r="J126" s="629">
        <v>8577.9800000000014</v>
      </c>
      <c r="K126" s="626">
        <v>0.51839120678829376</v>
      </c>
      <c r="L126" s="626">
        <v>279.04944697462594</v>
      </c>
      <c r="M126" s="629">
        <v>25.11</v>
      </c>
      <c r="N126" s="629">
        <v>7600.5199999999995</v>
      </c>
      <c r="O126" s="642">
        <v>0.45932057839008267</v>
      </c>
      <c r="P126" s="630">
        <v>302.68896853843091</v>
      </c>
    </row>
    <row r="127" spans="1:16" ht="14.4" customHeight="1" x14ac:dyDescent="0.3">
      <c r="A127" s="625" t="s">
        <v>5302</v>
      </c>
      <c r="B127" s="626" t="s">
        <v>5303</v>
      </c>
      <c r="C127" s="626" t="s">
        <v>5498</v>
      </c>
      <c r="D127" s="626" t="s">
        <v>5499</v>
      </c>
      <c r="E127" s="629"/>
      <c r="F127" s="629"/>
      <c r="G127" s="626"/>
      <c r="H127" s="626"/>
      <c r="I127" s="629">
        <v>60.48</v>
      </c>
      <c r="J127" s="629">
        <v>200711.11000000002</v>
      </c>
      <c r="K127" s="626"/>
      <c r="L127" s="626">
        <v>3318.6360780423283</v>
      </c>
      <c r="M127" s="629"/>
      <c r="N127" s="629"/>
      <c r="O127" s="642"/>
      <c r="P127" s="630"/>
    </row>
    <row r="128" spans="1:16" ht="14.4" customHeight="1" x14ac:dyDescent="0.3">
      <c r="A128" s="625" t="s">
        <v>5302</v>
      </c>
      <c r="B128" s="626" t="s">
        <v>5303</v>
      </c>
      <c r="C128" s="626" t="s">
        <v>5500</v>
      </c>
      <c r="D128" s="626" t="s">
        <v>5499</v>
      </c>
      <c r="E128" s="629"/>
      <c r="F128" s="629"/>
      <c r="G128" s="626"/>
      <c r="H128" s="626"/>
      <c r="I128" s="629">
        <v>28.25</v>
      </c>
      <c r="J128" s="629">
        <v>187493.2</v>
      </c>
      <c r="K128" s="626"/>
      <c r="L128" s="626">
        <v>6636.9274336283188</v>
      </c>
      <c r="M128" s="629"/>
      <c r="N128" s="629"/>
      <c r="O128" s="642"/>
      <c r="P128" s="630"/>
    </row>
    <row r="129" spans="1:16" ht="14.4" customHeight="1" x14ac:dyDescent="0.3">
      <c r="A129" s="625" t="s">
        <v>5302</v>
      </c>
      <c r="B129" s="626" t="s">
        <v>5303</v>
      </c>
      <c r="C129" s="626" t="s">
        <v>5501</v>
      </c>
      <c r="D129" s="626" t="s">
        <v>5502</v>
      </c>
      <c r="E129" s="629"/>
      <c r="F129" s="629"/>
      <c r="G129" s="626"/>
      <c r="H129" s="626"/>
      <c r="I129" s="629">
        <v>147.26000000000002</v>
      </c>
      <c r="J129" s="629">
        <v>139506.57</v>
      </c>
      <c r="K129" s="626"/>
      <c r="L129" s="626">
        <v>947.34870297433099</v>
      </c>
      <c r="M129" s="629">
        <v>76.3</v>
      </c>
      <c r="N129" s="629">
        <v>72916.83</v>
      </c>
      <c r="O129" s="642"/>
      <c r="P129" s="630">
        <v>955.659633027523</v>
      </c>
    </row>
    <row r="130" spans="1:16" ht="14.4" customHeight="1" x14ac:dyDescent="0.3">
      <c r="A130" s="625" t="s">
        <v>5302</v>
      </c>
      <c r="B130" s="626" t="s">
        <v>5303</v>
      </c>
      <c r="C130" s="626" t="s">
        <v>5503</v>
      </c>
      <c r="D130" s="626" t="s">
        <v>5502</v>
      </c>
      <c r="E130" s="629"/>
      <c r="F130" s="629"/>
      <c r="G130" s="626"/>
      <c r="H130" s="626"/>
      <c r="I130" s="629">
        <v>449.71</v>
      </c>
      <c r="J130" s="629">
        <v>1065084.07</v>
      </c>
      <c r="K130" s="626"/>
      <c r="L130" s="626">
        <v>2368.379778079207</v>
      </c>
      <c r="M130" s="629"/>
      <c r="N130" s="629"/>
      <c r="O130" s="642"/>
      <c r="P130" s="630"/>
    </row>
    <row r="131" spans="1:16" ht="14.4" customHeight="1" x14ac:dyDescent="0.3">
      <c r="A131" s="625" t="s">
        <v>5302</v>
      </c>
      <c r="B131" s="626" t="s">
        <v>5303</v>
      </c>
      <c r="C131" s="626" t="s">
        <v>5504</v>
      </c>
      <c r="D131" s="626" t="s">
        <v>5417</v>
      </c>
      <c r="E131" s="629">
        <v>97.57</v>
      </c>
      <c r="F131" s="629">
        <v>912233.77999999991</v>
      </c>
      <c r="G131" s="626">
        <v>1</v>
      </c>
      <c r="H131" s="626">
        <v>9349.5314133442662</v>
      </c>
      <c r="I131" s="629">
        <v>38.260000000000005</v>
      </c>
      <c r="J131" s="629">
        <v>375999.43000000005</v>
      </c>
      <c r="K131" s="626">
        <v>0.41217442090337864</v>
      </c>
      <c r="L131" s="626">
        <v>9827.4811813904853</v>
      </c>
      <c r="M131" s="629">
        <v>136.37</v>
      </c>
      <c r="N131" s="629">
        <v>977424.93000000017</v>
      </c>
      <c r="O131" s="642">
        <v>1.0714632054077193</v>
      </c>
      <c r="P131" s="630">
        <v>7167.4483390775104</v>
      </c>
    </row>
    <row r="132" spans="1:16" ht="14.4" customHeight="1" x14ac:dyDescent="0.3">
      <c r="A132" s="625" t="s">
        <v>5302</v>
      </c>
      <c r="B132" s="626" t="s">
        <v>5303</v>
      </c>
      <c r="C132" s="626" t="s">
        <v>5505</v>
      </c>
      <c r="D132" s="626" t="s">
        <v>5506</v>
      </c>
      <c r="E132" s="629">
        <v>0</v>
      </c>
      <c r="F132" s="629">
        <v>0</v>
      </c>
      <c r="G132" s="626"/>
      <c r="H132" s="626"/>
      <c r="I132" s="629"/>
      <c r="J132" s="629"/>
      <c r="K132" s="626"/>
      <c r="L132" s="626"/>
      <c r="M132" s="629"/>
      <c r="N132" s="629"/>
      <c r="O132" s="642"/>
      <c r="P132" s="630"/>
    </row>
    <row r="133" spans="1:16" ht="14.4" customHeight="1" x14ac:dyDescent="0.3">
      <c r="A133" s="625" t="s">
        <v>5302</v>
      </c>
      <c r="B133" s="626" t="s">
        <v>5303</v>
      </c>
      <c r="C133" s="626" t="s">
        <v>5507</v>
      </c>
      <c r="D133" s="626" t="s">
        <v>5496</v>
      </c>
      <c r="E133" s="629"/>
      <c r="F133" s="629"/>
      <c r="G133" s="626"/>
      <c r="H133" s="626"/>
      <c r="I133" s="629">
        <v>13.6</v>
      </c>
      <c r="J133" s="629">
        <v>33202.6</v>
      </c>
      <c r="K133" s="626"/>
      <c r="L133" s="626">
        <v>2441.3676470588234</v>
      </c>
      <c r="M133" s="629"/>
      <c r="N133" s="629"/>
      <c r="O133" s="642"/>
      <c r="P133" s="630"/>
    </row>
    <row r="134" spans="1:16" ht="14.4" customHeight="1" x14ac:dyDescent="0.3">
      <c r="A134" s="625" t="s">
        <v>5302</v>
      </c>
      <c r="B134" s="626" t="s">
        <v>5303</v>
      </c>
      <c r="C134" s="626" t="s">
        <v>5508</v>
      </c>
      <c r="D134" s="626" t="s">
        <v>5509</v>
      </c>
      <c r="E134" s="629">
        <v>142.18</v>
      </c>
      <c r="F134" s="629">
        <v>43507.08</v>
      </c>
      <c r="G134" s="626">
        <v>1</v>
      </c>
      <c r="H134" s="626">
        <v>306</v>
      </c>
      <c r="I134" s="629">
        <v>11.62</v>
      </c>
      <c r="J134" s="629">
        <v>3908.2699999999995</v>
      </c>
      <c r="K134" s="626">
        <v>8.983066664092372E-2</v>
      </c>
      <c r="L134" s="626">
        <v>336.33993115318412</v>
      </c>
      <c r="M134" s="629"/>
      <c r="N134" s="629"/>
      <c r="O134" s="642"/>
      <c r="P134" s="630"/>
    </row>
    <row r="135" spans="1:16" ht="14.4" customHeight="1" x14ac:dyDescent="0.3">
      <c r="A135" s="625" t="s">
        <v>5302</v>
      </c>
      <c r="B135" s="626" t="s">
        <v>5303</v>
      </c>
      <c r="C135" s="626" t="s">
        <v>5510</v>
      </c>
      <c r="D135" s="626" t="s">
        <v>5509</v>
      </c>
      <c r="E135" s="629">
        <v>82.49</v>
      </c>
      <c r="F135" s="629">
        <v>50483.880000000005</v>
      </c>
      <c r="G135" s="626">
        <v>1</v>
      </c>
      <c r="H135" s="626">
        <v>612.00000000000011</v>
      </c>
      <c r="I135" s="629">
        <v>3.0200000000000005</v>
      </c>
      <c r="J135" s="629">
        <v>1947.1699999999996</v>
      </c>
      <c r="K135" s="626">
        <v>3.8570133674353073E-2</v>
      </c>
      <c r="L135" s="626">
        <v>644.75827814569516</v>
      </c>
      <c r="M135" s="629"/>
      <c r="N135" s="629"/>
      <c r="O135" s="642"/>
      <c r="P135" s="630"/>
    </row>
    <row r="136" spans="1:16" ht="14.4" customHeight="1" x14ac:dyDescent="0.3">
      <c r="A136" s="625" t="s">
        <v>5302</v>
      </c>
      <c r="B136" s="626" t="s">
        <v>5303</v>
      </c>
      <c r="C136" s="626" t="s">
        <v>5511</v>
      </c>
      <c r="D136" s="626" t="s">
        <v>5509</v>
      </c>
      <c r="E136" s="629">
        <v>276.7</v>
      </c>
      <c r="F136" s="629">
        <v>71165.13</v>
      </c>
      <c r="G136" s="626">
        <v>1</v>
      </c>
      <c r="H136" s="626">
        <v>257.19237441272139</v>
      </c>
      <c r="I136" s="629">
        <v>114.62000000000002</v>
      </c>
      <c r="J136" s="629">
        <v>33297.900000000009</v>
      </c>
      <c r="K136" s="626">
        <v>0.46789628572307823</v>
      </c>
      <c r="L136" s="626">
        <v>290.50689233990579</v>
      </c>
      <c r="M136" s="629">
        <v>27.28</v>
      </c>
      <c r="N136" s="629">
        <v>6776.36</v>
      </c>
      <c r="O136" s="642">
        <v>9.5220229345467353E-2</v>
      </c>
      <c r="P136" s="630">
        <v>248.40029325513194</v>
      </c>
    </row>
    <row r="137" spans="1:16" ht="14.4" customHeight="1" x14ac:dyDescent="0.3">
      <c r="A137" s="625" t="s">
        <v>5302</v>
      </c>
      <c r="B137" s="626" t="s">
        <v>5303</v>
      </c>
      <c r="C137" s="626" t="s">
        <v>5512</v>
      </c>
      <c r="D137" s="626" t="s">
        <v>5349</v>
      </c>
      <c r="E137" s="629"/>
      <c r="F137" s="629"/>
      <c r="G137" s="626"/>
      <c r="H137" s="626"/>
      <c r="I137" s="629"/>
      <c r="J137" s="629"/>
      <c r="K137" s="626"/>
      <c r="L137" s="626"/>
      <c r="M137" s="629">
        <v>1</v>
      </c>
      <c r="N137" s="629">
        <v>7877.7</v>
      </c>
      <c r="O137" s="642"/>
      <c r="P137" s="630">
        <v>7877.7</v>
      </c>
    </row>
    <row r="138" spans="1:16" ht="14.4" customHeight="1" x14ac:dyDescent="0.3">
      <c r="A138" s="625" t="s">
        <v>5302</v>
      </c>
      <c r="B138" s="626" t="s">
        <v>5303</v>
      </c>
      <c r="C138" s="626" t="s">
        <v>5513</v>
      </c>
      <c r="D138" s="626" t="s">
        <v>614</v>
      </c>
      <c r="E138" s="629"/>
      <c r="F138" s="629"/>
      <c r="G138" s="626"/>
      <c r="H138" s="626"/>
      <c r="I138" s="629"/>
      <c r="J138" s="629"/>
      <c r="K138" s="626"/>
      <c r="L138" s="626"/>
      <c r="M138" s="629">
        <v>78.17</v>
      </c>
      <c r="N138" s="629">
        <v>176795.46999999997</v>
      </c>
      <c r="O138" s="642"/>
      <c r="P138" s="630">
        <v>2261.6792887296915</v>
      </c>
    </row>
    <row r="139" spans="1:16" ht="14.4" customHeight="1" x14ac:dyDescent="0.3">
      <c r="A139" s="625" t="s">
        <v>5302</v>
      </c>
      <c r="B139" s="626" t="s">
        <v>5303</v>
      </c>
      <c r="C139" s="626" t="s">
        <v>5514</v>
      </c>
      <c r="D139" s="626" t="s">
        <v>614</v>
      </c>
      <c r="E139" s="629"/>
      <c r="F139" s="629"/>
      <c r="G139" s="626"/>
      <c r="H139" s="626"/>
      <c r="I139" s="629"/>
      <c r="J139" s="629"/>
      <c r="K139" s="626"/>
      <c r="L139" s="626"/>
      <c r="M139" s="629">
        <v>51.69</v>
      </c>
      <c r="N139" s="629">
        <v>467624.91</v>
      </c>
      <c r="O139" s="642"/>
      <c r="P139" s="630">
        <v>9046.7190946024384</v>
      </c>
    </row>
    <row r="140" spans="1:16" ht="14.4" customHeight="1" x14ac:dyDescent="0.3">
      <c r="A140" s="625" t="s">
        <v>5302</v>
      </c>
      <c r="B140" s="626" t="s">
        <v>5303</v>
      </c>
      <c r="C140" s="626" t="s">
        <v>5515</v>
      </c>
      <c r="D140" s="626" t="s">
        <v>1299</v>
      </c>
      <c r="E140" s="629"/>
      <c r="F140" s="629"/>
      <c r="G140" s="626"/>
      <c r="H140" s="626"/>
      <c r="I140" s="629">
        <v>142.89000000000001</v>
      </c>
      <c r="J140" s="629">
        <v>476540.32999999996</v>
      </c>
      <c r="K140" s="626"/>
      <c r="L140" s="626">
        <v>3335.0152564910063</v>
      </c>
      <c r="M140" s="629">
        <v>89.86999999999999</v>
      </c>
      <c r="N140" s="629">
        <v>302346.54999999993</v>
      </c>
      <c r="O140" s="642"/>
      <c r="P140" s="630">
        <v>3364.2656058751527</v>
      </c>
    </row>
    <row r="141" spans="1:16" ht="14.4" customHeight="1" x14ac:dyDescent="0.3">
      <c r="A141" s="625" t="s">
        <v>5302</v>
      </c>
      <c r="B141" s="626" t="s">
        <v>5303</v>
      </c>
      <c r="C141" s="626" t="s">
        <v>5516</v>
      </c>
      <c r="D141" s="626" t="s">
        <v>1299</v>
      </c>
      <c r="E141" s="629">
        <v>3</v>
      </c>
      <c r="F141" s="629">
        <v>19298.07</v>
      </c>
      <c r="G141" s="626">
        <v>1</v>
      </c>
      <c r="H141" s="626">
        <v>6432.69</v>
      </c>
      <c r="I141" s="629">
        <v>492.67000000000007</v>
      </c>
      <c r="J141" s="629">
        <v>3286123.04</v>
      </c>
      <c r="K141" s="626">
        <v>170.28247073412004</v>
      </c>
      <c r="L141" s="626">
        <v>6670.0287007530387</v>
      </c>
      <c r="M141" s="629">
        <v>224.37</v>
      </c>
      <c r="N141" s="629">
        <v>1509682.18</v>
      </c>
      <c r="O141" s="642">
        <v>78.229697581157083</v>
      </c>
      <c r="P141" s="630">
        <v>6728.5384855372813</v>
      </c>
    </row>
    <row r="142" spans="1:16" ht="14.4" customHeight="1" x14ac:dyDescent="0.3">
      <c r="A142" s="625" t="s">
        <v>5302</v>
      </c>
      <c r="B142" s="626" t="s">
        <v>5303</v>
      </c>
      <c r="C142" s="626" t="s">
        <v>5517</v>
      </c>
      <c r="D142" s="626" t="s">
        <v>5518</v>
      </c>
      <c r="E142" s="629"/>
      <c r="F142" s="629"/>
      <c r="G142" s="626"/>
      <c r="H142" s="626"/>
      <c r="I142" s="629"/>
      <c r="J142" s="629"/>
      <c r="K142" s="626"/>
      <c r="L142" s="626"/>
      <c r="M142" s="629">
        <v>3.94</v>
      </c>
      <c r="N142" s="629">
        <v>1032.56</v>
      </c>
      <c r="O142" s="642"/>
      <c r="P142" s="630">
        <v>262.07106598984768</v>
      </c>
    </row>
    <row r="143" spans="1:16" ht="14.4" customHeight="1" x14ac:dyDescent="0.3">
      <c r="A143" s="625" t="s">
        <v>5302</v>
      </c>
      <c r="B143" s="626" t="s">
        <v>5303</v>
      </c>
      <c r="C143" s="626" t="s">
        <v>5519</v>
      </c>
      <c r="D143" s="626" t="s">
        <v>5520</v>
      </c>
      <c r="E143" s="629"/>
      <c r="F143" s="629"/>
      <c r="G143" s="626"/>
      <c r="H143" s="626"/>
      <c r="I143" s="629">
        <v>6</v>
      </c>
      <c r="J143" s="629">
        <v>1959.6000000000001</v>
      </c>
      <c r="K143" s="626"/>
      <c r="L143" s="626">
        <v>326.60000000000002</v>
      </c>
      <c r="M143" s="629"/>
      <c r="N143" s="629"/>
      <c r="O143" s="642"/>
      <c r="P143" s="630"/>
    </row>
    <row r="144" spans="1:16" ht="14.4" customHeight="1" x14ac:dyDescent="0.3">
      <c r="A144" s="625" t="s">
        <v>5302</v>
      </c>
      <c r="B144" s="626" t="s">
        <v>5303</v>
      </c>
      <c r="C144" s="626" t="s">
        <v>5521</v>
      </c>
      <c r="D144" s="626" t="s">
        <v>5520</v>
      </c>
      <c r="E144" s="629"/>
      <c r="F144" s="629"/>
      <c r="G144" s="626"/>
      <c r="H144" s="626"/>
      <c r="I144" s="629">
        <v>6.84</v>
      </c>
      <c r="J144" s="629">
        <v>11169.720000000001</v>
      </c>
      <c r="K144" s="626"/>
      <c r="L144" s="626">
        <v>1633.0000000000002</v>
      </c>
      <c r="M144" s="629"/>
      <c r="N144" s="629"/>
      <c r="O144" s="642"/>
      <c r="P144" s="630"/>
    </row>
    <row r="145" spans="1:16" ht="14.4" customHeight="1" x14ac:dyDescent="0.3">
      <c r="A145" s="625" t="s">
        <v>5302</v>
      </c>
      <c r="B145" s="626" t="s">
        <v>5303</v>
      </c>
      <c r="C145" s="626" t="s">
        <v>5522</v>
      </c>
      <c r="D145" s="626" t="s">
        <v>5523</v>
      </c>
      <c r="E145" s="629"/>
      <c r="F145" s="629"/>
      <c r="G145" s="626"/>
      <c r="H145" s="626"/>
      <c r="I145" s="629"/>
      <c r="J145" s="629"/>
      <c r="K145" s="626"/>
      <c r="L145" s="626"/>
      <c r="M145" s="629">
        <v>134.38999999999999</v>
      </c>
      <c r="N145" s="629">
        <v>38588.5</v>
      </c>
      <c r="O145" s="642"/>
      <c r="P145" s="630">
        <v>287.13817992410151</v>
      </c>
    </row>
    <row r="146" spans="1:16" ht="14.4" customHeight="1" x14ac:dyDescent="0.3">
      <c r="A146" s="625" t="s">
        <v>5302</v>
      </c>
      <c r="B146" s="626" t="s">
        <v>5303</v>
      </c>
      <c r="C146" s="626" t="s">
        <v>5524</v>
      </c>
      <c r="D146" s="626" t="s">
        <v>5523</v>
      </c>
      <c r="E146" s="629"/>
      <c r="F146" s="629"/>
      <c r="G146" s="626"/>
      <c r="H146" s="626"/>
      <c r="I146" s="629"/>
      <c r="J146" s="629"/>
      <c r="K146" s="626"/>
      <c r="L146" s="626"/>
      <c r="M146" s="629">
        <v>132.63</v>
      </c>
      <c r="N146" s="629">
        <v>190421.84999999998</v>
      </c>
      <c r="O146" s="642"/>
      <c r="P146" s="630">
        <v>1435.73738973083</v>
      </c>
    </row>
    <row r="147" spans="1:16" ht="14.4" customHeight="1" x14ac:dyDescent="0.3">
      <c r="A147" s="625" t="s">
        <v>5302</v>
      </c>
      <c r="B147" s="626" t="s">
        <v>5303</v>
      </c>
      <c r="C147" s="626" t="s">
        <v>5525</v>
      </c>
      <c r="D147" s="626" t="s">
        <v>5523</v>
      </c>
      <c r="E147" s="629"/>
      <c r="F147" s="629"/>
      <c r="G147" s="626"/>
      <c r="H147" s="626"/>
      <c r="I147" s="629"/>
      <c r="J147" s="629"/>
      <c r="K147" s="626"/>
      <c r="L147" s="626"/>
      <c r="M147" s="629">
        <v>13.96</v>
      </c>
      <c r="N147" s="629">
        <v>80171.42</v>
      </c>
      <c r="O147" s="642"/>
      <c r="P147" s="630">
        <v>5742.9383954154719</v>
      </c>
    </row>
    <row r="148" spans="1:16" ht="14.4" customHeight="1" x14ac:dyDescent="0.3">
      <c r="A148" s="625" t="s">
        <v>5302</v>
      </c>
      <c r="B148" s="626" t="s">
        <v>5303</v>
      </c>
      <c r="C148" s="626" t="s">
        <v>5526</v>
      </c>
      <c r="D148" s="626" t="s">
        <v>5412</v>
      </c>
      <c r="E148" s="629">
        <v>23.000000000000004</v>
      </c>
      <c r="F148" s="629">
        <v>27600</v>
      </c>
      <c r="G148" s="626">
        <v>1</v>
      </c>
      <c r="H148" s="626">
        <v>1199.9999999999998</v>
      </c>
      <c r="I148" s="629">
        <v>19.330000000000002</v>
      </c>
      <c r="J148" s="629">
        <v>37923.54</v>
      </c>
      <c r="K148" s="626">
        <v>1.3740413043478261</v>
      </c>
      <c r="L148" s="626">
        <v>1961.9006725297463</v>
      </c>
      <c r="M148" s="629"/>
      <c r="N148" s="629"/>
      <c r="O148" s="642"/>
      <c r="P148" s="630"/>
    </row>
    <row r="149" spans="1:16" ht="14.4" customHeight="1" x14ac:dyDescent="0.3">
      <c r="A149" s="625" t="s">
        <v>5302</v>
      </c>
      <c r="B149" s="626" t="s">
        <v>5303</v>
      </c>
      <c r="C149" s="626" t="s">
        <v>5527</v>
      </c>
      <c r="D149" s="626" t="s">
        <v>5528</v>
      </c>
      <c r="E149" s="629">
        <v>20.9</v>
      </c>
      <c r="F149" s="629">
        <v>44918.259999999995</v>
      </c>
      <c r="G149" s="626">
        <v>1</v>
      </c>
      <c r="H149" s="626">
        <v>2149.1990430622009</v>
      </c>
      <c r="I149" s="629">
        <v>17.47</v>
      </c>
      <c r="J149" s="629">
        <v>39228.340000000004</v>
      </c>
      <c r="K149" s="626">
        <v>0.87332723930089917</v>
      </c>
      <c r="L149" s="626">
        <v>2245.4688036634234</v>
      </c>
      <c r="M149" s="629"/>
      <c r="N149" s="629"/>
      <c r="O149" s="642"/>
      <c r="P149" s="630"/>
    </row>
    <row r="150" spans="1:16" ht="14.4" customHeight="1" x14ac:dyDescent="0.3">
      <c r="A150" s="625" t="s">
        <v>5302</v>
      </c>
      <c r="B150" s="626" t="s">
        <v>5303</v>
      </c>
      <c r="C150" s="626" t="s">
        <v>5529</v>
      </c>
      <c r="D150" s="626" t="s">
        <v>5528</v>
      </c>
      <c r="E150" s="629">
        <v>18.579999999999998</v>
      </c>
      <c r="F150" s="629">
        <v>159728.53</v>
      </c>
      <c r="G150" s="626">
        <v>1</v>
      </c>
      <c r="H150" s="626">
        <v>8596.7992465016159</v>
      </c>
      <c r="I150" s="629">
        <v>23.13</v>
      </c>
      <c r="J150" s="629">
        <v>207751.33</v>
      </c>
      <c r="K150" s="626">
        <v>1.3006526135312206</v>
      </c>
      <c r="L150" s="626">
        <v>8981.8992650237778</v>
      </c>
      <c r="M150" s="629"/>
      <c r="N150" s="629"/>
      <c r="O150" s="642"/>
      <c r="P150" s="630"/>
    </row>
    <row r="151" spans="1:16" ht="14.4" customHeight="1" x14ac:dyDescent="0.3">
      <c r="A151" s="625" t="s">
        <v>5302</v>
      </c>
      <c r="B151" s="626" t="s">
        <v>5303</v>
      </c>
      <c r="C151" s="626" t="s">
        <v>5530</v>
      </c>
      <c r="D151" s="626" t="s">
        <v>5531</v>
      </c>
      <c r="E151" s="629">
        <v>206.04</v>
      </c>
      <c r="F151" s="629">
        <v>491793.55</v>
      </c>
      <c r="G151" s="626">
        <v>1</v>
      </c>
      <c r="H151" s="626">
        <v>2386.8838575033974</v>
      </c>
      <c r="I151" s="629">
        <v>175.45999999999998</v>
      </c>
      <c r="J151" s="629">
        <v>464729.28</v>
      </c>
      <c r="K151" s="626">
        <v>0.94496822904651767</v>
      </c>
      <c r="L151" s="626">
        <v>2648.6337626809532</v>
      </c>
      <c r="M151" s="629"/>
      <c r="N151" s="629"/>
      <c r="O151" s="642"/>
      <c r="P151" s="630"/>
    </row>
    <row r="152" spans="1:16" ht="14.4" customHeight="1" x14ac:dyDescent="0.3">
      <c r="A152" s="625" t="s">
        <v>5302</v>
      </c>
      <c r="B152" s="626" t="s">
        <v>5303</v>
      </c>
      <c r="C152" s="626" t="s">
        <v>5532</v>
      </c>
      <c r="D152" s="626" t="s">
        <v>5533</v>
      </c>
      <c r="E152" s="629">
        <v>312.69</v>
      </c>
      <c r="F152" s="629">
        <v>153708.41</v>
      </c>
      <c r="G152" s="626">
        <v>1</v>
      </c>
      <c r="H152" s="626">
        <v>491.56803863251145</v>
      </c>
      <c r="I152" s="629">
        <v>293.29000000000002</v>
      </c>
      <c r="J152" s="629">
        <v>159848.9</v>
      </c>
      <c r="K152" s="626">
        <v>1.0399489526955616</v>
      </c>
      <c r="L152" s="626">
        <v>545.01994612840531</v>
      </c>
      <c r="M152" s="629"/>
      <c r="N152" s="629"/>
      <c r="O152" s="642"/>
      <c r="P152" s="630"/>
    </row>
    <row r="153" spans="1:16" ht="14.4" customHeight="1" x14ac:dyDescent="0.3">
      <c r="A153" s="625" t="s">
        <v>5302</v>
      </c>
      <c r="B153" s="626" t="s">
        <v>5303</v>
      </c>
      <c r="C153" s="626" t="s">
        <v>5534</v>
      </c>
      <c r="D153" s="626" t="s">
        <v>5535</v>
      </c>
      <c r="E153" s="629"/>
      <c r="F153" s="629"/>
      <c r="G153" s="626"/>
      <c r="H153" s="626"/>
      <c r="I153" s="629">
        <v>1</v>
      </c>
      <c r="J153" s="629">
        <v>545.02</v>
      </c>
      <c r="K153" s="626"/>
      <c r="L153" s="626">
        <v>545.02</v>
      </c>
      <c r="M153" s="629"/>
      <c r="N153" s="629"/>
      <c r="O153" s="642"/>
      <c r="P153" s="630"/>
    </row>
    <row r="154" spans="1:16" ht="14.4" customHeight="1" x14ac:dyDescent="0.3">
      <c r="A154" s="625" t="s">
        <v>5302</v>
      </c>
      <c r="B154" s="626" t="s">
        <v>5303</v>
      </c>
      <c r="C154" s="626" t="s">
        <v>5536</v>
      </c>
      <c r="D154" s="626" t="s">
        <v>5535</v>
      </c>
      <c r="E154" s="629"/>
      <c r="F154" s="629"/>
      <c r="G154" s="626"/>
      <c r="H154" s="626"/>
      <c r="I154" s="629">
        <v>8</v>
      </c>
      <c r="J154" s="629">
        <v>21190.799999999999</v>
      </c>
      <c r="K154" s="626"/>
      <c r="L154" s="626">
        <v>2648.85</v>
      </c>
      <c r="M154" s="629"/>
      <c r="N154" s="629"/>
      <c r="O154" s="642"/>
      <c r="P154" s="630"/>
    </row>
    <row r="155" spans="1:16" ht="14.4" customHeight="1" x14ac:dyDescent="0.3">
      <c r="A155" s="625" t="s">
        <v>5302</v>
      </c>
      <c r="B155" s="626" t="s">
        <v>5303</v>
      </c>
      <c r="C155" s="626" t="s">
        <v>5537</v>
      </c>
      <c r="D155" s="626" t="s">
        <v>5538</v>
      </c>
      <c r="E155" s="629"/>
      <c r="F155" s="629"/>
      <c r="G155" s="626"/>
      <c r="H155" s="626"/>
      <c r="I155" s="629"/>
      <c r="J155" s="629"/>
      <c r="K155" s="626"/>
      <c r="L155" s="626"/>
      <c r="M155" s="629">
        <v>0</v>
      </c>
      <c r="N155" s="629">
        <v>0</v>
      </c>
      <c r="O155" s="642"/>
      <c r="P155" s="630"/>
    </row>
    <row r="156" spans="1:16" ht="14.4" customHeight="1" x14ac:dyDescent="0.3">
      <c r="A156" s="625" t="s">
        <v>5302</v>
      </c>
      <c r="B156" s="626" t="s">
        <v>5303</v>
      </c>
      <c r="C156" s="626" t="s">
        <v>5537</v>
      </c>
      <c r="D156" s="626" t="s">
        <v>5539</v>
      </c>
      <c r="E156" s="629"/>
      <c r="F156" s="629"/>
      <c r="G156" s="626"/>
      <c r="H156" s="626"/>
      <c r="I156" s="629"/>
      <c r="J156" s="629"/>
      <c r="K156" s="626"/>
      <c r="L156" s="626"/>
      <c r="M156" s="629">
        <v>1</v>
      </c>
      <c r="N156" s="629">
        <v>72129.259999999995</v>
      </c>
      <c r="O156" s="642"/>
      <c r="P156" s="630">
        <v>72129.259999999995</v>
      </c>
    </row>
    <row r="157" spans="1:16" ht="14.4" customHeight="1" x14ac:dyDescent="0.3">
      <c r="A157" s="625" t="s">
        <v>5302</v>
      </c>
      <c r="B157" s="626" t="s">
        <v>5303</v>
      </c>
      <c r="C157" s="626" t="s">
        <v>5540</v>
      </c>
      <c r="D157" s="626" t="s">
        <v>5538</v>
      </c>
      <c r="E157" s="629">
        <v>0</v>
      </c>
      <c r="F157" s="629">
        <v>-2.3283064365386963E-10</v>
      </c>
      <c r="G157" s="626">
        <v>1</v>
      </c>
      <c r="H157" s="626"/>
      <c r="I157" s="629">
        <v>0</v>
      </c>
      <c r="J157" s="629">
        <v>8.149072527885437E-10</v>
      </c>
      <c r="K157" s="626">
        <v>-3.5</v>
      </c>
      <c r="L157" s="626"/>
      <c r="M157" s="629">
        <v>0</v>
      </c>
      <c r="N157" s="629">
        <v>0</v>
      </c>
      <c r="O157" s="642">
        <v>0</v>
      </c>
      <c r="P157" s="630"/>
    </row>
    <row r="158" spans="1:16" ht="14.4" customHeight="1" x14ac:dyDescent="0.3">
      <c r="A158" s="625" t="s">
        <v>5302</v>
      </c>
      <c r="B158" s="626" t="s">
        <v>5303</v>
      </c>
      <c r="C158" s="626" t="s">
        <v>5540</v>
      </c>
      <c r="D158" s="626" t="s">
        <v>5541</v>
      </c>
      <c r="E158" s="629">
        <v>42</v>
      </c>
      <c r="F158" s="629">
        <v>4128775.1399999997</v>
      </c>
      <c r="G158" s="626">
        <v>1</v>
      </c>
      <c r="H158" s="626">
        <v>98304.17</v>
      </c>
      <c r="I158" s="629">
        <v>54</v>
      </c>
      <c r="J158" s="629">
        <v>5191643.12</v>
      </c>
      <c r="K158" s="626">
        <v>1.2574293692341891</v>
      </c>
      <c r="L158" s="626">
        <v>96141.539259259254</v>
      </c>
      <c r="M158" s="629">
        <v>69</v>
      </c>
      <c r="N158" s="629">
        <v>6774525.5700000003</v>
      </c>
      <c r="O158" s="642">
        <v>1.6408075858546274</v>
      </c>
      <c r="P158" s="630">
        <v>98181.53</v>
      </c>
    </row>
    <row r="159" spans="1:16" ht="14.4" customHeight="1" x14ac:dyDescent="0.3">
      <c r="A159" s="625" t="s">
        <v>5302</v>
      </c>
      <c r="B159" s="626" t="s">
        <v>5303</v>
      </c>
      <c r="C159" s="626" t="s">
        <v>5542</v>
      </c>
      <c r="D159" s="626" t="s">
        <v>5543</v>
      </c>
      <c r="E159" s="629"/>
      <c r="F159" s="629"/>
      <c r="G159" s="626"/>
      <c r="H159" s="626"/>
      <c r="I159" s="629"/>
      <c r="J159" s="629"/>
      <c r="K159" s="626"/>
      <c r="L159" s="626"/>
      <c r="M159" s="629">
        <v>0</v>
      </c>
      <c r="N159" s="629">
        <v>0</v>
      </c>
      <c r="O159" s="642"/>
      <c r="P159" s="630"/>
    </row>
    <row r="160" spans="1:16" ht="14.4" customHeight="1" x14ac:dyDescent="0.3">
      <c r="A160" s="625" t="s">
        <v>5302</v>
      </c>
      <c r="B160" s="626" t="s">
        <v>5303</v>
      </c>
      <c r="C160" s="626" t="s">
        <v>5542</v>
      </c>
      <c r="D160" s="626" t="s">
        <v>5544</v>
      </c>
      <c r="E160" s="629"/>
      <c r="F160" s="629"/>
      <c r="G160" s="626"/>
      <c r="H160" s="626"/>
      <c r="I160" s="629"/>
      <c r="J160" s="629"/>
      <c r="K160" s="626"/>
      <c r="L160" s="626"/>
      <c r="M160" s="629">
        <v>23</v>
      </c>
      <c r="N160" s="629">
        <v>119254.08</v>
      </c>
      <c r="O160" s="642"/>
      <c r="P160" s="630">
        <v>5184.96</v>
      </c>
    </row>
    <row r="161" spans="1:16" ht="14.4" customHeight="1" x14ac:dyDescent="0.3">
      <c r="A161" s="625" t="s">
        <v>5302</v>
      </c>
      <c r="B161" s="626" t="s">
        <v>5303</v>
      </c>
      <c r="C161" s="626" t="s">
        <v>5545</v>
      </c>
      <c r="D161" s="626" t="s">
        <v>5543</v>
      </c>
      <c r="E161" s="629"/>
      <c r="F161" s="629"/>
      <c r="G161" s="626"/>
      <c r="H161" s="626"/>
      <c r="I161" s="629"/>
      <c r="J161" s="629"/>
      <c r="K161" s="626"/>
      <c r="L161" s="626"/>
      <c r="M161" s="629">
        <v>0</v>
      </c>
      <c r="N161" s="629">
        <v>0</v>
      </c>
      <c r="O161" s="642"/>
      <c r="P161" s="630"/>
    </row>
    <row r="162" spans="1:16" ht="14.4" customHeight="1" x14ac:dyDescent="0.3">
      <c r="A162" s="625" t="s">
        <v>5302</v>
      </c>
      <c r="B162" s="626" t="s">
        <v>5303</v>
      </c>
      <c r="C162" s="626" t="s">
        <v>5545</v>
      </c>
      <c r="D162" s="626" t="s">
        <v>5544</v>
      </c>
      <c r="E162" s="629"/>
      <c r="F162" s="629"/>
      <c r="G162" s="626"/>
      <c r="H162" s="626"/>
      <c r="I162" s="629"/>
      <c r="J162" s="629"/>
      <c r="K162" s="626"/>
      <c r="L162" s="626"/>
      <c r="M162" s="629">
        <v>24</v>
      </c>
      <c r="N162" s="629">
        <v>602906.16</v>
      </c>
      <c r="O162" s="642"/>
      <c r="P162" s="630">
        <v>25121.09</v>
      </c>
    </row>
    <row r="163" spans="1:16" ht="14.4" customHeight="1" x14ac:dyDescent="0.3">
      <c r="A163" s="625" t="s">
        <v>5302</v>
      </c>
      <c r="B163" s="626" t="s">
        <v>5303</v>
      </c>
      <c r="C163" s="626" t="s">
        <v>5546</v>
      </c>
      <c r="D163" s="626" t="s">
        <v>5547</v>
      </c>
      <c r="E163" s="629"/>
      <c r="F163" s="629"/>
      <c r="G163" s="626"/>
      <c r="H163" s="626"/>
      <c r="I163" s="629"/>
      <c r="J163" s="629"/>
      <c r="K163" s="626"/>
      <c r="L163" s="626"/>
      <c r="M163" s="629">
        <v>0.8</v>
      </c>
      <c r="N163" s="629">
        <v>7143.1900000000005</v>
      </c>
      <c r="O163" s="642"/>
      <c r="P163" s="630">
        <v>8928.9874999999993</v>
      </c>
    </row>
    <row r="164" spans="1:16" ht="14.4" customHeight="1" x14ac:dyDescent="0.3">
      <c r="A164" s="625" t="s">
        <v>5302</v>
      </c>
      <c r="B164" s="626" t="s">
        <v>5303</v>
      </c>
      <c r="C164" s="626" t="s">
        <v>5548</v>
      </c>
      <c r="D164" s="626" t="s">
        <v>5549</v>
      </c>
      <c r="E164" s="629"/>
      <c r="F164" s="629"/>
      <c r="G164" s="626"/>
      <c r="H164" s="626"/>
      <c r="I164" s="629">
        <v>20.399999999999999</v>
      </c>
      <c r="J164" s="629">
        <v>292233.28000000003</v>
      </c>
      <c r="K164" s="626"/>
      <c r="L164" s="626">
        <v>14325.160784313728</v>
      </c>
      <c r="M164" s="629">
        <v>29.4</v>
      </c>
      <c r="N164" s="629">
        <v>321513.89</v>
      </c>
      <c r="O164" s="642"/>
      <c r="P164" s="630">
        <v>10935.846598639457</v>
      </c>
    </row>
    <row r="165" spans="1:16" ht="14.4" customHeight="1" x14ac:dyDescent="0.3">
      <c r="A165" s="625" t="s">
        <v>5302</v>
      </c>
      <c r="B165" s="626" t="s">
        <v>5303</v>
      </c>
      <c r="C165" s="626" t="s">
        <v>5550</v>
      </c>
      <c r="D165" s="626" t="s">
        <v>5551</v>
      </c>
      <c r="E165" s="629">
        <v>18.350000000000001</v>
      </c>
      <c r="F165" s="629">
        <v>8441</v>
      </c>
      <c r="G165" s="626">
        <v>1</v>
      </c>
      <c r="H165" s="626">
        <v>459.99999999999994</v>
      </c>
      <c r="I165" s="629"/>
      <c r="J165" s="629"/>
      <c r="K165" s="626"/>
      <c r="L165" s="626"/>
      <c r="M165" s="629"/>
      <c r="N165" s="629"/>
      <c r="O165" s="642"/>
      <c r="P165" s="630"/>
    </row>
    <row r="166" spans="1:16" ht="14.4" customHeight="1" x14ac:dyDescent="0.3">
      <c r="A166" s="625" t="s">
        <v>5302</v>
      </c>
      <c r="B166" s="626" t="s">
        <v>5303</v>
      </c>
      <c r="C166" s="626" t="s">
        <v>5552</v>
      </c>
      <c r="D166" s="626" t="s">
        <v>5551</v>
      </c>
      <c r="E166" s="629">
        <v>7</v>
      </c>
      <c r="F166" s="629">
        <v>16100</v>
      </c>
      <c r="G166" s="626">
        <v>1</v>
      </c>
      <c r="H166" s="626">
        <v>2300</v>
      </c>
      <c r="I166" s="629"/>
      <c r="J166" s="629"/>
      <c r="K166" s="626"/>
      <c r="L166" s="626"/>
      <c r="M166" s="629"/>
      <c r="N166" s="629"/>
      <c r="O166" s="642"/>
      <c r="P166" s="630"/>
    </row>
    <row r="167" spans="1:16" ht="14.4" customHeight="1" x14ac:dyDescent="0.3">
      <c r="A167" s="625" t="s">
        <v>5302</v>
      </c>
      <c r="B167" s="626" t="s">
        <v>5303</v>
      </c>
      <c r="C167" s="626" t="s">
        <v>5553</v>
      </c>
      <c r="D167" s="626" t="s">
        <v>5554</v>
      </c>
      <c r="E167" s="629"/>
      <c r="F167" s="629"/>
      <c r="G167" s="626"/>
      <c r="H167" s="626"/>
      <c r="I167" s="629"/>
      <c r="J167" s="629"/>
      <c r="K167" s="626"/>
      <c r="L167" s="626"/>
      <c r="M167" s="629">
        <v>84.289999999999992</v>
      </c>
      <c r="N167" s="629">
        <v>62561.98</v>
      </c>
      <c r="O167" s="642"/>
      <c r="P167" s="630">
        <v>742.22303950646585</v>
      </c>
    </row>
    <row r="168" spans="1:16" ht="14.4" customHeight="1" x14ac:dyDescent="0.3">
      <c r="A168" s="625" t="s">
        <v>5302</v>
      </c>
      <c r="B168" s="626" t="s">
        <v>5303</v>
      </c>
      <c r="C168" s="626" t="s">
        <v>5555</v>
      </c>
      <c r="D168" s="626" t="s">
        <v>5556</v>
      </c>
      <c r="E168" s="629"/>
      <c r="F168" s="629"/>
      <c r="G168" s="626"/>
      <c r="H168" s="626"/>
      <c r="I168" s="629"/>
      <c r="J168" s="629"/>
      <c r="K168" s="626"/>
      <c r="L168" s="626"/>
      <c r="M168" s="629">
        <v>15</v>
      </c>
      <c r="N168" s="629">
        <v>292489.05000000005</v>
      </c>
      <c r="O168" s="642"/>
      <c r="P168" s="630">
        <v>19499.270000000004</v>
      </c>
    </row>
    <row r="169" spans="1:16" ht="14.4" customHeight="1" x14ac:dyDescent="0.3">
      <c r="A169" s="625" t="s">
        <v>5302</v>
      </c>
      <c r="B169" s="626" t="s">
        <v>5303</v>
      </c>
      <c r="C169" s="626" t="s">
        <v>5557</v>
      </c>
      <c r="D169" s="626" t="s">
        <v>5558</v>
      </c>
      <c r="E169" s="629"/>
      <c r="F169" s="629"/>
      <c r="G169" s="626"/>
      <c r="H169" s="626"/>
      <c r="I169" s="629">
        <v>4.3</v>
      </c>
      <c r="J169" s="629">
        <v>7002.49</v>
      </c>
      <c r="K169" s="626"/>
      <c r="L169" s="626">
        <v>1628.4860465116278</v>
      </c>
      <c r="M169" s="629">
        <v>2</v>
      </c>
      <c r="N169" s="629">
        <v>3285.55</v>
      </c>
      <c r="O169" s="642"/>
      <c r="P169" s="630">
        <v>1642.7750000000001</v>
      </c>
    </row>
    <row r="170" spans="1:16" ht="14.4" customHeight="1" x14ac:dyDescent="0.3">
      <c r="A170" s="625" t="s">
        <v>5302</v>
      </c>
      <c r="B170" s="626" t="s">
        <v>5303</v>
      </c>
      <c r="C170" s="626" t="s">
        <v>5559</v>
      </c>
      <c r="D170" s="626" t="s">
        <v>5560</v>
      </c>
      <c r="E170" s="629"/>
      <c r="F170" s="629"/>
      <c r="G170" s="626"/>
      <c r="H170" s="626"/>
      <c r="I170" s="629">
        <v>74.94</v>
      </c>
      <c r="J170" s="629">
        <v>2452.6200000000003</v>
      </c>
      <c r="K170" s="626"/>
      <c r="L170" s="626">
        <v>32.727782225780629</v>
      </c>
      <c r="M170" s="629"/>
      <c r="N170" s="629"/>
      <c r="O170" s="642"/>
      <c r="P170" s="630"/>
    </row>
    <row r="171" spans="1:16" ht="14.4" customHeight="1" x14ac:dyDescent="0.3">
      <c r="A171" s="625" t="s">
        <v>5302</v>
      </c>
      <c r="B171" s="626" t="s">
        <v>5303</v>
      </c>
      <c r="C171" s="626" t="s">
        <v>5561</v>
      </c>
      <c r="D171" s="626" t="s">
        <v>5560</v>
      </c>
      <c r="E171" s="629"/>
      <c r="F171" s="629"/>
      <c r="G171" s="626"/>
      <c r="H171" s="626"/>
      <c r="I171" s="629">
        <v>13.28</v>
      </c>
      <c r="J171" s="629">
        <v>860.22</v>
      </c>
      <c r="K171" s="626"/>
      <c r="L171" s="626">
        <v>64.775602409638566</v>
      </c>
      <c r="M171" s="629">
        <v>42.29</v>
      </c>
      <c r="N171" s="629">
        <v>2763.45</v>
      </c>
      <c r="O171" s="642"/>
      <c r="P171" s="630">
        <v>65.345235280208087</v>
      </c>
    </row>
    <row r="172" spans="1:16" ht="14.4" customHeight="1" x14ac:dyDescent="0.3">
      <c r="A172" s="625" t="s">
        <v>5302</v>
      </c>
      <c r="B172" s="626" t="s">
        <v>5303</v>
      </c>
      <c r="C172" s="626" t="s">
        <v>5562</v>
      </c>
      <c r="D172" s="626" t="s">
        <v>5560</v>
      </c>
      <c r="E172" s="629"/>
      <c r="F172" s="629"/>
      <c r="G172" s="626"/>
      <c r="H172" s="626"/>
      <c r="I172" s="629">
        <v>9</v>
      </c>
      <c r="J172" s="629">
        <v>1004.7400000000001</v>
      </c>
      <c r="K172" s="626"/>
      <c r="L172" s="626">
        <v>111.63777777777779</v>
      </c>
      <c r="M172" s="629">
        <v>38.58</v>
      </c>
      <c r="N172" s="629">
        <v>4344.66</v>
      </c>
      <c r="O172" s="642"/>
      <c r="P172" s="630">
        <v>112.61430793157076</v>
      </c>
    </row>
    <row r="173" spans="1:16" ht="14.4" customHeight="1" x14ac:dyDescent="0.3">
      <c r="A173" s="625" t="s">
        <v>5302</v>
      </c>
      <c r="B173" s="626" t="s">
        <v>5303</v>
      </c>
      <c r="C173" s="626" t="s">
        <v>5563</v>
      </c>
      <c r="D173" s="626" t="s">
        <v>5560</v>
      </c>
      <c r="E173" s="629"/>
      <c r="F173" s="629"/>
      <c r="G173" s="626"/>
      <c r="H173" s="626"/>
      <c r="I173" s="629">
        <v>98.960000000000022</v>
      </c>
      <c r="J173" s="629">
        <v>55672.270000000011</v>
      </c>
      <c r="K173" s="626"/>
      <c r="L173" s="626">
        <v>562.57346402586904</v>
      </c>
      <c r="M173" s="629">
        <v>53.78</v>
      </c>
      <c r="N173" s="629">
        <v>30520.29</v>
      </c>
      <c r="O173" s="642"/>
      <c r="P173" s="630">
        <v>567.50260319821496</v>
      </c>
    </row>
    <row r="174" spans="1:16" ht="14.4" customHeight="1" x14ac:dyDescent="0.3">
      <c r="A174" s="625" t="s">
        <v>5302</v>
      </c>
      <c r="B174" s="626" t="s">
        <v>5303</v>
      </c>
      <c r="C174" s="626" t="s">
        <v>5564</v>
      </c>
      <c r="D174" s="626" t="s">
        <v>5565</v>
      </c>
      <c r="E174" s="629"/>
      <c r="F174" s="629"/>
      <c r="G174" s="626"/>
      <c r="H174" s="626"/>
      <c r="I174" s="629"/>
      <c r="J174" s="629"/>
      <c r="K174" s="626"/>
      <c r="L174" s="626"/>
      <c r="M174" s="629">
        <v>12.58</v>
      </c>
      <c r="N174" s="629">
        <v>2015.1799999999998</v>
      </c>
      <c r="O174" s="642"/>
      <c r="P174" s="630">
        <v>160.18918918918916</v>
      </c>
    </row>
    <row r="175" spans="1:16" ht="14.4" customHeight="1" x14ac:dyDescent="0.3">
      <c r="A175" s="625" t="s">
        <v>5302</v>
      </c>
      <c r="B175" s="626" t="s">
        <v>5303</v>
      </c>
      <c r="C175" s="626" t="s">
        <v>5566</v>
      </c>
      <c r="D175" s="626" t="s">
        <v>5567</v>
      </c>
      <c r="E175" s="629"/>
      <c r="F175" s="629"/>
      <c r="G175" s="626"/>
      <c r="H175" s="626"/>
      <c r="I175" s="629">
        <v>29.44</v>
      </c>
      <c r="J175" s="629">
        <v>19688.670000000002</v>
      </c>
      <c r="K175" s="626"/>
      <c r="L175" s="626">
        <v>668.77275815217399</v>
      </c>
      <c r="M175" s="629">
        <v>5.9399999999999995</v>
      </c>
      <c r="N175" s="629">
        <v>4007.3900000000003</v>
      </c>
      <c r="O175" s="642"/>
      <c r="P175" s="630">
        <v>674.64478114478129</v>
      </c>
    </row>
    <row r="176" spans="1:16" ht="14.4" customHeight="1" x14ac:dyDescent="0.3">
      <c r="A176" s="625" t="s">
        <v>5302</v>
      </c>
      <c r="B176" s="626" t="s">
        <v>5303</v>
      </c>
      <c r="C176" s="626" t="s">
        <v>5568</v>
      </c>
      <c r="D176" s="626" t="s">
        <v>5569</v>
      </c>
      <c r="E176" s="629"/>
      <c r="F176" s="629"/>
      <c r="G176" s="626"/>
      <c r="H176" s="626"/>
      <c r="I176" s="629">
        <v>11.49</v>
      </c>
      <c r="J176" s="629">
        <v>9605.369999999999</v>
      </c>
      <c r="K176" s="626"/>
      <c r="L176" s="626">
        <v>835.97650130548288</v>
      </c>
      <c r="M176" s="629">
        <v>0.3</v>
      </c>
      <c r="N176" s="629">
        <v>252.99</v>
      </c>
      <c r="O176" s="642"/>
      <c r="P176" s="630">
        <v>843.30000000000007</v>
      </c>
    </row>
    <row r="177" spans="1:16" ht="14.4" customHeight="1" x14ac:dyDescent="0.3">
      <c r="A177" s="625" t="s">
        <v>5302</v>
      </c>
      <c r="B177" s="626" t="s">
        <v>5303</v>
      </c>
      <c r="C177" s="626" t="s">
        <v>5570</v>
      </c>
      <c r="D177" s="626" t="s">
        <v>5571</v>
      </c>
      <c r="E177" s="629"/>
      <c r="F177" s="629"/>
      <c r="G177" s="626"/>
      <c r="H177" s="626"/>
      <c r="I177" s="629">
        <v>39.92</v>
      </c>
      <c r="J177" s="629">
        <v>13348.81</v>
      </c>
      <c r="K177" s="626"/>
      <c r="L177" s="626">
        <v>334.38902805611218</v>
      </c>
      <c r="M177" s="629">
        <v>27.57</v>
      </c>
      <c r="N177" s="629">
        <v>9299.8100000000013</v>
      </c>
      <c r="O177" s="642"/>
      <c r="P177" s="630">
        <v>337.31628581791807</v>
      </c>
    </row>
    <row r="178" spans="1:16" ht="14.4" customHeight="1" x14ac:dyDescent="0.3">
      <c r="A178" s="625" t="s">
        <v>5302</v>
      </c>
      <c r="B178" s="626" t="s">
        <v>5303</v>
      </c>
      <c r="C178" s="626" t="s">
        <v>5572</v>
      </c>
      <c r="D178" s="626" t="s">
        <v>5573</v>
      </c>
      <c r="E178" s="629"/>
      <c r="F178" s="629"/>
      <c r="G178" s="626"/>
      <c r="H178" s="626"/>
      <c r="I178" s="629">
        <v>8</v>
      </c>
      <c r="J178" s="629">
        <v>1307.92</v>
      </c>
      <c r="K178" s="626"/>
      <c r="L178" s="626">
        <v>163.49</v>
      </c>
      <c r="M178" s="629">
        <v>148.51</v>
      </c>
      <c r="N178" s="629">
        <v>24493.14</v>
      </c>
      <c r="O178" s="642"/>
      <c r="P178" s="630">
        <v>164.92586357821023</v>
      </c>
    </row>
    <row r="179" spans="1:16" ht="14.4" customHeight="1" x14ac:dyDescent="0.3">
      <c r="A179" s="625" t="s">
        <v>5302</v>
      </c>
      <c r="B179" s="626" t="s">
        <v>5303</v>
      </c>
      <c r="C179" s="626" t="s">
        <v>5574</v>
      </c>
      <c r="D179" s="626" t="s">
        <v>5573</v>
      </c>
      <c r="E179" s="629"/>
      <c r="F179" s="629"/>
      <c r="G179" s="626"/>
      <c r="H179" s="626"/>
      <c r="I179" s="629"/>
      <c r="J179" s="629"/>
      <c r="K179" s="626"/>
      <c r="L179" s="626"/>
      <c r="M179" s="629">
        <v>195.73999999999998</v>
      </c>
      <c r="N179" s="629">
        <v>96847.56</v>
      </c>
      <c r="O179" s="642"/>
      <c r="P179" s="630">
        <v>494.77654030857263</v>
      </c>
    </row>
    <row r="180" spans="1:16" ht="14.4" customHeight="1" x14ac:dyDescent="0.3">
      <c r="A180" s="625" t="s">
        <v>5302</v>
      </c>
      <c r="B180" s="626" t="s">
        <v>5303</v>
      </c>
      <c r="C180" s="626" t="s">
        <v>5575</v>
      </c>
      <c r="D180" s="626" t="s">
        <v>5573</v>
      </c>
      <c r="E180" s="629"/>
      <c r="F180" s="629"/>
      <c r="G180" s="626"/>
      <c r="H180" s="626"/>
      <c r="I180" s="629"/>
      <c r="J180" s="629"/>
      <c r="K180" s="626"/>
      <c r="L180" s="626"/>
      <c r="M180" s="629">
        <v>71.81</v>
      </c>
      <c r="N180" s="629">
        <v>106589.70000000001</v>
      </c>
      <c r="O180" s="642"/>
      <c r="P180" s="630">
        <v>1484.3294805737364</v>
      </c>
    </row>
    <row r="181" spans="1:16" ht="14.4" customHeight="1" x14ac:dyDescent="0.3">
      <c r="A181" s="625" t="s">
        <v>5302</v>
      </c>
      <c r="B181" s="626" t="s">
        <v>5303</v>
      </c>
      <c r="C181" s="626" t="s">
        <v>5576</v>
      </c>
      <c r="D181" s="626" t="s">
        <v>5573</v>
      </c>
      <c r="E181" s="629"/>
      <c r="F181" s="629"/>
      <c r="G181" s="626"/>
      <c r="H181" s="626"/>
      <c r="I181" s="629"/>
      <c r="J181" s="629"/>
      <c r="K181" s="626"/>
      <c r="L181" s="626"/>
      <c r="M181" s="629">
        <v>37.93</v>
      </c>
      <c r="N181" s="629">
        <v>75067.739999999991</v>
      </c>
      <c r="O181" s="642"/>
      <c r="P181" s="630">
        <v>1979.1125757975215</v>
      </c>
    </row>
    <row r="182" spans="1:16" ht="14.4" customHeight="1" x14ac:dyDescent="0.3">
      <c r="A182" s="625" t="s">
        <v>5302</v>
      </c>
      <c r="B182" s="626" t="s">
        <v>5303</v>
      </c>
      <c r="C182" s="626" t="s">
        <v>5577</v>
      </c>
      <c r="D182" s="626" t="s">
        <v>5578</v>
      </c>
      <c r="E182" s="629"/>
      <c r="F182" s="629"/>
      <c r="G182" s="626"/>
      <c r="H182" s="626"/>
      <c r="I182" s="629">
        <v>118.96000000000001</v>
      </c>
      <c r="J182" s="629">
        <v>26595.73</v>
      </c>
      <c r="K182" s="626"/>
      <c r="L182" s="626">
        <v>223.56867854741088</v>
      </c>
      <c r="M182" s="629">
        <v>174.32999999999998</v>
      </c>
      <c r="N182" s="629">
        <v>42267.679999999993</v>
      </c>
      <c r="O182" s="642"/>
      <c r="P182" s="630">
        <v>242.45786726323638</v>
      </c>
    </row>
    <row r="183" spans="1:16" ht="14.4" customHeight="1" x14ac:dyDescent="0.3">
      <c r="A183" s="625" t="s">
        <v>5302</v>
      </c>
      <c r="B183" s="626" t="s">
        <v>5303</v>
      </c>
      <c r="C183" s="626" t="s">
        <v>5579</v>
      </c>
      <c r="D183" s="626" t="s">
        <v>5578</v>
      </c>
      <c r="E183" s="629"/>
      <c r="F183" s="629"/>
      <c r="G183" s="626"/>
      <c r="H183" s="626"/>
      <c r="I183" s="629"/>
      <c r="J183" s="629"/>
      <c r="K183" s="626"/>
      <c r="L183" s="626"/>
      <c r="M183" s="629">
        <v>6.3000000000000007</v>
      </c>
      <c r="N183" s="629">
        <v>5077.8100000000004</v>
      </c>
      <c r="O183" s="642"/>
      <c r="P183" s="630">
        <v>806.00158730158728</v>
      </c>
    </row>
    <row r="184" spans="1:16" ht="14.4" customHeight="1" x14ac:dyDescent="0.3">
      <c r="A184" s="625" t="s">
        <v>5302</v>
      </c>
      <c r="B184" s="626" t="s">
        <v>5303</v>
      </c>
      <c r="C184" s="626" t="s">
        <v>5580</v>
      </c>
      <c r="D184" s="626" t="s">
        <v>5581</v>
      </c>
      <c r="E184" s="629">
        <v>15.44</v>
      </c>
      <c r="F184" s="629">
        <v>4956.24</v>
      </c>
      <c r="G184" s="626">
        <v>1</v>
      </c>
      <c r="H184" s="626">
        <v>321</v>
      </c>
      <c r="I184" s="629">
        <v>5.7100000000000009</v>
      </c>
      <c r="J184" s="629">
        <v>1909.3700000000001</v>
      </c>
      <c r="K184" s="626">
        <v>0.38524567010475685</v>
      </c>
      <c r="L184" s="626">
        <v>334.39054290718036</v>
      </c>
      <c r="M184" s="629">
        <v>79.88</v>
      </c>
      <c r="N184" s="629">
        <v>26944.950000000004</v>
      </c>
      <c r="O184" s="642">
        <v>5.4365708682388272</v>
      </c>
      <c r="P184" s="630">
        <v>337.31785177766659</v>
      </c>
    </row>
    <row r="185" spans="1:16" ht="14.4" customHeight="1" x14ac:dyDescent="0.3">
      <c r="A185" s="625" t="s">
        <v>5302</v>
      </c>
      <c r="B185" s="626" t="s">
        <v>5303</v>
      </c>
      <c r="C185" s="626" t="s">
        <v>5582</v>
      </c>
      <c r="D185" s="626" t="s">
        <v>5431</v>
      </c>
      <c r="E185" s="629"/>
      <c r="F185" s="629"/>
      <c r="G185" s="626"/>
      <c r="H185" s="626"/>
      <c r="I185" s="629"/>
      <c r="J185" s="629"/>
      <c r="K185" s="626"/>
      <c r="L185" s="626"/>
      <c r="M185" s="629">
        <v>170.10999999999999</v>
      </c>
      <c r="N185" s="629">
        <v>28055.96</v>
      </c>
      <c r="O185" s="642"/>
      <c r="P185" s="630">
        <v>164.92834048556819</v>
      </c>
    </row>
    <row r="186" spans="1:16" ht="14.4" customHeight="1" x14ac:dyDescent="0.3">
      <c r="A186" s="625" t="s">
        <v>5302</v>
      </c>
      <c r="B186" s="626" t="s">
        <v>5303</v>
      </c>
      <c r="C186" s="626" t="s">
        <v>5583</v>
      </c>
      <c r="D186" s="626" t="s">
        <v>5433</v>
      </c>
      <c r="E186" s="629"/>
      <c r="F186" s="629"/>
      <c r="G186" s="626"/>
      <c r="H186" s="626"/>
      <c r="I186" s="629"/>
      <c r="J186" s="629"/>
      <c r="K186" s="626"/>
      <c r="L186" s="626"/>
      <c r="M186" s="629">
        <v>23.919999999999998</v>
      </c>
      <c r="N186" s="629">
        <v>35505.22</v>
      </c>
      <c r="O186" s="642"/>
      <c r="P186" s="630">
        <v>1484.3319397993312</v>
      </c>
    </row>
    <row r="187" spans="1:16" ht="14.4" customHeight="1" x14ac:dyDescent="0.3">
      <c r="A187" s="625" t="s">
        <v>5302</v>
      </c>
      <c r="B187" s="626" t="s">
        <v>5303</v>
      </c>
      <c r="C187" s="626" t="s">
        <v>5584</v>
      </c>
      <c r="D187" s="626" t="s">
        <v>5585</v>
      </c>
      <c r="E187" s="629">
        <v>64.44</v>
      </c>
      <c r="F187" s="629">
        <v>27989.769999999997</v>
      </c>
      <c r="G187" s="626">
        <v>1</v>
      </c>
      <c r="H187" s="626">
        <v>434.35397268777155</v>
      </c>
      <c r="I187" s="629">
        <v>338.22</v>
      </c>
      <c r="J187" s="629">
        <v>165889.35999999999</v>
      </c>
      <c r="K187" s="626">
        <v>5.926785393377652</v>
      </c>
      <c r="L187" s="626">
        <v>490.47767725149305</v>
      </c>
      <c r="M187" s="629">
        <v>73.330000000000013</v>
      </c>
      <c r="N187" s="629">
        <v>36281.96</v>
      </c>
      <c r="O187" s="642">
        <v>1.2962578827907483</v>
      </c>
      <c r="P187" s="630">
        <v>494.7764898404472</v>
      </c>
    </row>
    <row r="188" spans="1:16" ht="14.4" customHeight="1" x14ac:dyDescent="0.3">
      <c r="A188" s="625" t="s">
        <v>5302</v>
      </c>
      <c r="B188" s="626" t="s">
        <v>5303</v>
      </c>
      <c r="C188" s="626" t="s">
        <v>5586</v>
      </c>
      <c r="D188" s="626" t="s">
        <v>5587</v>
      </c>
      <c r="E188" s="629"/>
      <c r="F188" s="629"/>
      <c r="G188" s="626"/>
      <c r="H188" s="626"/>
      <c r="I188" s="629">
        <v>33.340000000000003</v>
      </c>
      <c r="J188" s="629">
        <v>74863.939999999988</v>
      </c>
      <c r="K188" s="626"/>
      <c r="L188" s="626">
        <v>2245.4691061787635</v>
      </c>
      <c r="M188" s="629">
        <v>11</v>
      </c>
      <c r="N188" s="629">
        <v>24916.870000000003</v>
      </c>
      <c r="O188" s="642"/>
      <c r="P188" s="630">
        <v>2265.17</v>
      </c>
    </row>
    <row r="189" spans="1:16" ht="14.4" customHeight="1" x14ac:dyDescent="0.3">
      <c r="A189" s="625" t="s">
        <v>5302</v>
      </c>
      <c r="B189" s="626" t="s">
        <v>5303</v>
      </c>
      <c r="C189" s="626" t="s">
        <v>5588</v>
      </c>
      <c r="D189" s="626" t="s">
        <v>5589</v>
      </c>
      <c r="E189" s="629"/>
      <c r="F189" s="629"/>
      <c r="G189" s="626"/>
      <c r="H189" s="626"/>
      <c r="I189" s="629">
        <v>45</v>
      </c>
      <c r="J189" s="629">
        <v>404185.5</v>
      </c>
      <c r="K189" s="626"/>
      <c r="L189" s="626">
        <v>8981.9</v>
      </c>
      <c r="M189" s="629">
        <v>41.77</v>
      </c>
      <c r="N189" s="629">
        <v>378465.01000000007</v>
      </c>
      <c r="O189" s="642"/>
      <c r="P189" s="630">
        <v>9060.6897294709124</v>
      </c>
    </row>
    <row r="190" spans="1:16" ht="14.4" customHeight="1" x14ac:dyDescent="0.3">
      <c r="A190" s="625" t="s">
        <v>5302</v>
      </c>
      <c r="B190" s="626" t="s">
        <v>5303</v>
      </c>
      <c r="C190" s="626" t="s">
        <v>5590</v>
      </c>
      <c r="D190" s="626" t="s">
        <v>5591</v>
      </c>
      <c r="E190" s="629"/>
      <c r="F190" s="629"/>
      <c r="G190" s="626"/>
      <c r="H190" s="626"/>
      <c r="I190" s="629">
        <v>0</v>
      </c>
      <c r="J190" s="629">
        <v>5.8207660913467407E-10</v>
      </c>
      <c r="K190" s="626"/>
      <c r="L190" s="626"/>
      <c r="M190" s="629">
        <v>0</v>
      </c>
      <c r="N190" s="629">
        <v>-4.7293724492192268E-11</v>
      </c>
      <c r="O190" s="642"/>
      <c r="P190" s="630"/>
    </row>
    <row r="191" spans="1:16" ht="14.4" customHeight="1" x14ac:dyDescent="0.3">
      <c r="A191" s="625" t="s">
        <v>5302</v>
      </c>
      <c r="B191" s="626" t="s">
        <v>5303</v>
      </c>
      <c r="C191" s="626" t="s">
        <v>5590</v>
      </c>
      <c r="D191" s="626" t="s">
        <v>5592</v>
      </c>
      <c r="E191" s="629"/>
      <c r="F191" s="629"/>
      <c r="G191" s="626"/>
      <c r="H191" s="626"/>
      <c r="I191" s="629">
        <v>196</v>
      </c>
      <c r="J191" s="629">
        <v>3567495.8699999992</v>
      </c>
      <c r="K191" s="626"/>
      <c r="L191" s="626">
        <v>18201.509540816322</v>
      </c>
      <c r="M191" s="629">
        <v>37</v>
      </c>
      <c r="N191" s="629">
        <v>668930.4</v>
      </c>
      <c r="O191" s="642"/>
      <c r="P191" s="630">
        <v>18079.2</v>
      </c>
    </row>
    <row r="192" spans="1:16" ht="14.4" customHeight="1" x14ac:dyDescent="0.3">
      <c r="A192" s="625" t="s">
        <v>5302</v>
      </c>
      <c r="B192" s="626" t="s">
        <v>5303</v>
      </c>
      <c r="C192" s="626" t="s">
        <v>5593</v>
      </c>
      <c r="D192" s="626" t="s">
        <v>5591</v>
      </c>
      <c r="E192" s="629"/>
      <c r="F192" s="629"/>
      <c r="G192" s="626"/>
      <c r="H192" s="626"/>
      <c r="I192" s="629"/>
      <c r="J192" s="629"/>
      <c r="K192" s="626"/>
      <c r="L192" s="626"/>
      <c r="M192" s="629">
        <v>0</v>
      </c>
      <c r="N192" s="629">
        <v>7.5669959187507629E-10</v>
      </c>
      <c r="O192" s="642"/>
      <c r="P192" s="630"/>
    </row>
    <row r="193" spans="1:16" ht="14.4" customHeight="1" x14ac:dyDescent="0.3">
      <c r="A193" s="625" t="s">
        <v>5302</v>
      </c>
      <c r="B193" s="626" t="s">
        <v>5303</v>
      </c>
      <c r="C193" s="626" t="s">
        <v>5593</v>
      </c>
      <c r="D193" s="626" t="s">
        <v>5594</v>
      </c>
      <c r="E193" s="629"/>
      <c r="F193" s="629"/>
      <c r="G193" s="626"/>
      <c r="H193" s="626"/>
      <c r="I193" s="629"/>
      <c r="J193" s="629"/>
      <c r="K193" s="626"/>
      <c r="L193" s="626"/>
      <c r="M193" s="629">
        <v>93</v>
      </c>
      <c r="N193" s="629">
        <v>7258842.5099999998</v>
      </c>
      <c r="O193" s="642"/>
      <c r="P193" s="630">
        <v>78052.069999999992</v>
      </c>
    </row>
    <row r="194" spans="1:16" ht="14.4" customHeight="1" x14ac:dyDescent="0.3">
      <c r="A194" s="625" t="s">
        <v>5302</v>
      </c>
      <c r="B194" s="626" t="s">
        <v>5303</v>
      </c>
      <c r="C194" s="626" t="s">
        <v>5595</v>
      </c>
      <c r="D194" s="626" t="s">
        <v>5596</v>
      </c>
      <c r="E194" s="629"/>
      <c r="F194" s="629"/>
      <c r="G194" s="626"/>
      <c r="H194" s="626"/>
      <c r="I194" s="629"/>
      <c r="J194" s="629"/>
      <c r="K194" s="626"/>
      <c r="L194" s="626"/>
      <c r="M194" s="629">
        <v>18</v>
      </c>
      <c r="N194" s="629">
        <v>126300.41999999998</v>
      </c>
      <c r="O194" s="642"/>
      <c r="P194" s="630">
        <v>7016.6899999999987</v>
      </c>
    </row>
    <row r="195" spans="1:16" ht="14.4" customHeight="1" x14ac:dyDescent="0.3">
      <c r="A195" s="625" t="s">
        <v>5302</v>
      </c>
      <c r="B195" s="626" t="s">
        <v>5303</v>
      </c>
      <c r="C195" s="626" t="s">
        <v>5597</v>
      </c>
      <c r="D195" s="626" t="s">
        <v>5598</v>
      </c>
      <c r="E195" s="629"/>
      <c r="F195" s="629"/>
      <c r="G195" s="626"/>
      <c r="H195" s="626"/>
      <c r="I195" s="629">
        <v>427.42</v>
      </c>
      <c r="J195" s="629">
        <v>617272.14</v>
      </c>
      <c r="K195" s="626"/>
      <c r="L195" s="626">
        <v>1444.1816948200833</v>
      </c>
      <c r="M195" s="629">
        <v>174.54000000000002</v>
      </c>
      <c r="N195" s="629">
        <v>254358.21</v>
      </c>
      <c r="O195" s="642"/>
      <c r="P195" s="630">
        <v>1457.3061189412167</v>
      </c>
    </row>
    <row r="196" spans="1:16" ht="14.4" customHeight="1" x14ac:dyDescent="0.3">
      <c r="A196" s="625" t="s">
        <v>5302</v>
      </c>
      <c r="B196" s="626" t="s">
        <v>5303</v>
      </c>
      <c r="C196" s="626" t="s">
        <v>5599</v>
      </c>
      <c r="D196" s="626" t="s">
        <v>5598</v>
      </c>
      <c r="E196" s="629"/>
      <c r="F196" s="629"/>
      <c r="G196" s="626"/>
      <c r="H196" s="626"/>
      <c r="I196" s="629">
        <v>483.11999999999995</v>
      </c>
      <c r="J196" s="629">
        <v>2325420.73</v>
      </c>
      <c r="K196" s="626"/>
      <c r="L196" s="626">
        <v>4813.3398120549764</v>
      </c>
      <c r="M196" s="629">
        <v>298.49</v>
      </c>
      <c r="N196" s="629">
        <v>1449970.94</v>
      </c>
      <c r="O196" s="642"/>
      <c r="P196" s="630">
        <v>4857.6868236791852</v>
      </c>
    </row>
    <row r="197" spans="1:16" ht="14.4" customHeight="1" x14ac:dyDescent="0.3">
      <c r="A197" s="625" t="s">
        <v>5302</v>
      </c>
      <c r="B197" s="626" t="s">
        <v>5303</v>
      </c>
      <c r="C197" s="626" t="s">
        <v>5600</v>
      </c>
      <c r="D197" s="626" t="s">
        <v>5598</v>
      </c>
      <c r="E197" s="629"/>
      <c r="F197" s="629"/>
      <c r="G197" s="626"/>
      <c r="H197" s="626"/>
      <c r="I197" s="629">
        <v>294.92999999999995</v>
      </c>
      <c r="J197" s="629">
        <v>4259811.9899999993</v>
      </c>
      <c r="K197" s="626"/>
      <c r="L197" s="626">
        <v>14443.4679076391</v>
      </c>
      <c r="M197" s="629">
        <v>240.81</v>
      </c>
      <c r="N197" s="629">
        <v>3509069.23</v>
      </c>
      <c r="O197" s="642"/>
      <c r="P197" s="630">
        <v>14571.941489140816</v>
      </c>
    </row>
    <row r="198" spans="1:16" ht="14.4" customHeight="1" x14ac:dyDescent="0.3">
      <c r="A198" s="625" t="s">
        <v>5302</v>
      </c>
      <c r="B198" s="626" t="s">
        <v>5303</v>
      </c>
      <c r="C198" s="626" t="s">
        <v>5601</v>
      </c>
      <c r="D198" s="626" t="s">
        <v>5602</v>
      </c>
      <c r="E198" s="629"/>
      <c r="F198" s="629"/>
      <c r="G198" s="626"/>
      <c r="H198" s="626"/>
      <c r="I198" s="629">
        <v>1.85</v>
      </c>
      <c r="J198" s="629">
        <v>29078.76</v>
      </c>
      <c r="K198" s="626"/>
      <c r="L198" s="626">
        <v>15718.248648648647</v>
      </c>
      <c r="M198" s="629"/>
      <c r="N198" s="629"/>
      <c r="O198" s="642"/>
      <c r="P198" s="630"/>
    </row>
    <row r="199" spans="1:16" ht="14.4" customHeight="1" x14ac:dyDescent="0.3">
      <c r="A199" s="625" t="s">
        <v>5302</v>
      </c>
      <c r="B199" s="626" t="s">
        <v>5303</v>
      </c>
      <c r="C199" s="626" t="s">
        <v>5603</v>
      </c>
      <c r="D199" s="626" t="s">
        <v>5604</v>
      </c>
      <c r="E199" s="629"/>
      <c r="F199" s="629"/>
      <c r="G199" s="626"/>
      <c r="H199" s="626"/>
      <c r="I199" s="629">
        <v>708.96999999999991</v>
      </c>
      <c r="J199" s="629">
        <v>676917.04999999993</v>
      </c>
      <c r="K199" s="626"/>
      <c r="L199" s="626">
        <v>954.78941281013306</v>
      </c>
      <c r="M199" s="629">
        <v>333.15</v>
      </c>
      <c r="N199" s="629">
        <v>146086.18</v>
      </c>
      <c r="O199" s="642"/>
      <c r="P199" s="630">
        <v>438.49971484316376</v>
      </c>
    </row>
    <row r="200" spans="1:16" ht="14.4" customHeight="1" x14ac:dyDescent="0.3">
      <c r="A200" s="625" t="s">
        <v>5302</v>
      </c>
      <c r="B200" s="626" t="s">
        <v>5303</v>
      </c>
      <c r="C200" s="626" t="s">
        <v>5605</v>
      </c>
      <c r="D200" s="626" t="s">
        <v>5606</v>
      </c>
      <c r="E200" s="629"/>
      <c r="F200" s="629"/>
      <c r="G200" s="626"/>
      <c r="H200" s="626"/>
      <c r="I200" s="629">
        <v>426.73999999999995</v>
      </c>
      <c r="J200" s="629">
        <v>2037243.6500000001</v>
      </c>
      <c r="K200" s="626"/>
      <c r="L200" s="626">
        <v>4773.969278717721</v>
      </c>
      <c r="M200" s="629">
        <v>201.83</v>
      </c>
      <c r="N200" s="629">
        <v>442493.74</v>
      </c>
      <c r="O200" s="642"/>
      <c r="P200" s="630">
        <v>2192.408165287618</v>
      </c>
    </row>
    <row r="201" spans="1:16" ht="14.4" customHeight="1" x14ac:dyDescent="0.3">
      <c r="A201" s="625" t="s">
        <v>5302</v>
      </c>
      <c r="B201" s="626" t="s">
        <v>5303</v>
      </c>
      <c r="C201" s="626" t="s">
        <v>5607</v>
      </c>
      <c r="D201" s="626" t="s">
        <v>5554</v>
      </c>
      <c r="E201" s="629"/>
      <c r="F201" s="629"/>
      <c r="G201" s="626"/>
      <c r="H201" s="626"/>
      <c r="I201" s="629"/>
      <c r="J201" s="629"/>
      <c r="K201" s="626"/>
      <c r="L201" s="626"/>
      <c r="M201" s="629">
        <v>32.25</v>
      </c>
      <c r="N201" s="629">
        <v>239369.44</v>
      </c>
      <c r="O201" s="642"/>
      <c r="P201" s="630">
        <v>7422.3082170542639</v>
      </c>
    </row>
    <row r="202" spans="1:16" ht="14.4" customHeight="1" x14ac:dyDescent="0.3">
      <c r="A202" s="625" t="s">
        <v>5302</v>
      </c>
      <c r="B202" s="626" t="s">
        <v>5303</v>
      </c>
      <c r="C202" s="626" t="s">
        <v>5608</v>
      </c>
      <c r="D202" s="626" t="s">
        <v>5554</v>
      </c>
      <c r="E202" s="629"/>
      <c r="F202" s="629"/>
      <c r="G202" s="626"/>
      <c r="H202" s="626"/>
      <c r="I202" s="629"/>
      <c r="J202" s="629"/>
      <c r="K202" s="626"/>
      <c r="L202" s="626"/>
      <c r="M202" s="629">
        <v>55.55</v>
      </c>
      <c r="N202" s="629">
        <v>200847.59999999998</v>
      </c>
      <c r="O202" s="642"/>
      <c r="P202" s="630">
        <v>3615.6183618361833</v>
      </c>
    </row>
    <row r="203" spans="1:16" ht="14.4" customHeight="1" x14ac:dyDescent="0.3">
      <c r="A203" s="625" t="s">
        <v>5302</v>
      </c>
      <c r="B203" s="626" t="s">
        <v>5303</v>
      </c>
      <c r="C203" s="626" t="s">
        <v>5609</v>
      </c>
      <c r="D203" s="626" t="s">
        <v>5610</v>
      </c>
      <c r="E203" s="629"/>
      <c r="F203" s="629"/>
      <c r="G203" s="626"/>
      <c r="H203" s="626"/>
      <c r="I203" s="629"/>
      <c r="J203" s="629"/>
      <c r="K203" s="626"/>
      <c r="L203" s="626"/>
      <c r="M203" s="629">
        <v>135.57</v>
      </c>
      <c r="N203" s="629">
        <v>88105.4</v>
      </c>
      <c r="O203" s="642"/>
      <c r="P203" s="630">
        <v>649.88861842590541</v>
      </c>
    </row>
    <row r="204" spans="1:16" ht="14.4" customHeight="1" x14ac:dyDescent="0.3">
      <c r="A204" s="625" t="s">
        <v>5302</v>
      </c>
      <c r="B204" s="626" t="s">
        <v>5303</v>
      </c>
      <c r="C204" s="626" t="s">
        <v>5611</v>
      </c>
      <c r="D204" s="626" t="s">
        <v>5610</v>
      </c>
      <c r="E204" s="629"/>
      <c r="F204" s="629"/>
      <c r="G204" s="626"/>
      <c r="H204" s="626"/>
      <c r="I204" s="629"/>
      <c r="J204" s="629"/>
      <c r="K204" s="626"/>
      <c r="L204" s="626"/>
      <c r="M204" s="629">
        <v>83.81</v>
      </c>
      <c r="N204" s="629">
        <v>272337.13</v>
      </c>
      <c r="O204" s="642"/>
      <c r="P204" s="630">
        <v>3249.4586564849064</v>
      </c>
    </row>
    <row r="205" spans="1:16" ht="14.4" customHeight="1" x14ac:dyDescent="0.3">
      <c r="A205" s="625" t="s">
        <v>5302</v>
      </c>
      <c r="B205" s="626" t="s">
        <v>5303</v>
      </c>
      <c r="C205" s="626" t="s">
        <v>5612</v>
      </c>
      <c r="D205" s="626" t="s">
        <v>5610</v>
      </c>
      <c r="E205" s="629"/>
      <c r="F205" s="629"/>
      <c r="G205" s="626"/>
      <c r="H205" s="626"/>
      <c r="I205" s="629"/>
      <c r="J205" s="629"/>
      <c r="K205" s="626"/>
      <c r="L205" s="626"/>
      <c r="M205" s="629">
        <v>30.490000000000002</v>
      </c>
      <c r="N205" s="629">
        <v>198152.82999999996</v>
      </c>
      <c r="O205" s="642"/>
      <c r="P205" s="630">
        <v>6498.9448999672004</v>
      </c>
    </row>
    <row r="206" spans="1:16" ht="14.4" customHeight="1" x14ac:dyDescent="0.3">
      <c r="A206" s="625" t="s">
        <v>5302</v>
      </c>
      <c r="B206" s="626" t="s">
        <v>5303</v>
      </c>
      <c r="C206" s="626" t="s">
        <v>5613</v>
      </c>
      <c r="D206" s="626" t="s">
        <v>5614</v>
      </c>
      <c r="E206" s="629">
        <v>0</v>
      </c>
      <c r="F206" s="629">
        <v>0</v>
      </c>
      <c r="G206" s="626"/>
      <c r="H206" s="626"/>
      <c r="I206" s="629">
        <v>0</v>
      </c>
      <c r="J206" s="629">
        <v>-1.6007106751203537E-10</v>
      </c>
      <c r="K206" s="626"/>
      <c r="L206" s="626"/>
      <c r="M206" s="629">
        <v>0</v>
      </c>
      <c r="N206" s="629">
        <v>0</v>
      </c>
      <c r="O206" s="642"/>
      <c r="P206" s="630"/>
    </row>
    <row r="207" spans="1:16" ht="14.4" customHeight="1" x14ac:dyDescent="0.3">
      <c r="A207" s="625" t="s">
        <v>5302</v>
      </c>
      <c r="B207" s="626" t="s">
        <v>5303</v>
      </c>
      <c r="C207" s="626" t="s">
        <v>5613</v>
      </c>
      <c r="D207" s="626" t="s">
        <v>5615</v>
      </c>
      <c r="E207" s="629">
        <v>84</v>
      </c>
      <c r="F207" s="629">
        <v>2325737.0099999998</v>
      </c>
      <c r="G207" s="626">
        <v>1</v>
      </c>
      <c r="H207" s="626">
        <v>27687.345357142854</v>
      </c>
      <c r="I207" s="629">
        <v>36</v>
      </c>
      <c r="J207" s="629">
        <v>989654.75999999989</v>
      </c>
      <c r="K207" s="626">
        <v>0.42552307322142152</v>
      </c>
      <c r="L207" s="626">
        <v>27490.409999999996</v>
      </c>
      <c r="M207" s="629">
        <v>36</v>
      </c>
      <c r="N207" s="629">
        <v>934339.68</v>
      </c>
      <c r="O207" s="642">
        <v>0.40173918030396744</v>
      </c>
      <c r="P207" s="630">
        <v>25953.88</v>
      </c>
    </row>
    <row r="208" spans="1:16" ht="14.4" customHeight="1" x14ac:dyDescent="0.3">
      <c r="A208" s="625" t="s">
        <v>5302</v>
      </c>
      <c r="B208" s="626" t="s">
        <v>5303</v>
      </c>
      <c r="C208" s="626" t="s">
        <v>5616</v>
      </c>
      <c r="D208" s="626" t="s">
        <v>5614</v>
      </c>
      <c r="E208" s="629">
        <v>0</v>
      </c>
      <c r="F208" s="629">
        <v>-1.4551915228366852E-11</v>
      </c>
      <c r="G208" s="626">
        <v>1</v>
      </c>
      <c r="H208" s="626"/>
      <c r="I208" s="629"/>
      <c r="J208" s="629"/>
      <c r="K208" s="626"/>
      <c r="L208" s="626"/>
      <c r="M208" s="629"/>
      <c r="N208" s="629"/>
      <c r="O208" s="642"/>
      <c r="P208" s="630"/>
    </row>
    <row r="209" spans="1:16" ht="14.4" customHeight="1" x14ac:dyDescent="0.3">
      <c r="A209" s="625" t="s">
        <v>5302</v>
      </c>
      <c r="B209" s="626" t="s">
        <v>5303</v>
      </c>
      <c r="C209" s="626" t="s">
        <v>5616</v>
      </c>
      <c r="D209" s="626" t="s">
        <v>5615</v>
      </c>
      <c r="E209" s="629">
        <v>3</v>
      </c>
      <c r="F209" s="629">
        <v>166513.74</v>
      </c>
      <c r="G209" s="626">
        <v>1</v>
      </c>
      <c r="H209" s="626">
        <v>55504.579999999994</v>
      </c>
      <c r="I209" s="629"/>
      <c r="J209" s="629"/>
      <c r="K209" s="626"/>
      <c r="L209" s="626"/>
      <c r="M209" s="629"/>
      <c r="N209" s="629"/>
      <c r="O209" s="642"/>
      <c r="P209" s="630"/>
    </row>
    <row r="210" spans="1:16" ht="14.4" customHeight="1" x14ac:dyDescent="0.3">
      <c r="A210" s="625" t="s">
        <v>5302</v>
      </c>
      <c r="B210" s="626" t="s">
        <v>5303</v>
      </c>
      <c r="C210" s="626" t="s">
        <v>5617</v>
      </c>
      <c r="D210" s="626" t="s">
        <v>5618</v>
      </c>
      <c r="E210" s="629">
        <v>0.2</v>
      </c>
      <c r="F210" s="629">
        <v>281.16000000000003</v>
      </c>
      <c r="G210" s="626">
        <v>1</v>
      </c>
      <c r="H210" s="626">
        <v>1405.8</v>
      </c>
      <c r="I210" s="629"/>
      <c r="J210" s="629"/>
      <c r="K210" s="626"/>
      <c r="L210" s="626"/>
      <c r="M210" s="629"/>
      <c r="N210" s="629"/>
      <c r="O210" s="642"/>
      <c r="P210" s="630"/>
    </row>
    <row r="211" spans="1:16" ht="14.4" customHeight="1" x14ac:dyDescent="0.3">
      <c r="A211" s="625" t="s">
        <v>5302</v>
      </c>
      <c r="B211" s="626" t="s">
        <v>5303</v>
      </c>
      <c r="C211" s="626" t="s">
        <v>5619</v>
      </c>
      <c r="D211" s="626" t="s">
        <v>5618</v>
      </c>
      <c r="E211" s="629">
        <v>1.4</v>
      </c>
      <c r="F211" s="629">
        <v>9840.6</v>
      </c>
      <c r="G211" s="626">
        <v>1</v>
      </c>
      <c r="H211" s="626">
        <v>7029.0000000000009</v>
      </c>
      <c r="I211" s="629">
        <v>0.60000000000000009</v>
      </c>
      <c r="J211" s="629">
        <v>5872.92</v>
      </c>
      <c r="K211" s="626">
        <v>0.59680507286141082</v>
      </c>
      <c r="L211" s="626">
        <v>9788.1999999999989</v>
      </c>
      <c r="M211" s="629"/>
      <c r="N211" s="629"/>
      <c r="O211" s="642"/>
      <c r="P211" s="630"/>
    </row>
    <row r="212" spans="1:16" ht="14.4" customHeight="1" x14ac:dyDescent="0.3">
      <c r="A212" s="625" t="s">
        <v>5302</v>
      </c>
      <c r="B212" s="626" t="s">
        <v>5303</v>
      </c>
      <c r="C212" s="626" t="s">
        <v>5620</v>
      </c>
      <c r="D212" s="626" t="s">
        <v>5621</v>
      </c>
      <c r="E212" s="629"/>
      <c r="F212" s="629"/>
      <c r="G212" s="626"/>
      <c r="H212" s="626"/>
      <c r="I212" s="629">
        <v>0.2</v>
      </c>
      <c r="J212" s="629">
        <v>474.16</v>
      </c>
      <c r="K212" s="626"/>
      <c r="L212" s="626">
        <v>2370.8000000000002</v>
      </c>
      <c r="M212" s="629"/>
      <c r="N212" s="629"/>
      <c r="O212" s="642"/>
      <c r="P212" s="630"/>
    </row>
    <row r="213" spans="1:16" ht="14.4" customHeight="1" x14ac:dyDescent="0.3">
      <c r="A213" s="625" t="s">
        <v>5302</v>
      </c>
      <c r="B213" s="626" t="s">
        <v>5303</v>
      </c>
      <c r="C213" s="626" t="s">
        <v>5622</v>
      </c>
      <c r="D213" s="626" t="s">
        <v>5621</v>
      </c>
      <c r="E213" s="629">
        <v>14.1</v>
      </c>
      <c r="F213" s="629">
        <v>160823.51999999999</v>
      </c>
      <c r="G213" s="626">
        <v>1</v>
      </c>
      <c r="H213" s="626">
        <v>11405.923404255318</v>
      </c>
      <c r="I213" s="629">
        <v>8.3999999999999986</v>
      </c>
      <c r="J213" s="629">
        <v>131131.84</v>
      </c>
      <c r="K213" s="626">
        <v>0.81537725327738131</v>
      </c>
      <c r="L213" s="626">
        <v>15610.933333333336</v>
      </c>
      <c r="M213" s="629"/>
      <c r="N213" s="629"/>
      <c r="O213" s="642"/>
      <c r="P213" s="630"/>
    </row>
    <row r="214" spans="1:16" ht="14.4" customHeight="1" x14ac:dyDescent="0.3">
      <c r="A214" s="625" t="s">
        <v>5302</v>
      </c>
      <c r="B214" s="626" t="s">
        <v>5303</v>
      </c>
      <c r="C214" s="626" t="s">
        <v>5623</v>
      </c>
      <c r="D214" s="626" t="s">
        <v>5624</v>
      </c>
      <c r="E214" s="629"/>
      <c r="F214" s="629"/>
      <c r="G214" s="626"/>
      <c r="H214" s="626"/>
      <c r="I214" s="629">
        <v>2</v>
      </c>
      <c r="J214" s="629">
        <v>27490.400000000001</v>
      </c>
      <c r="K214" s="626"/>
      <c r="L214" s="626">
        <v>13745.2</v>
      </c>
      <c r="M214" s="629"/>
      <c r="N214" s="629"/>
      <c r="O214" s="642"/>
      <c r="P214" s="630"/>
    </row>
    <row r="215" spans="1:16" ht="14.4" customHeight="1" x14ac:dyDescent="0.3">
      <c r="A215" s="625" t="s">
        <v>5302</v>
      </c>
      <c r="B215" s="626" t="s">
        <v>5303</v>
      </c>
      <c r="C215" s="626" t="s">
        <v>5625</v>
      </c>
      <c r="D215" s="626" t="s">
        <v>5624</v>
      </c>
      <c r="E215" s="629"/>
      <c r="F215" s="629"/>
      <c r="G215" s="626"/>
      <c r="H215" s="626"/>
      <c r="I215" s="629">
        <v>8.379999999999999</v>
      </c>
      <c r="J215" s="629">
        <v>655217.60000000009</v>
      </c>
      <c r="K215" s="626"/>
      <c r="L215" s="626">
        <v>78188.257756563267</v>
      </c>
      <c r="M215" s="629">
        <v>9</v>
      </c>
      <c r="N215" s="629">
        <v>442748</v>
      </c>
      <c r="O215" s="642"/>
      <c r="P215" s="630">
        <v>49194.222222222219</v>
      </c>
    </row>
    <row r="216" spans="1:16" ht="14.4" customHeight="1" x14ac:dyDescent="0.3">
      <c r="A216" s="625" t="s">
        <v>5302</v>
      </c>
      <c r="B216" s="626" t="s">
        <v>5303</v>
      </c>
      <c r="C216" s="626" t="s">
        <v>5626</v>
      </c>
      <c r="D216" s="626" t="s">
        <v>5408</v>
      </c>
      <c r="E216" s="629"/>
      <c r="F216" s="629"/>
      <c r="G216" s="626"/>
      <c r="H216" s="626"/>
      <c r="I216" s="629">
        <v>1</v>
      </c>
      <c r="J216" s="629">
        <v>7.5</v>
      </c>
      <c r="K216" s="626"/>
      <c r="L216" s="626">
        <v>7.5</v>
      </c>
      <c r="M216" s="629"/>
      <c r="N216" s="629"/>
      <c r="O216" s="642"/>
      <c r="P216" s="630"/>
    </row>
    <row r="217" spans="1:16" ht="14.4" customHeight="1" x14ac:dyDescent="0.3">
      <c r="A217" s="625" t="s">
        <v>5302</v>
      </c>
      <c r="B217" s="626" t="s">
        <v>5303</v>
      </c>
      <c r="C217" s="626" t="s">
        <v>5627</v>
      </c>
      <c r="D217" s="626" t="s">
        <v>5614</v>
      </c>
      <c r="E217" s="629"/>
      <c r="F217" s="629"/>
      <c r="G217" s="626"/>
      <c r="H217" s="626"/>
      <c r="I217" s="629"/>
      <c r="J217" s="629"/>
      <c r="K217" s="626"/>
      <c r="L217" s="626"/>
      <c r="M217" s="629">
        <v>0</v>
      </c>
      <c r="N217" s="629">
        <v>0</v>
      </c>
      <c r="O217" s="642"/>
      <c r="P217" s="630"/>
    </row>
    <row r="218" spans="1:16" ht="14.4" customHeight="1" x14ac:dyDescent="0.3">
      <c r="A218" s="625" t="s">
        <v>5302</v>
      </c>
      <c r="B218" s="626" t="s">
        <v>5303</v>
      </c>
      <c r="C218" s="626" t="s">
        <v>5627</v>
      </c>
      <c r="D218" s="626" t="s">
        <v>5615</v>
      </c>
      <c r="E218" s="629"/>
      <c r="F218" s="629"/>
      <c r="G218" s="626"/>
      <c r="H218" s="626"/>
      <c r="I218" s="629"/>
      <c r="J218" s="629"/>
      <c r="K218" s="626"/>
      <c r="L218" s="626"/>
      <c r="M218" s="629">
        <v>2</v>
      </c>
      <c r="N218" s="629">
        <v>51907.76</v>
      </c>
      <c r="O218" s="642"/>
      <c r="P218" s="630">
        <v>25953.88</v>
      </c>
    </row>
    <row r="219" spans="1:16" ht="14.4" customHeight="1" x14ac:dyDescent="0.3">
      <c r="A219" s="625" t="s">
        <v>5302</v>
      </c>
      <c r="B219" s="626" t="s">
        <v>5628</v>
      </c>
      <c r="C219" s="626" t="s">
        <v>5629</v>
      </c>
      <c r="D219" s="626" t="s">
        <v>5630</v>
      </c>
      <c r="E219" s="629">
        <v>1</v>
      </c>
      <c r="F219" s="629">
        <v>710.6</v>
      </c>
      <c r="G219" s="626">
        <v>1</v>
      </c>
      <c r="H219" s="626">
        <v>710.6</v>
      </c>
      <c r="I219" s="629"/>
      <c r="J219" s="629"/>
      <c r="K219" s="626"/>
      <c r="L219" s="626"/>
      <c r="M219" s="629"/>
      <c r="N219" s="629"/>
      <c r="O219" s="642"/>
      <c r="P219" s="630"/>
    </row>
    <row r="220" spans="1:16" ht="14.4" customHeight="1" x14ac:dyDescent="0.3">
      <c r="A220" s="625" t="s">
        <v>5302</v>
      </c>
      <c r="B220" s="626" t="s">
        <v>5628</v>
      </c>
      <c r="C220" s="626" t="s">
        <v>5631</v>
      </c>
      <c r="D220" s="626" t="s">
        <v>5632</v>
      </c>
      <c r="E220" s="629">
        <v>4</v>
      </c>
      <c r="F220" s="629">
        <v>3468</v>
      </c>
      <c r="G220" s="626">
        <v>1</v>
      </c>
      <c r="H220" s="626">
        <v>867</v>
      </c>
      <c r="I220" s="629">
        <v>20</v>
      </c>
      <c r="J220" s="629">
        <v>17340</v>
      </c>
      <c r="K220" s="626">
        <v>5</v>
      </c>
      <c r="L220" s="626">
        <v>867</v>
      </c>
      <c r="M220" s="629">
        <v>6</v>
      </c>
      <c r="N220" s="629">
        <v>5202</v>
      </c>
      <c r="O220" s="642">
        <v>1.5</v>
      </c>
      <c r="P220" s="630">
        <v>867</v>
      </c>
    </row>
    <row r="221" spans="1:16" ht="14.4" customHeight="1" x14ac:dyDescent="0.3">
      <c r="A221" s="625" t="s">
        <v>5302</v>
      </c>
      <c r="B221" s="626" t="s">
        <v>5628</v>
      </c>
      <c r="C221" s="626" t="s">
        <v>5633</v>
      </c>
      <c r="D221" s="626" t="s">
        <v>5634</v>
      </c>
      <c r="E221" s="629">
        <v>376</v>
      </c>
      <c r="F221" s="629">
        <v>325992</v>
      </c>
      <c r="G221" s="626">
        <v>1</v>
      </c>
      <c r="H221" s="626">
        <v>867</v>
      </c>
      <c r="I221" s="629">
        <v>479</v>
      </c>
      <c r="J221" s="629">
        <v>415293</v>
      </c>
      <c r="K221" s="626">
        <v>1.2739361702127661</v>
      </c>
      <c r="L221" s="626">
        <v>867</v>
      </c>
      <c r="M221" s="629">
        <v>206</v>
      </c>
      <c r="N221" s="629">
        <v>178602</v>
      </c>
      <c r="O221" s="642">
        <v>0.5478723404255319</v>
      </c>
      <c r="P221" s="630">
        <v>867</v>
      </c>
    </row>
    <row r="222" spans="1:16" ht="14.4" customHeight="1" x14ac:dyDescent="0.3">
      <c r="A222" s="625" t="s">
        <v>5302</v>
      </c>
      <c r="B222" s="626" t="s">
        <v>5628</v>
      </c>
      <c r="C222" s="626" t="s">
        <v>5635</v>
      </c>
      <c r="D222" s="626" t="s">
        <v>5636</v>
      </c>
      <c r="E222" s="629"/>
      <c r="F222" s="629"/>
      <c r="G222" s="626"/>
      <c r="H222" s="626"/>
      <c r="I222" s="629">
        <v>2</v>
      </c>
      <c r="J222" s="629">
        <v>9062</v>
      </c>
      <c r="K222" s="626"/>
      <c r="L222" s="626">
        <v>4531</v>
      </c>
      <c r="M222" s="629">
        <v>2</v>
      </c>
      <c r="N222" s="629">
        <v>9062</v>
      </c>
      <c r="O222" s="642"/>
      <c r="P222" s="630">
        <v>4531</v>
      </c>
    </row>
    <row r="223" spans="1:16" ht="14.4" customHeight="1" x14ac:dyDescent="0.3">
      <c r="A223" s="625" t="s">
        <v>5302</v>
      </c>
      <c r="B223" s="626" t="s">
        <v>5628</v>
      </c>
      <c r="C223" s="626" t="s">
        <v>5637</v>
      </c>
      <c r="D223" s="626" t="s">
        <v>5638</v>
      </c>
      <c r="E223" s="629">
        <v>4</v>
      </c>
      <c r="F223" s="629">
        <v>3856</v>
      </c>
      <c r="G223" s="626">
        <v>1</v>
      </c>
      <c r="H223" s="626">
        <v>964</v>
      </c>
      <c r="I223" s="629">
        <v>28</v>
      </c>
      <c r="J223" s="629">
        <v>26992</v>
      </c>
      <c r="K223" s="626">
        <v>7</v>
      </c>
      <c r="L223" s="626">
        <v>964</v>
      </c>
      <c r="M223" s="629"/>
      <c r="N223" s="629"/>
      <c r="O223" s="642"/>
      <c r="P223" s="630"/>
    </row>
    <row r="224" spans="1:16" ht="14.4" customHeight="1" x14ac:dyDescent="0.3">
      <c r="A224" s="625" t="s">
        <v>5302</v>
      </c>
      <c r="B224" s="626" t="s">
        <v>5628</v>
      </c>
      <c r="C224" s="626" t="s">
        <v>5639</v>
      </c>
      <c r="D224" s="626" t="s">
        <v>5640</v>
      </c>
      <c r="E224" s="629"/>
      <c r="F224" s="629"/>
      <c r="G224" s="626"/>
      <c r="H224" s="626"/>
      <c r="I224" s="629"/>
      <c r="J224" s="629"/>
      <c r="K224" s="626"/>
      <c r="L224" s="626"/>
      <c r="M224" s="629">
        <v>124</v>
      </c>
      <c r="N224" s="629">
        <v>115644.88</v>
      </c>
      <c r="O224" s="642"/>
      <c r="P224" s="630">
        <v>932.62</v>
      </c>
    </row>
    <row r="225" spans="1:16" ht="14.4" customHeight="1" x14ac:dyDescent="0.3">
      <c r="A225" s="625" t="s">
        <v>5302</v>
      </c>
      <c r="B225" s="626" t="s">
        <v>5628</v>
      </c>
      <c r="C225" s="626" t="s">
        <v>5641</v>
      </c>
      <c r="D225" s="626" t="s">
        <v>5640</v>
      </c>
      <c r="E225" s="629"/>
      <c r="F225" s="629"/>
      <c r="G225" s="626"/>
      <c r="H225" s="626"/>
      <c r="I225" s="629"/>
      <c r="J225" s="629"/>
      <c r="K225" s="626"/>
      <c r="L225" s="626"/>
      <c r="M225" s="629">
        <v>25</v>
      </c>
      <c r="N225" s="629">
        <v>22997</v>
      </c>
      <c r="O225" s="642"/>
      <c r="P225" s="630">
        <v>919.88</v>
      </c>
    </row>
    <row r="226" spans="1:16" ht="14.4" customHeight="1" x14ac:dyDescent="0.3">
      <c r="A226" s="625" t="s">
        <v>5302</v>
      </c>
      <c r="B226" s="626" t="s">
        <v>5642</v>
      </c>
      <c r="C226" s="626" t="s">
        <v>5643</v>
      </c>
      <c r="D226" s="626" t="s">
        <v>5644</v>
      </c>
      <c r="E226" s="629">
        <v>2</v>
      </c>
      <c r="F226" s="629">
        <v>114</v>
      </c>
      <c r="G226" s="626">
        <v>1</v>
      </c>
      <c r="H226" s="626">
        <v>57</v>
      </c>
      <c r="I226" s="629"/>
      <c r="J226" s="629"/>
      <c r="K226" s="626"/>
      <c r="L226" s="626"/>
      <c r="M226" s="629">
        <v>1</v>
      </c>
      <c r="N226" s="629">
        <v>56</v>
      </c>
      <c r="O226" s="642">
        <v>0.49122807017543857</v>
      </c>
      <c r="P226" s="630">
        <v>56</v>
      </c>
    </row>
    <row r="227" spans="1:16" ht="14.4" customHeight="1" x14ac:dyDescent="0.3">
      <c r="A227" s="625" t="s">
        <v>5302</v>
      </c>
      <c r="B227" s="626" t="s">
        <v>5642</v>
      </c>
      <c r="C227" s="626" t="s">
        <v>5645</v>
      </c>
      <c r="D227" s="626" t="s">
        <v>5646</v>
      </c>
      <c r="E227" s="629">
        <v>1174</v>
      </c>
      <c r="F227" s="629">
        <v>29350</v>
      </c>
      <c r="G227" s="626">
        <v>1</v>
      </c>
      <c r="H227" s="626">
        <v>25</v>
      </c>
      <c r="I227" s="629">
        <v>2185</v>
      </c>
      <c r="J227" s="629">
        <v>54625</v>
      </c>
      <c r="K227" s="626">
        <v>1.8611584327086883</v>
      </c>
      <c r="L227" s="626">
        <v>25</v>
      </c>
      <c r="M227" s="629">
        <v>1922</v>
      </c>
      <c r="N227" s="629">
        <v>67270</v>
      </c>
      <c r="O227" s="642">
        <v>2.2919931856899489</v>
      </c>
      <c r="P227" s="630">
        <v>35</v>
      </c>
    </row>
    <row r="228" spans="1:16" ht="14.4" customHeight="1" x14ac:dyDescent="0.3">
      <c r="A228" s="625" t="s">
        <v>5302</v>
      </c>
      <c r="B228" s="626" t="s">
        <v>5642</v>
      </c>
      <c r="C228" s="626" t="s">
        <v>5647</v>
      </c>
      <c r="D228" s="626" t="s">
        <v>5648</v>
      </c>
      <c r="E228" s="629">
        <v>24</v>
      </c>
      <c r="F228" s="629">
        <v>6600</v>
      </c>
      <c r="G228" s="626">
        <v>1</v>
      </c>
      <c r="H228" s="626">
        <v>275</v>
      </c>
      <c r="I228" s="629">
        <v>35</v>
      </c>
      <c r="J228" s="629">
        <v>9660</v>
      </c>
      <c r="K228" s="626">
        <v>1.4636363636363636</v>
      </c>
      <c r="L228" s="626">
        <v>276</v>
      </c>
      <c r="M228" s="629">
        <v>30</v>
      </c>
      <c r="N228" s="629">
        <v>8310</v>
      </c>
      <c r="O228" s="642">
        <v>1.259090909090909</v>
      </c>
      <c r="P228" s="630">
        <v>277</v>
      </c>
    </row>
    <row r="229" spans="1:16" ht="14.4" customHeight="1" x14ac:dyDescent="0.3">
      <c r="A229" s="625" t="s">
        <v>5302</v>
      </c>
      <c r="B229" s="626" t="s">
        <v>5642</v>
      </c>
      <c r="C229" s="626" t="s">
        <v>5649</v>
      </c>
      <c r="D229" s="626" t="s">
        <v>5650</v>
      </c>
      <c r="E229" s="629">
        <v>508</v>
      </c>
      <c r="F229" s="629">
        <v>31496</v>
      </c>
      <c r="G229" s="626">
        <v>1</v>
      </c>
      <c r="H229" s="626">
        <v>62</v>
      </c>
      <c r="I229" s="629">
        <v>531</v>
      </c>
      <c r="J229" s="629">
        <v>32922</v>
      </c>
      <c r="K229" s="626">
        <v>1.045275590551181</v>
      </c>
      <c r="L229" s="626">
        <v>62</v>
      </c>
      <c r="M229" s="629">
        <v>519</v>
      </c>
      <c r="N229" s="629">
        <v>58128</v>
      </c>
      <c r="O229" s="642">
        <v>1.8455676911353822</v>
      </c>
      <c r="P229" s="630">
        <v>112</v>
      </c>
    </row>
    <row r="230" spans="1:16" ht="14.4" customHeight="1" x14ac:dyDescent="0.3">
      <c r="A230" s="625" t="s">
        <v>5302</v>
      </c>
      <c r="B230" s="626" t="s">
        <v>5642</v>
      </c>
      <c r="C230" s="626" t="s">
        <v>5651</v>
      </c>
      <c r="D230" s="626" t="s">
        <v>5652</v>
      </c>
      <c r="E230" s="629">
        <v>264</v>
      </c>
      <c r="F230" s="629">
        <v>5016</v>
      </c>
      <c r="G230" s="626">
        <v>1</v>
      </c>
      <c r="H230" s="626">
        <v>19</v>
      </c>
      <c r="I230" s="629">
        <v>392</v>
      </c>
      <c r="J230" s="629">
        <v>7448</v>
      </c>
      <c r="K230" s="626">
        <v>1.4848484848484849</v>
      </c>
      <c r="L230" s="626">
        <v>19</v>
      </c>
      <c r="M230" s="629">
        <v>672</v>
      </c>
      <c r="N230" s="629">
        <v>20160</v>
      </c>
      <c r="O230" s="642">
        <v>4.0191387559808609</v>
      </c>
      <c r="P230" s="630">
        <v>30</v>
      </c>
    </row>
    <row r="231" spans="1:16" ht="14.4" customHeight="1" x14ac:dyDescent="0.3">
      <c r="A231" s="625" t="s">
        <v>5302</v>
      </c>
      <c r="B231" s="626" t="s">
        <v>5642</v>
      </c>
      <c r="C231" s="626" t="s">
        <v>5653</v>
      </c>
      <c r="D231" s="626" t="s">
        <v>5654</v>
      </c>
      <c r="E231" s="629">
        <v>2887</v>
      </c>
      <c r="F231" s="629">
        <v>161672</v>
      </c>
      <c r="G231" s="626">
        <v>1</v>
      </c>
      <c r="H231" s="626">
        <v>56</v>
      </c>
      <c r="I231" s="629">
        <v>3276</v>
      </c>
      <c r="J231" s="629">
        <v>183456</v>
      </c>
      <c r="K231" s="626">
        <v>1.1347419466574298</v>
      </c>
      <c r="L231" s="626">
        <v>56</v>
      </c>
      <c r="M231" s="629">
        <v>1983</v>
      </c>
      <c r="N231" s="629">
        <v>111048</v>
      </c>
      <c r="O231" s="642">
        <v>0.68687218565985453</v>
      </c>
      <c r="P231" s="630">
        <v>56</v>
      </c>
    </row>
    <row r="232" spans="1:16" ht="14.4" customHeight="1" x14ac:dyDescent="0.3">
      <c r="A232" s="625" t="s">
        <v>5302</v>
      </c>
      <c r="B232" s="626" t="s">
        <v>5642</v>
      </c>
      <c r="C232" s="626" t="s">
        <v>5655</v>
      </c>
      <c r="D232" s="626" t="s">
        <v>5656</v>
      </c>
      <c r="E232" s="629">
        <v>738</v>
      </c>
      <c r="F232" s="629">
        <v>115128</v>
      </c>
      <c r="G232" s="626">
        <v>1</v>
      </c>
      <c r="H232" s="626">
        <v>156</v>
      </c>
      <c r="I232" s="629">
        <v>1505</v>
      </c>
      <c r="J232" s="629">
        <v>237790</v>
      </c>
      <c r="K232" s="626">
        <v>2.0654402056841081</v>
      </c>
      <c r="L232" s="626">
        <v>158</v>
      </c>
      <c r="M232" s="629">
        <v>1224</v>
      </c>
      <c r="N232" s="629">
        <v>190944</v>
      </c>
      <c r="O232" s="642">
        <v>1.6585365853658536</v>
      </c>
      <c r="P232" s="630">
        <v>156</v>
      </c>
    </row>
    <row r="233" spans="1:16" ht="14.4" customHeight="1" x14ac:dyDescent="0.3">
      <c r="A233" s="625" t="s">
        <v>5302</v>
      </c>
      <c r="B233" s="626" t="s">
        <v>5642</v>
      </c>
      <c r="C233" s="626" t="s">
        <v>5657</v>
      </c>
      <c r="D233" s="626" t="s">
        <v>5658</v>
      </c>
      <c r="E233" s="629">
        <v>2522</v>
      </c>
      <c r="F233" s="629">
        <v>350558</v>
      </c>
      <c r="G233" s="626">
        <v>1</v>
      </c>
      <c r="H233" s="626">
        <v>139</v>
      </c>
      <c r="I233" s="629">
        <v>2392</v>
      </c>
      <c r="J233" s="629">
        <v>337272</v>
      </c>
      <c r="K233" s="626">
        <v>0.96210042275457985</v>
      </c>
      <c r="L233" s="626">
        <v>141</v>
      </c>
      <c r="M233" s="629">
        <v>1480</v>
      </c>
      <c r="N233" s="629">
        <v>208680</v>
      </c>
      <c r="O233" s="642">
        <v>0.5952795257846063</v>
      </c>
      <c r="P233" s="630">
        <v>141</v>
      </c>
    </row>
    <row r="234" spans="1:16" ht="14.4" customHeight="1" x14ac:dyDescent="0.3">
      <c r="A234" s="625" t="s">
        <v>5302</v>
      </c>
      <c r="B234" s="626" t="s">
        <v>5642</v>
      </c>
      <c r="C234" s="626" t="s">
        <v>5659</v>
      </c>
      <c r="D234" s="626" t="s">
        <v>5660</v>
      </c>
      <c r="E234" s="629">
        <v>10</v>
      </c>
      <c r="F234" s="629">
        <v>750</v>
      </c>
      <c r="G234" s="626">
        <v>1</v>
      </c>
      <c r="H234" s="626">
        <v>75</v>
      </c>
      <c r="I234" s="629">
        <v>3</v>
      </c>
      <c r="J234" s="629">
        <v>225</v>
      </c>
      <c r="K234" s="626">
        <v>0.3</v>
      </c>
      <c r="L234" s="626">
        <v>75</v>
      </c>
      <c r="M234" s="629">
        <v>5</v>
      </c>
      <c r="N234" s="629">
        <v>405</v>
      </c>
      <c r="O234" s="642">
        <v>0.54</v>
      </c>
      <c r="P234" s="630">
        <v>81</v>
      </c>
    </row>
    <row r="235" spans="1:16" ht="14.4" customHeight="1" x14ac:dyDescent="0.3">
      <c r="A235" s="625" t="s">
        <v>5302</v>
      </c>
      <c r="B235" s="626" t="s">
        <v>5642</v>
      </c>
      <c r="C235" s="626" t="s">
        <v>5661</v>
      </c>
      <c r="D235" s="626" t="s">
        <v>5662</v>
      </c>
      <c r="E235" s="629">
        <v>4451</v>
      </c>
      <c r="F235" s="629">
        <v>151334</v>
      </c>
      <c r="G235" s="626">
        <v>1</v>
      </c>
      <c r="H235" s="626">
        <v>34</v>
      </c>
      <c r="I235" s="629">
        <v>6270</v>
      </c>
      <c r="J235" s="629">
        <v>213180</v>
      </c>
      <c r="K235" s="626">
        <v>1.4086722084924737</v>
      </c>
      <c r="L235" s="626">
        <v>34</v>
      </c>
      <c r="M235" s="629">
        <v>4968</v>
      </c>
      <c r="N235" s="629">
        <v>168912</v>
      </c>
      <c r="O235" s="642">
        <v>1.1161536733318356</v>
      </c>
      <c r="P235" s="630">
        <v>34</v>
      </c>
    </row>
    <row r="236" spans="1:16" ht="14.4" customHeight="1" x14ac:dyDescent="0.3">
      <c r="A236" s="625" t="s">
        <v>5302</v>
      </c>
      <c r="B236" s="626" t="s">
        <v>5642</v>
      </c>
      <c r="C236" s="626" t="s">
        <v>5663</v>
      </c>
      <c r="D236" s="626" t="s">
        <v>5664</v>
      </c>
      <c r="E236" s="629"/>
      <c r="F236" s="629"/>
      <c r="G236" s="626"/>
      <c r="H236" s="626"/>
      <c r="I236" s="629"/>
      <c r="J236" s="629"/>
      <c r="K236" s="626"/>
      <c r="L236" s="626"/>
      <c r="M236" s="629">
        <v>1</v>
      </c>
      <c r="N236" s="629">
        <v>5</v>
      </c>
      <c r="O236" s="642"/>
      <c r="P236" s="630">
        <v>5</v>
      </c>
    </row>
    <row r="237" spans="1:16" ht="14.4" customHeight="1" x14ac:dyDescent="0.3">
      <c r="A237" s="625" t="s">
        <v>5302</v>
      </c>
      <c r="B237" s="626" t="s">
        <v>5642</v>
      </c>
      <c r="C237" s="626" t="s">
        <v>5665</v>
      </c>
      <c r="D237" s="626" t="s">
        <v>5666</v>
      </c>
      <c r="E237" s="629">
        <v>1</v>
      </c>
      <c r="F237" s="629">
        <v>5</v>
      </c>
      <c r="G237" s="626">
        <v>1</v>
      </c>
      <c r="H237" s="626">
        <v>5</v>
      </c>
      <c r="I237" s="629"/>
      <c r="J237" s="629"/>
      <c r="K237" s="626"/>
      <c r="L237" s="626"/>
      <c r="M237" s="629">
        <v>2</v>
      </c>
      <c r="N237" s="629">
        <v>10</v>
      </c>
      <c r="O237" s="642">
        <v>2</v>
      </c>
      <c r="P237" s="630">
        <v>5</v>
      </c>
    </row>
    <row r="238" spans="1:16" ht="14.4" customHeight="1" x14ac:dyDescent="0.3">
      <c r="A238" s="625" t="s">
        <v>5302</v>
      </c>
      <c r="B238" s="626" t="s">
        <v>5642</v>
      </c>
      <c r="C238" s="626" t="s">
        <v>5667</v>
      </c>
      <c r="D238" s="626" t="s">
        <v>5668</v>
      </c>
      <c r="E238" s="629">
        <v>96</v>
      </c>
      <c r="F238" s="629">
        <v>61632</v>
      </c>
      <c r="G238" s="626">
        <v>1</v>
      </c>
      <c r="H238" s="626">
        <v>642</v>
      </c>
      <c r="I238" s="629">
        <v>104</v>
      </c>
      <c r="J238" s="629">
        <v>66976</v>
      </c>
      <c r="K238" s="626">
        <v>1.0867082035306335</v>
      </c>
      <c r="L238" s="626">
        <v>644</v>
      </c>
      <c r="M238" s="629">
        <v>382</v>
      </c>
      <c r="N238" s="629">
        <v>246390</v>
      </c>
      <c r="O238" s="642">
        <v>3.9977609034267911</v>
      </c>
      <c r="P238" s="630">
        <v>645</v>
      </c>
    </row>
    <row r="239" spans="1:16" ht="14.4" customHeight="1" x14ac:dyDescent="0.3">
      <c r="A239" s="625" t="s">
        <v>5302</v>
      </c>
      <c r="B239" s="626" t="s">
        <v>5642</v>
      </c>
      <c r="C239" s="626" t="s">
        <v>5669</v>
      </c>
      <c r="D239" s="626" t="s">
        <v>5670</v>
      </c>
      <c r="E239" s="629">
        <v>1909</v>
      </c>
      <c r="F239" s="629">
        <v>622334</v>
      </c>
      <c r="G239" s="626">
        <v>1</v>
      </c>
      <c r="H239" s="626">
        <v>326</v>
      </c>
      <c r="I239" s="629">
        <v>1077</v>
      </c>
      <c r="J239" s="629">
        <v>353256</v>
      </c>
      <c r="K239" s="626">
        <v>0.56763088630863812</v>
      </c>
      <c r="L239" s="626">
        <v>328</v>
      </c>
      <c r="M239" s="629">
        <v>1387</v>
      </c>
      <c r="N239" s="629">
        <v>453549</v>
      </c>
      <c r="O239" s="642">
        <v>0.72878711431482135</v>
      </c>
      <c r="P239" s="630">
        <v>327</v>
      </c>
    </row>
    <row r="240" spans="1:16" ht="14.4" customHeight="1" x14ac:dyDescent="0.3">
      <c r="A240" s="625" t="s">
        <v>5302</v>
      </c>
      <c r="B240" s="626" t="s">
        <v>5642</v>
      </c>
      <c r="C240" s="626" t="s">
        <v>5671</v>
      </c>
      <c r="D240" s="626" t="s">
        <v>5672</v>
      </c>
      <c r="E240" s="629">
        <v>2904</v>
      </c>
      <c r="F240" s="629">
        <v>473352</v>
      </c>
      <c r="G240" s="626">
        <v>1</v>
      </c>
      <c r="H240" s="626">
        <v>163</v>
      </c>
      <c r="I240" s="629">
        <v>3410</v>
      </c>
      <c r="J240" s="629">
        <v>555830</v>
      </c>
      <c r="K240" s="626">
        <v>1.1742424242424243</v>
      </c>
      <c r="L240" s="626">
        <v>163</v>
      </c>
      <c r="M240" s="629">
        <v>3058</v>
      </c>
      <c r="N240" s="629">
        <v>498454</v>
      </c>
      <c r="O240" s="642">
        <v>1.053030303030303</v>
      </c>
      <c r="P240" s="630">
        <v>163</v>
      </c>
    </row>
    <row r="241" spans="1:16" ht="14.4" customHeight="1" x14ac:dyDescent="0.3">
      <c r="A241" s="625" t="s">
        <v>5302</v>
      </c>
      <c r="B241" s="626" t="s">
        <v>5642</v>
      </c>
      <c r="C241" s="626" t="s">
        <v>5673</v>
      </c>
      <c r="D241" s="626" t="s">
        <v>5674</v>
      </c>
      <c r="E241" s="629">
        <v>5158</v>
      </c>
      <c r="F241" s="629">
        <v>531274</v>
      </c>
      <c r="G241" s="626">
        <v>1</v>
      </c>
      <c r="H241" s="626">
        <v>103</v>
      </c>
      <c r="I241" s="629">
        <v>5842</v>
      </c>
      <c r="J241" s="629">
        <v>601726</v>
      </c>
      <c r="K241" s="626">
        <v>1.1326095385808452</v>
      </c>
      <c r="L241" s="626">
        <v>103</v>
      </c>
      <c r="M241" s="629">
        <v>4167</v>
      </c>
      <c r="N241" s="629">
        <v>433368</v>
      </c>
      <c r="O241" s="642">
        <v>0.81571467830159206</v>
      </c>
      <c r="P241" s="630">
        <v>104</v>
      </c>
    </row>
    <row r="242" spans="1:16" ht="14.4" customHeight="1" x14ac:dyDescent="0.3">
      <c r="A242" s="625" t="s">
        <v>5302</v>
      </c>
      <c r="B242" s="626" t="s">
        <v>5642</v>
      </c>
      <c r="C242" s="626" t="s">
        <v>5675</v>
      </c>
      <c r="D242" s="626" t="s">
        <v>5676</v>
      </c>
      <c r="E242" s="629">
        <v>20</v>
      </c>
      <c r="F242" s="629">
        <v>7220</v>
      </c>
      <c r="G242" s="626">
        <v>1</v>
      </c>
      <c r="H242" s="626">
        <v>361</v>
      </c>
      <c r="I242" s="629">
        <v>37</v>
      </c>
      <c r="J242" s="629">
        <v>13431</v>
      </c>
      <c r="K242" s="626">
        <v>1.8602493074792243</v>
      </c>
      <c r="L242" s="626">
        <v>363</v>
      </c>
      <c r="M242" s="629">
        <v>21</v>
      </c>
      <c r="N242" s="629">
        <v>7707</v>
      </c>
      <c r="O242" s="642">
        <v>1.0674515235457063</v>
      </c>
      <c r="P242" s="630">
        <v>367</v>
      </c>
    </row>
    <row r="243" spans="1:16" ht="14.4" customHeight="1" x14ac:dyDescent="0.3">
      <c r="A243" s="625" t="s">
        <v>5302</v>
      </c>
      <c r="B243" s="626" t="s">
        <v>5642</v>
      </c>
      <c r="C243" s="626" t="s">
        <v>5677</v>
      </c>
      <c r="D243" s="626" t="s">
        <v>5678</v>
      </c>
      <c r="E243" s="629"/>
      <c r="F243" s="629"/>
      <c r="G243" s="626"/>
      <c r="H243" s="626"/>
      <c r="I243" s="629">
        <v>36</v>
      </c>
      <c r="J243" s="629">
        <v>4032</v>
      </c>
      <c r="K243" s="626"/>
      <c r="L243" s="626">
        <v>112</v>
      </c>
      <c r="M243" s="629">
        <v>50</v>
      </c>
      <c r="N243" s="629">
        <v>5600</v>
      </c>
      <c r="O243" s="642"/>
      <c r="P243" s="630">
        <v>112</v>
      </c>
    </row>
    <row r="244" spans="1:16" ht="14.4" customHeight="1" x14ac:dyDescent="0.3">
      <c r="A244" s="625" t="s">
        <v>5302</v>
      </c>
      <c r="B244" s="626" t="s">
        <v>5642</v>
      </c>
      <c r="C244" s="626" t="s">
        <v>5679</v>
      </c>
      <c r="D244" s="626" t="s">
        <v>5680</v>
      </c>
      <c r="E244" s="629">
        <v>6071</v>
      </c>
      <c r="F244" s="629">
        <v>0</v>
      </c>
      <c r="G244" s="626"/>
      <c r="H244" s="626">
        <v>0</v>
      </c>
      <c r="I244" s="629">
        <v>6028</v>
      </c>
      <c r="J244" s="629">
        <v>0</v>
      </c>
      <c r="K244" s="626"/>
      <c r="L244" s="626">
        <v>0</v>
      </c>
      <c r="M244" s="629">
        <v>6243</v>
      </c>
      <c r="N244" s="629">
        <v>0</v>
      </c>
      <c r="O244" s="642"/>
      <c r="P244" s="630">
        <v>0</v>
      </c>
    </row>
    <row r="245" spans="1:16" ht="14.4" customHeight="1" x14ac:dyDescent="0.3">
      <c r="A245" s="625" t="s">
        <v>5302</v>
      </c>
      <c r="B245" s="626" t="s">
        <v>5642</v>
      </c>
      <c r="C245" s="626" t="s">
        <v>5681</v>
      </c>
      <c r="D245" s="626" t="s">
        <v>5682</v>
      </c>
      <c r="E245" s="629">
        <v>3</v>
      </c>
      <c r="F245" s="629">
        <v>0</v>
      </c>
      <c r="G245" s="626"/>
      <c r="H245" s="626">
        <v>0</v>
      </c>
      <c r="I245" s="629">
        <v>6</v>
      </c>
      <c r="J245" s="629">
        <v>0</v>
      </c>
      <c r="K245" s="626"/>
      <c r="L245" s="626">
        <v>0</v>
      </c>
      <c r="M245" s="629">
        <v>4</v>
      </c>
      <c r="N245" s="629">
        <v>0</v>
      </c>
      <c r="O245" s="642"/>
      <c r="P245" s="630">
        <v>0</v>
      </c>
    </row>
    <row r="246" spans="1:16" ht="14.4" customHeight="1" x14ac:dyDescent="0.3">
      <c r="A246" s="625" t="s">
        <v>5302</v>
      </c>
      <c r="B246" s="626" t="s">
        <v>5642</v>
      </c>
      <c r="C246" s="626" t="s">
        <v>5683</v>
      </c>
      <c r="D246" s="626" t="s">
        <v>5684</v>
      </c>
      <c r="E246" s="629"/>
      <c r="F246" s="629"/>
      <c r="G246" s="626"/>
      <c r="H246" s="626"/>
      <c r="I246" s="629">
        <v>3</v>
      </c>
      <c r="J246" s="629">
        <v>0</v>
      </c>
      <c r="K246" s="626"/>
      <c r="L246" s="626">
        <v>0</v>
      </c>
      <c r="M246" s="629">
        <v>1</v>
      </c>
      <c r="N246" s="629">
        <v>0</v>
      </c>
      <c r="O246" s="642"/>
      <c r="P246" s="630">
        <v>0</v>
      </c>
    </row>
    <row r="247" spans="1:16" ht="14.4" customHeight="1" x14ac:dyDescent="0.3">
      <c r="A247" s="625" t="s">
        <v>5302</v>
      </c>
      <c r="B247" s="626" t="s">
        <v>5642</v>
      </c>
      <c r="C247" s="626" t="s">
        <v>5685</v>
      </c>
      <c r="D247" s="626" t="s">
        <v>5686</v>
      </c>
      <c r="E247" s="629">
        <v>0</v>
      </c>
      <c r="F247" s="629">
        <v>0</v>
      </c>
      <c r="G247" s="626"/>
      <c r="H247" s="626"/>
      <c r="I247" s="629">
        <v>2</v>
      </c>
      <c r="J247" s="629">
        <v>0</v>
      </c>
      <c r="K247" s="626"/>
      <c r="L247" s="626">
        <v>0</v>
      </c>
      <c r="M247" s="629">
        <v>0</v>
      </c>
      <c r="N247" s="629">
        <v>0</v>
      </c>
      <c r="O247" s="642"/>
      <c r="P247" s="630"/>
    </row>
    <row r="248" spans="1:16" ht="14.4" customHeight="1" x14ac:dyDescent="0.3">
      <c r="A248" s="625" t="s">
        <v>5302</v>
      </c>
      <c r="B248" s="626" t="s">
        <v>5642</v>
      </c>
      <c r="C248" s="626" t="s">
        <v>5687</v>
      </c>
      <c r="D248" s="626" t="s">
        <v>5688</v>
      </c>
      <c r="E248" s="629"/>
      <c r="F248" s="629"/>
      <c r="G248" s="626"/>
      <c r="H248" s="626"/>
      <c r="I248" s="629">
        <v>1102</v>
      </c>
      <c r="J248" s="629">
        <v>0</v>
      </c>
      <c r="K248" s="626"/>
      <c r="L248" s="626">
        <v>0</v>
      </c>
      <c r="M248" s="629">
        <v>1751</v>
      </c>
      <c r="N248" s="629">
        <v>0</v>
      </c>
      <c r="O248" s="642"/>
      <c r="P248" s="630">
        <v>0</v>
      </c>
    </row>
    <row r="249" spans="1:16" ht="14.4" customHeight="1" x14ac:dyDescent="0.3">
      <c r="A249" s="625" t="s">
        <v>5689</v>
      </c>
      <c r="B249" s="626" t="s">
        <v>5303</v>
      </c>
      <c r="C249" s="626" t="s">
        <v>5304</v>
      </c>
      <c r="D249" s="626" t="s">
        <v>5305</v>
      </c>
      <c r="E249" s="629">
        <v>60.899999999999991</v>
      </c>
      <c r="F249" s="629">
        <v>5585.5700000000006</v>
      </c>
      <c r="G249" s="626">
        <v>1</v>
      </c>
      <c r="H249" s="626">
        <v>91.717077175697895</v>
      </c>
      <c r="I249" s="629">
        <v>57.5</v>
      </c>
      <c r="J249" s="629">
        <v>5254.9699999999993</v>
      </c>
      <c r="K249" s="626">
        <v>0.94081177032961694</v>
      </c>
      <c r="L249" s="626">
        <v>91.390782608695645</v>
      </c>
      <c r="M249" s="629">
        <v>86.820000000000007</v>
      </c>
      <c r="N249" s="629">
        <v>7913.6800000000012</v>
      </c>
      <c r="O249" s="642">
        <v>1.4168079533512248</v>
      </c>
      <c r="P249" s="630">
        <v>91.150426169085463</v>
      </c>
    </row>
    <row r="250" spans="1:16" ht="14.4" customHeight="1" x14ac:dyDescent="0.3">
      <c r="A250" s="625" t="s">
        <v>5689</v>
      </c>
      <c r="B250" s="626" t="s">
        <v>5303</v>
      </c>
      <c r="C250" s="626" t="s">
        <v>5306</v>
      </c>
      <c r="D250" s="626" t="s">
        <v>5307</v>
      </c>
      <c r="E250" s="629">
        <v>40.200000000000003</v>
      </c>
      <c r="F250" s="629">
        <v>3489.82</v>
      </c>
      <c r="G250" s="626">
        <v>1</v>
      </c>
      <c r="H250" s="626">
        <v>86.811442786069648</v>
      </c>
      <c r="I250" s="629">
        <v>43</v>
      </c>
      <c r="J250" s="629">
        <v>4979.1600000000008</v>
      </c>
      <c r="K250" s="626">
        <v>1.4267669965786203</v>
      </c>
      <c r="L250" s="626">
        <v>115.79441860465118</v>
      </c>
      <c r="M250" s="629">
        <v>21.72</v>
      </c>
      <c r="N250" s="629">
        <v>2640.07</v>
      </c>
      <c r="O250" s="642">
        <v>0.75650606621544947</v>
      </c>
      <c r="P250" s="630">
        <v>121.55018416206264</v>
      </c>
    </row>
    <row r="251" spans="1:16" ht="14.4" customHeight="1" x14ac:dyDescent="0.3">
      <c r="A251" s="625" t="s">
        <v>5689</v>
      </c>
      <c r="B251" s="626" t="s">
        <v>5303</v>
      </c>
      <c r="C251" s="626" t="s">
        <v>5308</v>
      </c>
      <c r="D251" s="626" t="s">
        <v>5309</v>
      </c>
      <c r="E251" s="629">
        <v>0.70000000000000007</v>
      </c>
      <c r="F251" s="629">
        <v>91.14</v>
      </c>
      <c r="G251" s="626">
        <v>1</v>
      </c>
      <c r="H251" s="626">
        <v>130.19999999999999</v>
      </c>
      <c r="I251" s="629"/>
      <c r="J251" s="629"/>
      <c r="K251" s="626"/>
      <c r="L251" s="626"/>
      <c r="M251" s="629"/>
      <c r="N251" s="629"/>
      <c r="O251" s="642"/>
      <c r="P251" s="630"/>
    </row>
    <row r="252" spans="1:16" ht="14.4" customHeight="1" x14ac:dyDescent="0.3">
      <c r="A252" s="625" t="s">
        <v>5689</v>
      </c>
      <c r="B252" s="626" t="s">
        <v>5303</v>
      </c>
      <c r="C252" s="626" t="s">
        <v>5312</v>
      </c>
      <c r="D252" s="626" t="s">
        <v>5311</v>
      </c>
      <c r="E252" s="629">
        <v>92.4</v>
      </c>
      <c r="F252" s="629">
        <v>3377.62</v>
      </c>
      <c r="G252" s="626">
        <v>1</v>
      </c>
      <c r="H252" s="626">
        <v>36.554329004328999</v>
      </c>
      <c r="I252" s="629">
        <v>73.2</v>
      </c>
      <c r="J252" s="629">
        <v>1286.6300000000001</v>
      </c>
      <c r="K252" s="626">
        <v>0.38092799071535582</v>
      </c>
      <c r="L252" s="626">
        <v>17.57691256830601</v>
      </c>
      <c r="M252" s="629">
        <v>8.5</v>
      </c>
      <c r="N252" s="629">
        <v>32.129999999999995</v>
      </c>
      <c r="O252" s="642">
        <v>9.5126153919031734E-3</v>
      </c>
      <c r="P252" s="630">
        <v>3.7799999999999994</v>
      </c>
    </row>
    <row r="253" spans="1:16" ht="14.4" customHeight="1" x14ac:dyDescent="0.3">
      <c r="A253" s="625" t="s">
        <v>5689</v>
      </c>
      <c r="B253" s="626" t="s">
        <v>5303</v>
      </c>
      <c r="C253" s="626" t="s">
        <v>5313</v>
      </c>
      <c r="D253" s="626" t="s">
        <v>5314</v>
      </c>
      <c r="E253" s="629">
        <v>6.9</v>
      </c>
      <c r="F253" s="629">
        <v>441.6400000000001</v>
      </c>
      <c r="G253" s="626">
        <v>1</v>
      </c>
      <c r="H253" s="626">
        <v>64.005797101449289</v>
      </c>
      <c r="I253" s="629">
        <v>7.4</v>
      </c>
      <c r="J253" s="629">
        <v>454.1</v>
      </c>
      <c r="K253" s="626">
        <v>1.028213024182592</v>
      </c>
      <c r="L253" s="626">
        <v>61.364864864864863</v>
      </c>
      <c r="M253" s="629">
        <v>2.8</v>
      </c>
      <c r="N253" s="629">
        <v>32.76</v>
      </c>
      <c r="O253" s="642">
        <v>7.4178063581197329E-2</v>
      </c>
      <c r="P253" s="630">
        <v>11.7</v>
      </c>
    </row>
    <row r="254" spans="1:16" ht="14.4" customHeight="1" x14ac:dyDescent="0.3">
      <c r="A254" s="625" t="s">
        <v>5689</v>
      </c>
      <c r="B254" s="626" t="s">
        <v>5303</v>
      </c>
      <c r="C254" s="626" t="s">
        <v>5315</v>
      </c>
      <c r="D254" s="626" t="s">
        <v>5316</v>
      </c>
      <c r="E254" s="629">
        <v>66.349999999999994</v>
      </c>
      <c r="F254" s="629">
        <v>11607.41</v>
      </c>
      <c r="G254" s="626">
        <v>1</v>
      </c>
      <c r="H254" s="626">
        <v>174.94212509419745</v>
      </c>
      <c r="I254" s="629">
        <v>70.7</v>
      </c>
      <c r="J254" s="629">
        <v>13827.279999999999</v>
      </c>
      <c r="K254" s="626">
        <v>1.1912459368627453</v>
      </c>
      <c r="L254" s="626">
        <v>195.57680339462516</v>
      </c>
      <c r="M254" s="629">
        <v>67.400000000000006</v>
      </c>
      <c r="N254" s="629">
        <v>13298.05</v>
      </c>
      <c r="O254" s="642">
        <v>1.1456517862296585</v>
      </c>
      <c r="P254" s="630">
        <v>197.30044510385753</v>
      </c>
    </row>
    <row r="255" spans="1:16" ht="14.4" customHeight="1" x14ac:dyDescent="0.3">
      <c r="A255" s="625" t="s">
        <v>5689</v>
      </c>
      <c r="B255" s="626" t="s">
        <v>5303</v>
      </c>
      <c r="C255" s="626" t="s">
        <v>5690</v>
      </c>
      <c r="D255" s="626" t="s">
        <v>5691</v>
      </c>
      <c r="E255" s="629">
        <v>8</v>
      </c>
      <c r="F255" s="629">
        <v>78880.960000000006</v>
      </c>
      <c r="G255" s="626">
        <v>1</v>
      </c>
      <c r="H255" s="626">
        <v>9860.1200000000008</v>
      </c>
      <c r="I255" s="629">
        <v>29</v>
      </c>
      <c r="J255" s="629">
        <v>299994.89</v>
      </c>
      <c r="K255" s="626">
        <v>3.8031343685472385</v>
      </c>
      <c r="L255" s="626">
        <v>10344.651379310346</v>
      </c>
      <c r="M255" s="629">
        <v>25.4</v>
      </c>
      <c r="N255" s="629">
        <v>220273.77000000002</v>
      </c>
      <c r="O255" s="642">
        <v>2.792483382555182</v>
      </c>
      <c r="P255" s="630">
        <v>8672.1956692913391</v>
      </c>
    </row>
    <row r="256" spans="1:16" ht="14.4" customHeight="1" x14ac:dyDescent="0.3">
      <c r="A256" s="625" t="s">
        <v>5689</v>
      </c>
      <c r="B256" s="626" t="s">
        <v>5303</v>
      </c>
      <c r="C256" s="626" t="s">
        <v>5323</v>
      </c>
      <c r="D256" s="626" t="s">
        <v>5324</v>
      </c>
      <c r="E256" s="629">
        <v>9.1999999999999993</v>
      </c>
      <c r="F256" s="629">
        <v>867.28</v>
      </c>
      <c r="G256" s="626">
        <v>1</v>
      </c>
      <c r="H256" s="626">
        <v>94.269565217391303</v>
      </c>
      <c r="I256" s="629">
        <v>10.199999999999999</v>
      </c>
      <c r="J256" s="629">
        <v>703.18</v>
      </c>
      <c r="K256" s="626">
        <v>0.81078775020754534</v>
      </c>
      <c r="L256" s="626">
        <v>68.939215686274508</v>
      </c>
      <c r="M256" s="629">
        <v>3</v>
      </c>
      <c r="N256" s="629">
        <v>128.10000000000002</v>
      </c>
      <c r="O256" s="642">
        <v>0.14770316391476804</v>
      </c>
      <c r="P256" s="630">
        <v>42.70000000000001</v>
      </c>
    </row>
    <row r="257" spans="1:16" ht="14.4" customHeight="1" x14ac:dyDescent="0.3">
      <c r="A257" s="625" t="s">
        <v>5689</v>
      </c>
      <c r="B257" s="626" t="s">
        <v>5303</v>
      </c>
      <c r="C257" s="626" t="s">
        <v>5692</v>
      </c>
      <c r="D257" s="626" t="s">
        <v>5693</v>
      </c>
      <c r="E257" s="629"/>
      <c r="F257" s="629"/>
      <c r="G257" s="626"/>
      <c r="H257" s="626"/>
      <c r="I257" s="629">
        <v>2.91</v>
      </c>
      <c r="J257" s="629">
        <v>737.17</v>
      </c>
      <c r="K257" s="626"/>
      <c r="L257" s="626">
        <v>253.3230240549828</v>
      </c>
      <c r="M257" s="629"/>
      <c r="N257" s="629"/>
      <c r="O257" s="642"/>
      <c r="P257" s="630"/>
    </row>
    <row r="258" spans="1:16" ht="14.4" customHeight="1" x14ac:dyDescent="0.3">
      <c r="A258" s="625" t="s">
        <v>5689</v>
      </c>
      <c r="B258" s="626" t="s">
        <v>5303</v>
      </c>
      <c r="C258" s="626" t="s">
        <v>5694</v>
      </c>
      <c r="D258" s="626" t="s">
        <v>5693</v>
      </c>
      <c r="E258" s="629"/>
      <c r="F258" s="629"/>
      <c r="G258" s="626"/>
      <c r="H258" s="626"/>
      <c r="I258" s="629">
        <v>2.83</v>
      </c>
      <c r="J258" s="629">
        <v>1433.8</v>
      </c>
      <c r="K258" s="626"/>
      <c r="L258" s="626">
        <v>506.64310954063603</v>
      </c>
      <c r="M258" s="629"/>
      <c r="N258" s="629"/>
      <c r="O258" s="642"/>
      <c r="P258" s="630"/>
    </row>
    <row r="259" spans="1:16" ht="14.4" customHeight="1" x14ac:dyDescent="0.3">
      <c r="A259" s="625" t="s">
        <v>5689</v>
      </c>
      <c r="B259" s="626" t="s">
        <v>5303</v>
      </c>
      <c r="C259" s="626" t="s">
        <v>5325</v>
      </c>
      <c r="D259" s="626" t="s">
        <v>5326</v>
      </c>
      <c r="E259" s="629"/>
      <c r="F259" s="629"/>
      <c r="G259" s="626"/>
      <c r="H259" s="626"/>
      <c r="I259" s="629"/>
      <c r="J259" s="629"/>
      <c r="K259" s="626"/>
      <c r="L259" s="626"/>
      <c r="M259" s="629">
        <v>4</v>
      </c>
      <c r="N259" s="629">
        <v>560.36</v>
      </c>
      <c r="O259" s="642"/>
      <c r="P259" s="630">
        <v>140.09</v>
      </c>
    </row>
    <row r="260" spans="1:16" ht="14.4" customHeight="1" x14ac:dyDescent="0.3">
      <c r="A260" s="625" t="s">
        <v>5689</v>
      </c>
      <c r="B260" s="626" t="s">
        <v>5303</v>
      </c>
      <c r="C260" s="626" t="s">
        <v>5327</v>
      </c>
      <c r="D260" s="626" t="s">
        <v>5326</v>
      </c>
      <c r="E260" s="629">
        <v>1</v>
      </c>
      <c r="F260" s="629">
        <v>266.04000000000002</v>
      </c>
      <c r="G260" s="626">
        <v>1</v>
      </c>
      <c r="H260" s="626">
        <v>266.04000000000002</v>
      </c>
      <c r="I260" s="629">
        <v>1</v>
      </c>
      <c r="J260" s="629">
        <v>277.74</v>
      </c>
      <c r="K260" s="626">
        <v>1.0439783491204331</v>
      </c>
      <c r="L260" s="626">
        <v>277.74</v>
      </c>
      <c r="M260" s="629">
        <v>9.85</v>
      </c>
      <c r="N260" s="629">
        <v>2759.73</v>
      </c>
      <c r="O260" s="642">
        <v>10.373364907532702</v>
      </c>
      <c r="P260" s="630">
        <v>280.17563451776653</v>
      </c>
    </row>
    <row r="261" spans="1:16" ht="14.4" customHeight="1" x14ac:dyDescent="0.3">
      <c r="A261" s="625" t="s">
        <v>5689</v>
      </c>
      <c r="B261" s="626" t="s">
        <v>5303</v>
      </c>
      <c r="C261" s="626" t="s">
        <v>5328</v>
      </c>
      <c r="D261" s="626" t="s">
        <v>5329</v>
      </c>
      <c r="E261" s="629">
        <v>70</v>
      </c>
      <c r="F261" s="629">
        <v>719623.14999999991</v>
      </c>
      <c r="G261" s="626">
        <v>1</v>
      </c>
      <c r="H261" s="626">
        <v>10280.330714285714</v>
      </c>
      <c r="I261" s="629">
        <v>58</v>
      </c>
      <c r="J261" s="629">
        <v>622500.33000000007</v>
      </c>
      <c r="K261" s="626">
        <v>0.86503655420201553</v>
      </c>
      <c r="L261" s="626">
        <v>10732.764310344828</v>
      </c>
      <c r="M261" s="629">
        <v>55</v>
      </c>
      <c r="N261" s="629">
        <v>510391.60000000009</v>
      </c>
      <c r="O261" s="642">
        <v>0.70924844482838023</v>
      </c>
      <c r="P261" s="630">
        <v>9279.8472727272747</v>
      </c>
    </row>
    <row r="262" spans="1:16" ht="14.4" customHeight="1" x14ac:dyDescent="0.3">
      <c r="A262" s="625" t="s">
        <v>5689</v>
      </c>
      <c r="B262" s="626" t="s">
        <v>5303</v>
      </c>
      <c r="C262" s="626" t="s">
        <v>5330</v>
      </c>
      <c r="D262" s="626" t="s">
        <v>5331</v>
      </c>
      <c r="E262" s="629">
        <v>346.98</v>
      </c>
      <c r="F262" s="629">
        <v>23891.24</v>
      </c>
      <c r="G262" s="626">
        <v>1</v>
      </c>
      <c r="H262" s="626">
        <v>68.854804311487698</v>
      </c>
      <c r="I262" s="629">
        <v>101.30000000000001</v>
      </c>
      <c r="J262" s="629">
        <v>6857.7000000000007</v>
      </c>
      <c r="K262" s="626">
        <v>0.28703826172270674</v>
      </c>
      <c r="L262" s="626">
        <v>67.696939782823293</v>
      </c>
      <c r="M262" s="629">
        <v>183.64000000000001</v>
      </c>
      <c r="N262" s="629">
        <v>12545.66</v>
      </c>
      <c r="O262" s="642">
        <v>0.52511548165771216</v>
      </c>
      <c r="P262" s="630">
        <v>68.316597691134817</v>
      </c>
    </row>
    <row r="263" spans="1:16" ht="14.4" customHeight="1" x14ac:dyDescent="0.3">
      <c r="A263" s="625" t="s">
        <v>5689</v>
      </c>
      <c r="B263" s="626" t="s">
        <v>5303</v>
      </c>
      <c r="C263" s="626" t="s">
        <v>5332</v>
      </c>
      <c r="D263" s="626" t="s">
        <v>5331</v>
      </c>
      <c r="E263" s="629">
        <v>554.22</v>
      </c>
      <c r="F263" s="629">
        <v>78196.429999999993</v>
      </c>
      <c r="G263" s="626">
        <v>1</v>
      </c>
      <c r="H263" s="626">
        <v>141.09276099743781</v>
      </c>
      <c r="I263" s="629">
        <v>457.54999999999995</v>
      </c>
      <c r="J263" s="629">
        <v>59955.729999999989</v>
      </c>
      <c r="K263" s="626">
        <v>0.76673231757511173</v>
      </c>
      <c r="L263" s="626">
        <v>131.03645503223692</v>
      </c>
      <c r="M263" s="629">
        <v>52.18</v>
      </c>
      <c r="N263" s="629">
        <v>6898.4699999999993</v>
      </c>
      <c r="O263" s="642">
        <v>8.8219756323914017E-2</v>
      </c>
      <c r="P263" s="630">
        <v>132.20525105404369</v>
      </c>
    </row>
    <row r="264" spans="1:16" ht="14.4" customHeight="1" x14ac:dyDescent="0.3">
      <c r="A264" s="625" t="s">
        <v>5689</v>
      </c>
      <c r="B264" s="626" t="s">
        <v>5303</v>
      </c>
      <c r="C264" s="626" t="s">
        <v>5333</v>
      </c>
      <c r="D264" s="626" t="s">
        <v>5331</v>
      </c>
      <c r="E264" s="629">
        <v>159.33999999999997</v>
      </c>
      <c r="F264" s="629">
        <v>113426.99</v>
      </c>
      <c r="G264" s="626">
        <v>1</v>
      </c>
      <c r="H264" s="626">
        <v>711.85508974519905</v>
      </c>
      <c r="I264" s="629">
        <v>164.45000000000002</v>
      </c>
      <c r="J264" s="629">
        <v>128847.48</v>
      </c>
      <c r="K264" s="626">
        <v>1.135950799717069</v>
      </c>
      <c r="L264" s="626">
        <v>783.50550319245963</v>
      </c>
      <c r="M264" s="629">
        <v>336.99</v>
      </c>
      <c r="N264" s="629">
        <v>247039.28999999998</v>
      </c>
      <c r="O264" s="642">
        <v>2.177958614611919</v>
      </c>
      <c r="P264" s="630">
        <v>733.07602599483653</v>
      </c>
    </row>
    <row r="265" spans="1:16" ht="14.4" customHeight="1" x14ac:dyDescent="0.3">
      <c r="A265" s="625" t="s">
        <v>5689</v>
      </c>
      <c r="B265" s="626" t="s">
        <v>5303</v>
      </c>
      <c r="C265" s="626" t="s">
        <v>5695</v>
      </c>
      <c r="D265" s="626" t="s">
        <v>5335</v>
      </c>
      <c r="E265" s="629">
        <v>1.37</v>
      </c>
      <c r="F265" s="629">
        <v>190.43</v>
      </c>
      <c r="G265" s="626">
        <v>1</v>
      </c>
      <c r="H265" s="626">
        <v>139</v>
      </c>
      <c r="I265" s="629">
        <v>0.48</v>
      </c>
      <c r="J265" s="629">
        <v>58.02</v>
      </c>
      <c r="K265" s="626">
        <v>0.30467888462952264</v>
      </c>
      <c r="L265" s="626">
        <v>120.87500000000001</v>
      </c>
      <c r="M265" s="629"/>
      <c r="N265" s="629"/>
      <c r="O265" s="642"/>
      <c r="P265" s="630"/>
    </row>
    <row r="266" spans="1:16" ht="14.4" customHeight="1" x14ac:dyDescent="0.3">
      <c r="A266" s="625" t="s">
        <v>5689</v>
      </c>
      <c r="B266" s="626" t="s">
        <v>5303</v>
      </c>
      <c r="C266" s="626" t="s">
        <v>5696</v>
      </c>
      <c r="D266" s="626" t="s">
        <v>5335</v>
      </c>
      <c r="E266" s="629">
        <v>0.5</v>
      </c>
      <c r="F266" s="629">
        <v>139</v>
      </c>
      <c r="G266" s="626">
        <v>1</v>
      </c>
      <c r="H266" s="626">
        <v>278</v>
      </c>
      <c r="I266" s="629"/>
      <c r="J266" s="629"/>
      <c r="K266" s="626"/>
      <c r="L266" s="626"/>
      <c r="M266" s="629"/>
      <c r="N266" s="629"/>
      <c r="O266" s="642"/>
      <c r="P266" s="630"/>
    </row>
    <row r="267" spans="1:16" ht="14.4" customHeight="1" x14ac:dyDescent="0.3">
      <c r="A267" s="625" t="s">
        <v>5689</v>
      </c>
      <c r="B267" s="626" t="s">
        <v>5303</v>
      </c>
      <c r="C267" s="626" t="s">
        <v>5334</v>
      </c>
      <c r="D267" s="626" t="s">
        <v>5335</v>
      </c>
      <c r="E267" s="629">
        <v>0.4</v>
      </c>
      <c r="F267" s="629">
        <v>185.48</v>
      </c>
      <c r="G267" s="626">
        <v>1</v>
      </c>
      <c r="H267" s="626">
        <v>463.69999999999993</v>
      </c>
      <c r="I267" s="629"/>
      <c r="J267" s="629"/>
      <c r="K267" s="626"/>
      <c r="L267" s="626"/>
      <c r="M267" s="629"/>
      <c r="N267" s="629"/>
      <c r="O267" s="642"/>
      <c r="P267" s="630"/>
    </row>
    <row r="268" spans="1:16" ht="14.4" customHeight="1" x14ac:dyDescent="0.3">
      <c r="A268" s="625" t="s">
        <v>5689</v>
      </c>
      <c r="B268" s="626" t="s">
        <v>5303</v>
      </c>
      <c r="C268" s="626" t="s">
        <v>5336</v>
      </c>
      <c r="D268" s="626" t="s">
        <v>5337</v>
      </c>
      <c r="E268" s="629"/>
      <c r="F268" s="629"/>
      <c r="G268" s="626"/>
      <c r="H268" s="626"/>
      <c r="I268" s="629">
        <v>3</v>
      </c>
      <c r="J268" s="629">
        <v>109725.42</v>
      </c>
      <c r="K268" s="626"/>
      <c r="L268" s="626">
        <v>36575.14</v>
      </c>
      <c r="M268" s="629">
        <v>16</v>
      </c>
      <c r="N268" s="629">
        <v>486037.60000000003</v>
      </c>
      <c r="O268" s="642"/>
      <c r="P268" s="630">
        <v>30377.350000000002</v>
      </c>
    </row>
    <row r="269" spans="1:16" ht="14.4" customHeight="1" x14ac:dyDescent="0.3">
      <c r="A269" s="625" t="s">
        <v>5689</v>
      </c>
      <c r="B269" s="626" t="s">
        <v>5303</v>
      </c>
      <c r="C269" s="626" t="s">
        <v>5697</v>
      </c>
      <c r="D269" s="626" t="s">
        <v>5698</v>
      </c>
      <c r="E269" s="629">
        <v>8</v>
      </c>
      <c r="F269" s="629">
        <v>241835.93999999997</v>
      </c>
      <c r="G269" s="626">
        <v>1</v>
      </c>
      <c r="H269" s="626">
        <v>30229.492499999997</v>
      </c>
      <c r="I269" s="629">
        <v>2</v>
      </c>
      <c r="J269" s="629">
        <v>61346.899999999994</v>
      </c>
      <c r="K269" s="626">
        <v>0.25367155932240676</v>
      </c>
      <c r="L269" s="626">
        <v>30673.449999999997</v>
      </c>
      <c r="M269" s="629"/>
      <c r="N269" s="629"/>
      <c r="O269" s="642"/>
      <c r="P269" s="630"/>
    </row>
    <row r="270" spans="1:16" ht="14.4" customHeight="1" x14ac:dyDescent="0.3">
      <c r="A270" s="625" t="s">
        <v>5689</v>
      </c>
      <c r="B270" s="626" t="s">
        <v>5303</v>
      </c>
      <c r="C270" s="626" t="s">
        <v>5338</v>
      </c>
      <c r="D270" s="626" t="s">
        <v>5339</v>
      </c>
      <c r="E270" s="629">
        <v>29</v>
      </c>
      <c r="F270" s="629">
        <v>882924</v>
      </c>
      <c r="G270" s="626">
        <v>1</v>
      </c>
      <c r="H270" s="626">
        <v>30445.655172413793</v>
      </c>
      <c r="I270" s="629">
        <v>22</v>
      </c>
      <c r="J270" s="629">
        <v>732415.06</v>
      </c>
      <c r="K270" s="626">
        <v>0.82953352723450724</v>
      </c>
      <c r="L270" s="626">
        <v>33291.593636363636</v>
      </c>
      <c r="M270" s="629">
        <v>18</v>
      </c>
      <c r="N270" s="629">
        <v>602272.80000000005</v>
      </c>
      <c r="O270" s="642">
        <v>0.68213436264049909</v>
      </c>
      <c r="P270" s="630">
        <v>33459.600000000006</v>
      </c>
    </row>
    <row r="271" spans="1:16" ht="14.4" customHeight="1" x14ac:dyDescent="0.3">
      <c r="A271" s="625" t="s">
        <v>5689</v>
      </c>
      <c r="B271" s="626" t="s">
        <v>5303</v>
      </c>
      <c r="C271" s="626" t="s">
        <v>5340</v>
      </c>
      <c r="D271" s="626" t="s">
        <v>5341</v>
      </c>
      <c r="E271" s="629">
        <v>4</v>
      </c>
      <c r="F271" s="629">
        <v>100928.96000000001</v>
      </c>
      <c r="G271" s="626">
        <v>1</v>
      </c>
      <c r="H271" s="626">
        <v>25232.240000000002</v>
      </c>
      <c r="I271" s="629">
        <v>1</v>
      </c>
      <c r="J271" s="629">
        <v>29097.14</v>
      </c>
      <c r="K271" s="626">
        <v>0.28829327083128564</v>
      </c>
      <c r="L271" s="626">
        <v>29097.14</v>
      </c>
      <c r="M271" s="629">
        <v>1</v>
      </c>
      <c r="N271" s="629">
        <v>24954.09</v>
      </c>
      <c r="O271" s="642">
        <v>0.24724410119751555</v>
      </c>
      <c r="P271" s="630">
        <v>24954.09</v>
      </c>
    </row>
    <row r="272" spans="1:16" ht="14.4" customHeight="1" x14ac:dyDescent="0.3">
      <c r="A272" s="625" t="s">
        <v>5689</v>
      </c>
      <c r="B272" s="626" t="s">
        <v>5303</v>
      </c>
      <c r="C272" s="626" t="s">
        <v>5699</v>
      </c>
      <c r="D272" s="626" t="s">
        <v>5700</v>
      </c>
      <c r="E272" s="629">
        <v>11.2</v>
      </c>
      <c r="F272" s="629">
        <v>77849.740000000005</v>
      </c>
      <c r="G272" s="626">
        <v>1</v>
      </c>
      <c r="H272" s="626">
        <v>6950.8696428571438</v>
      </c>
      <c r="I272" s="629"/>
      <c r="J272" s="629"/>
      <c r="K272" s="626"/>
      <c r="L272" s="626"/>
      <c r="M272" s="629"/>
      <c r="N272" s="629"/>
      <c r="O272" s="642"/>
      <c r="P272" s="630"/>
    </row>
    <row r="273" spans="1:16" ht="14.4" customHeight="1" x14ac:dyDescent="0.3">
      <c r="A273" s="625" t="s">
        <v>5689</v>
      </c>
      <c r="B273" s="626" t="s">
        <v>5303</v>
      </c>
      <c r="C273" s="626" t="s">
        <v>5342</v>
      </c>
      <c r="D273" s="626" t="s">
        <v>5343</v>
      </c>
      <c r="E273" s="629">
        <v>16.600000000000001</v>
      </c>
      <c r="F273" s="629">
        <v>38032.480000000003</v>
      </c>
      <c r="G273" s="626">
        <v>1</v>
      </c>
      <c r="H273" s="626">
        <v>2291.1132530120481</v>
      </c>
      <c r="I273" s="629"/>
      <c r="J273" s="629"/>
      <c r="K273" s="626"/>
      <c r="L273" s="626"/>
      <c r="M273" s="629"/>
      <c r="N273" s="629"/>
      <c r="O273" s="642"/>
      <c r="P273" s="630"/>
    </row>
    <row r="274" spans="1:16" ht="14.4" customHeight="1" x14ac:dyDescent="0.3">
      <c r="A274" s="625" t="s">
        <v>5689</v>
      </c>
      <c r="B274" s="626" t="s">
        <v>5303</v>
      </c>
      <c r="C274" s="626" t="s">
        <v>5344</v>
      </c>
      <c r="D274" s="626" t="s">
        <v>5345</v>
      </c>
      <c r="E274" s="629"/>
      <c r="F274" s="629"/>
      <c r="G274" s="626"/>
      <c r="H274" s="626"/>
      <c r="I274" s="629"/>
      <c r="J274" s="629"/>
      <c r="K274" s="626"/>
      <c r="L274" s="626"/>
      <c r="M274" s="629">
        <v>32.14</v>
      </c>
      <c r="N274" s="629">
        <v>46834.39</v>
      </c>
      <c r="O274" s="642"/>
      <c r="P274" s="630">
        <v>1457.1994399502178</v>
      </c>
    </row>
    <row r="275" spans="1:16" ht="14.4" customHeight="1" x14ac:dyDescent="0.3">
      <c r="A275" s="625" t="s">
        <v>5689</v>
      </c>
      <c r="B275" s="626" t="s">
        <v>5303</v>
      </c>
      <c r="C275" s="626" t="s">
        <v>5346</v>
      </c>
      <c r="D275" s="626" t="s">
        <v>5345</v>
      </c>
      <c r="E275" s="629"/>
      <c r="F275" s="629"/>
      <c r="G275" s="626"/>
      <c r="H275" s="626"/>
      <c r="I275" s="629">
        <v>102.17</v>
      </c>
      <c r="J275" s="629">
        <v>491964.67999999993</v>
      </c>
      <c r="K275" s="626"/>
      <c r="L275" s="626">
        <v>4815.1578741313488</v>
      </c>
      <c r="M275" s="629"/>
      <c r="N275" s="629"/>
      <c r="O275" s="642"/>
      <c r="P275" s="630"/>
    </row>
    <row r="276" spans="1:16" ht="14.4" customHeight="1" x14ac:dyDescent="0.3">
      <c r="A276" s="625" t="s">
        <v>5689</v>
      </c>
      <c r="B276" s="626" t="s">
        <v>5303</v>
      </c>
      <c r="C276" s="626" t="s">
        <v>5347</v>
      </c>
      <c r="D276" s="626" t="s">
        <v>5345</v>
      </c>
      <c r="E276" s="629"/>
      <c r="F276" s="629"/>
      <c r="G276" s="626"/>
      <c r="H276" s="626"/>
      <c r="I276" s="629"/>
      <c r="J276" s="629"/>
      <c r="K276" s="626"/>
      <c r="L276" s="626"/>
      <c r="M276" s="629">
        <v>27.3</v>
      </c>
      <c r="N276" s="629">
        <v>397813.68</v>
      </c>
      <c r="O276" s="642"/>
      <c r="P276" s="630">
        <v>14571.92967032967</v>
      </c>
    </row>
    <row r="277" spans="1:16" ht="14.4" customHeight="1" x14ac:dyDescent="0.3">
      <c r="A277" s="625" t="s">
        <v>5689</v>
      </c>
      <c r="B277" s="626" t="s">
        <v>5303</v>
      </c>
      <c r="C277" s="626" t="s">
        <v>5348</v>
      </c>
      <c r="D277" s="626" t="s">
        <v>5349</v>
      </c>
      <c r="E277" s="629">
        <v>5</v>
      </c>
      <c r="F277" s="629">
        <v>44710.03</v>
      </c>
      <c r="G277" s="626">
        <v>1</v>
      </c>
      <c r="H277" s="626">
        <v>8942.0059999999994</v>
      </c>
      <c r="I277" s="629">
        <v>1</v>
      </c>
      <c r="J277" s="629">
        <v>9780.99</v>
      </c>
      <c r="K277" s="626">
        <v>0.21876500642025962</v>
      </c>
      <c r="L277" s="626">
        <v>9780.99</v>
      </c>
      <c r="M277" s="629">
        <v>15</v>
      </c>
      <c r="N277" s="629">
        <v>120233.25</v>
      </c>
      <c r="O277" s="642">
        <v>2.6891784684555122</v>
      </c>
      <c r="P277" s="630">
        <v>8015.55</v>
      </c>
    </row>
    <row r="278" spans="1:16" ht="14.4" customHeight="1" x14ac:dyDescent="0.3">
      <c r="A278" s="625" t="s">
        <v>5689</v>
      </c>
      <c r="B278" s="626" t="s">
        <v>5303</v>
      </c>
      <c r="C278" s="626" t="s">
        <v>5701</v>
      </c>
      <c r="D278" s="626" t="s">
        <v>5702</v>
      </c>
      <c r="E278" s="629"/>
      <c r="F278" s="629"/>
      <c r="G278" s="626"/>
      <c r="H278" s="626"/>
      <c r="I278" s="629"/>
      <c r="J278" s="629"/>
      <c r="K278" s="626"/>
      <c r="L278" s="626"/>
      <c r="M278" s="629">
        <v>1</v>
      </c>
      <c r="N278" s="629">
        <v>650.44000000000005</v>
      </c>
      <c r="O278" s="642"/>
      <c r="P278" s="630">
        <v>650.44000000000005</v>
      </c>
    </row>
    <row r="279" spans="1:16" ht="14.4" customHeight="1" x14ac:dyDescent="0.3">
      <c r="A279" s="625" t="s">
        <v>5689</v>
      </c>
      <c r="B279" s="626" t="s">
        <v>5303</v>
      </c>
      <c r="C279" s="626" t="s">
        <v>5352</v>
      </c>
      <c r="D279" s="626" t="s">
        <v>5354</v>
      </c>
      <c r="E279" s="629">
        <v>3</v>
      </c>
      <c r="F279" s="629">
        <v>51178.68</v>
      </c>
      <c r="G279" s="626">
        <v>1</v>
      </c>
      <c r="H279" s="626">
        <v>17059.560000000001</v>
      </c>
      <c r="I279" s="629"/>
      <c r="J279" s="629"/>
      <c r="K279" s="626"/>
      <c r="L279" s="626"/>
      <c r="M279" s="629"/>
      <c r="N279" s="629"/>
      <c r="O279" s="642"/>
      <c r="P279" s="630"/>
    </row>
    <row r="280" spans="1:16" ht="14.4" customHeight="1" x14ac:dyDescent="0.3">
      <c r="A280" s="625" t="s">
        <v>5689</v>
      </c>
      <c r="B280" s="626" t="s">
        <v>5303</v>
      </c>
      <c r="C280" s="626" t="s">
        <v>5703</v>
      </c>
      <c r="D280" s="626" t="s">
        <v>5704</v>
      </c>
      <c r="E280" s="629"/>
      <c r="F280" s="629"/>
      <c r="G280" s="626"/>
      <c r="H280" s="626"/>
      <c r="I280" s="629"/>
      <c r="J280" s="629"/>
      <c r="K280" s="626"/>
      <c r="L280" s="626"/>
      <c r="M280" s="629">
        <v>1</v>
      </c>
      <c r="N280" s="629">
        <v>6504.08</v>
      </c>
      <c r="O280" s="642"/>
      <c r="P280" s="630">
        <v>6504.08</v>
      </c>
    </row>
    <row r="281" spans="1:16" ht="14.4" customHeight="1" x14ac:dyDescent="0.3">
      <c r="A281" s="625" t="s">
        <v>5689</v>
      </c>
      <c r="B281" s="626" t="s">
        <v>5303</v>
      </c>
      <c r="C281" s="626" t="s">
        <v>5355</v>
      </c>
      <c r="D281" s="626" t="s">
        <v>5357</v>
      </c>
      <c r="E281" s="629">
        <v>0</v>
      </c>
      <c r="F281" s="629">
        <v>0</v>
      </c>
      <c r="G281" s="626"/>
      <c r="H281" s="626"/>
      <c r="I281" s="629"/>
      <c r="J281" s="629"/>
      <c r="K281" s="626"/>
      <c r="L281" s="626"/>
      <c r="M281" s="629"/>
      <c r="N281" s="629"/>
      <c r="O281" s="642"/>
      <c r="P281" s="630"/>
    </row>
    <row r="282" spans="1:16" ht="14.4" customHeight="1" x14ac:dyDescent="0.3">
      <c r="A282" s="625" t="s">
        <v>5689</v>
      </c>
      <c r="B282" s="626" t="s">
        <v>5303</v>
      </c>
      <c r="C282" s="626" t="s">
        <v>5358</v>
      </c>
      <c r="D282" s="626" t="s">
        <v>5359</v>
      </c>
      <c r="E282" s="629">
        <v>0</v>
      </c>
      <c r="F282" s="629">
        <v>0</v>
      </c>
      <c r="G282" s="626"/>
      <c r="H282" s="626"/>
      <c r="I282" s="629"/>
      <c r="J282" s="629"/>
      <c r="K282" s="626"/>
      <c r="L282" s="626"/>
      <c r="M282" s="629"/>
      <c r="N282" s="629"/>
      <c r="O282" s="642"/>
      <c r="P282" s="630"/>
    </row>
    <row r="283" spans="1:16" ht="14.4" customHeight="1" x14ac:dyDescent="0.3">
      <c r="A283" s="625" t="s">
        <v>5689</v>
      </c>
      <c r="B283" s="626" t="s">
        <v>5303</v>
      </c>
      <c r="C283" s="626" t="s">
        <v>5360</v>
      </c>
      <c r="D283" s="626" t="s">
        <v>5361</v>
      </c>
      <c r="E283" s="629">
        <v>1</v>
      </c>
      <c r="F283" s="629">
        <v>123516.6</v>
      </c>
      <c r="G283" s="626">
        <v>1</v>
      </c>
      <c r="H283" s="626">
        <v>123516.6</v>
      </c>
      <c r="I283" s="629"/>
      <c r="J283" s="629"/>
      <c r="K283" s="626"/>
      <c r="L283" s="626"/>
      <c r="M283" s="629"/>
      <c r="N283" s="629"/>
      <c r="O283" s="642"/>
      <c r="P283" s="630"/>
    </row>
    <row r="284" spans="1:16" ht="14.4" customHeight="1" x14ac:dyDescent="0.3">
      <c r="A284" s="625" t="s">
        <v>5689</v>
      </c>
      <c r="B284" s="626" t="s">
        <v>5303</v>
      </c>
      <c r="C284" s="626" t="s">
        <v>5365</v>
      </c>
      <c r="D284" s="626" t="s">
        <v>5366</v>
      </c>
      <c r="E284" s="629">
        <v>26.509999999999998</v>
      </c>
      <c r="F284" s="629">
        <v>56975.29</v>
      </c>
      <c r="G284" s="626">
        <v>1</v>
      </c>
      <c r="H284" s="626">
        <v>2149.1999245567713</v>
      </c>
      <c r="I284" s="629"/>
      <c r="J284" s="629"/>
      <c r="K284" s="626"/>
      <c r="L284" s="626"/>
      <c r="M284" s="629"/>
      <c r="N284" s="629"/>
      <c r="O284" s="642"/>
      <c r="P284" s="630"/>
    </row>
    <row r="285" spans="1:16" ht="14.4" customHeight="1" x14ac:dyDescent="0.3">
      <c r="A285" s="625" t="s">
        <v>5689</v>
      </c>
      <c r="B285" s="626" t="s">
        <v>5303</v>
      </c>
      <c r="C285" s="626" t="s">
        <v>5367</v>
      </c>
      <c r="D285" s="626" t="s">
        <v>5368</v>
      </c>
      <c r="E285" s="629">
        <v>29.32</v>
      </c>
      <c r="F285" s="629">
        <v>252058.13</v>
      </c>
      <c r="G285" s="626">
        <v>1</v>
      </c>
      <c r="H285" s="626">
        <v>8596.7984311050477</v>
      </c>
      <c r="I285" s="629"/>
      <c r="J285" s="629"/>
      <c r="K285" s="626"/>
      <c r="L285" s="626"/>
      <c r="M285" s="629"/>
      <c r="N285" s="629"/>
      <c r="O285" s="642"/>
      <c r="P285" s="630"/>
    </row>
    <row r="286" spans="1:16" ht="14.4" customHeight="1" x14ac:dyDescent="0.3">
      <c r="A286" s="625" t="s">
        <v>5689</v>
      </c>
      <c r="B286" s="626" t="s">
        <v>5303</v>
      </c>
      <c r="C286" s="626" t="s">
        <v>5369</v>
      </c>
      <c r="D286" s="626" t="s">
        <v>5370</v>
      </c>
      <c r="E286" s="629">
        <v>176.1</v>
      </c>
      <c r="F286" s="629">
        <v>1111887.7599999998</v>
      </c>
      <c r="G286" s="626">
        <v>1</v>
      </c>
      <c r="H286" s="626">
        <v>6313.9566155593402</v>
      </c>
      <c r="I286" s="629">
        <v>151.1</v>
      </c>
      <c r="J286" s="629">
        <v>1023862.9899999999</v>
      </c>
      <c r="K286" s="626">
        <v>0.92083304343596706</v>
      </c>
      <c r="L286" s="626">
        <v>6776.0621442753136</v>
      </c>
      <c r="M286" s="629">
        <v>207.1</v>
      </c>
      <c r="N286" s="629">
        <v>1445654.1</v>
      </c>
      <c r="O286" s="642">
        <v>1.3001798850632194</v>
      </c>
      <c r="P286" s="630">
        <v>6980.4640270400778</v>
      </c>
    </row>
    <row r="287" spans="1:16" ht="14.4" customHeight="1" x14ac:dyDescent="0.3">
      <c r="A287" s="625" t="s">
        <v>5689</v>
      </c>
      <c r="B287" s="626" t="s">
        <v>5303</v>
      </c>
      <c r="C287" s="626" t="s">
        <v>5374</v>
      </c>
      <c r="D287" s="626" t="s">
        <v>5375</v>
      </c>
      <c r="E287" s="629">
        <v>64</v>
      </c>
      <c r="F287" s="629">
        <v>749356.32</v>
      </c>
      <c r="G287" s="626">
        <v>1</v>
      </c>
      <c r="H287" s="626">
        <v>11708.692499999999</v>
      </c>
      <c r="I287" s="629">
        <v>52</v>
      </c>
      <c r="J287" s="629">
        <v>647884.56000000006</v>
      </c>
      <c r="K287" s="626">
        <v>0.86458810409445819</v>
      </c>
      <c r="L287" s="626">
        <v>12459.318461538463</v>
      </c>
      <c r="M287" s="629">
        <v>79</v>
      </c>
      <c r="N287" s="629">
        <v>954585.19</v>
      </c>
      <c r="O287" s="642">
        <v>1.2738735425625023</v>
      </c>
      <c r="P287" s="630">
        <v>12083.356835443037</v>
      </c>
    </row>
    <row r="288" spans="1:16" ht="14.4" customHeight="1" x14ac:dyDescent="0.3">
      <c r="A288" s="625" t="s">
        <v>5689</v>
      </c>
      <c r="B288" s="626" t="s">
        <v>5303</v>
      </c>
      <c r="C288" s="626" t="s">
        <v>5378</v>
      </c>
      <c r="D288" s="626" t="s">
        <v>5379</v>
      </c>
      <c r="E288" s="629">
        <v>33</v>
      </c>
      <c r="F288" s="629">
        <v>809538.51000000013</v>
      </c>
      <c r="G288" s="626">
        <v>1</v>
      </c>
      <c r="H288" s="626">
        <v>24531.470000000005</v>
      </c>
      <c r="I288" s="629">
        <v>10</v>
      </c>
      <c r="J288" s="629">
        <v>245014.5</v>
      </c>
      <c r="K288" s="626">
        <v>0.30265947447021385</v>
      </c>
      <c r="L288" s="626">
        <v>24501.45</v>
      </c>
      <c r="M288" s="629">
        <v>13</v>
      </c>
      <c r="N288" s="629">
        <v>321312.94</v>
      </c>
      <c r="O288" s="642">
        <v>0.39690877707596633</v>
      </c>
      <c r="P288" s="630">
        <v>24716.38</v>
      </c>
    </row>
    <row r="289" spans="1:16" ht="14.4" customHeight="1" x14ac:dyDescent="0.3">
      <c r="A289" s="625" t="s">
        <v>5689</v>
      </c>
      <c r="B289" s="626" t="s">
        <v>5303</v>
      </c>
      <c r="C289" s="626" t="s">
        <v>5381</v>
      </c>
      <c r="D289" s="626" t="s">
        <v>5383</v>
      </c>
      <c r="E289" s="629">
        <v>6.66</v>
      </c>
      <c r="F289" s="629">
        <v>55161.170000000006</v>
      </c>
      <c r="G289" s="626">
        <v>1</v>
      </c>
      <c r="H289" s="626">
        <v>8282.4579579579586</v>
      </c>
      <c r="I289" s="629">
        <v>5</v>
      </c>
      <c r="J289" s="629">
        <v>40436.5</v>
      </c>
      <c r="K289" s="626">
        <v>0.73306095574114905</v>
      </c>
      <c r="L289" s="626">
        <v>8087.3</v>
      </c>
      <c r="M289" s="629"/>
      <c r="N289" s="629"/>
      <c r="O289" s="642"/>
      <c r="P289" s="630"/>
    </row>
    <row r="290" spans="1:16" ht="14.4" customHeight="1" x14ac:dyDescent="0.3">
      <c r="A290" s="625" t="s">
        <v>5689</v>
      </c>
      <c r="B290" s="626" t="s">
        <v>5303</v>
      </c>
      <c r="C290" s="626" t="s">
        <v>5384</v>
      </c>
      <c r="D290" s="626" t="s">
        <v>5383</v>
      </c>
      <c r="E290" s="629">
        <v>5.72</v>
      </c>
      <c r="F290" s="629">
        <v>184717.09999999998</v>
      </c>
      <c r="G290" s="626">
        <v>1</v>
      </c>
      <c r="H290" s="626">
        <v>32293.1993006993</v>
      </c>
      <c r="I290" s="629"/>
      <c r="J290" s="629"/>
      <c r="K290" s="626"/>
      <c r="L290" s="626"/>
      <c r="M290" s="629"/>
      <c r="N290" s="629"/>
      <c r="O290" s="642"/>
      <c r="P290" s="630"/>
    </row>
    <row r="291" spans="1:16" ht="14.4" customHeight="1" x14ac:dyDescent="0.3">
      <c r="A291" s="625" t="s">
        <v>5689</v>
      </c>
      <c r="B291" s="626" t="s">
        <v>5303</v>
      </c>
      <c r="C291" s="626" t="s">
        <v>5385</v>
      </c>
      <c r="D291" s="626" t="s">
        <v>5387</v>
      </c>
      <c r="E291" s="629">
        <v>5.67</v>
      </c>
      <c r="F291" s="629">
        <v>33179.879999999997</v>
      </c>
      <c r="G291" s="626">
        <v>1</v>
      </c>
      <c r="H291" s="626">
        <v>5851.8306878306876</v>
      </c>
      <c r="I291" s="629">
        <v>10</v>
      </c>
      <c r="J291" s="629">
        <v>60663.3</v>
      </c>
      <c r="K291" s="626">
        <v>1.8283158347769795</v>
      </c>
      <c r="L291" s="626">
        <v>6066.33</v>
      </c>
      <c r="M291" s="629"/>
      <c r="N291" s="629"/>
      <c r="O291" s="642"/>
      <c r="P291" s="630"/>
    </row>
    <row r="292" spans="1:16" ht="14.4" customHeight="1" x14ac:dyDescent="0.3">
      <c r="A292" s="625" t="s">
        <v>5689</v>
      </c>
      <c r="B292" s="626" t="s">
        <v>5303</v>
      </c>
      <c r="C292" s="626" t="s">
        <v>5396</v>
      </c>
      <c r="D292" s="626" t="s">
        <v>5397</v>
      </c>
      <c r="E292" s="629">
        <v>28.01</v>
      </c>
      <c r="F292" s="629">
        <v>7421.1200000000008</v>
      </c>
      <c r="G292" s="626">
        <v>1</v>
      </c>
      <c r="H292" s="626">
        <v>264.945376651196</v>
      </c>
      <c r="I292" s="629">
        <v>138.56</v>
      </c>
      <c r="J292" s="629">
        <v>40759.86</v>
      </c>
      <c r="K292" s="626">
        <v>5.4924135440472588</v>
      </c>
      <c r="L292" s="626">
        <v>294.16758083140877</v>
      </c>
      <c r="M292" s="629"/>
      <c r="N292" s="629"/>
      <c r="O292" s="642"/>
      <c r="P292" s="630"/>
    </row>
    <row r="293" spans="1:16" ht="14.4" customHeight="1" x14ac:dyDescent="0.3">
      <c r="A293" s="625" t="s">
        <v>5689</v>
      </c>
      <c r="B293" s="626" t="s">
        <v>5303</v>
      </c>
      <c r="C293" s="626" t="s">
        <v>5398</v>
      </c>
      <c r="D293" s="626" t="s">
        <v>5397</v>
      </c>
      <c r="E293" s="629">
        <v>67.75</v>
      </c>
      <c r="F293" s="629">
        <v>85993.44</v>
      </c>
      <c r="G293" s="626">
        <v>1</v>
      </c>
      <c r="H293" s="626">
        <v>1269.2758671586716</v>
      </c>
      <c r="I293" s="629">
        <v>220.97000000000003</v>
      </c>
      <c r="J293" s="629">
        <v>313172.03000000003</v>
      </c>
      <c r="K293" s="626">
        <v>3.641813026668081</v>
      </c>
      <c r="L293" s="626">
        <v>1417.2603973390053</v>
      </c>
      <c r="M293" s="629"/>
      <c r="N293" s="629"/>
      <c r="O293" s="642"/>
      <c r="P293" s="630"/>
    </row>
    <row r="294" spans="1:16" ht="14.4" customHeight="1" x14ac:dyDescent="0.3">
      <c r="A294" s="625" t="s">
        <v>5689</v>
      </c>
      <c r="B294" s="626" t="s">
        <v>5303</v>
      </c>
      <c r="C294" s="626" t="s">
        <v>5399</v>
      </c>
      <c r="D294" s="626" t="s">
        <v>5397</v>
      </c>
      <c r="E294" s="629"/>
      <c r="F294" s="629"/>
      <c r="G294" s="626"/>
      <c r="H294" s="626"/>
      <c r="I294" s="629">
        <v>0.24</v>
      </c>
      <c r="J294" s="629">
        <v>1247.6500000000001</v>
      </c>
      <c r="K294" s="626"/>
      <c r="L294" s="626">
        <v>5198.541666666667</v>
      </c>
      <c r="M294" s="629"/>
      <c r="N294" s="629"/>
      <c r="O294" s="642"/>
      <c r="P294" s="630"/>
    </row>
    <row r="295" spans="1:16" ht="14.4" customHeight="1" x14ac:dyDescent="0.3">
      <c r="A295" s="625" t="s">
        <v>5689</v>
      </c>
      <c r="B295" s="626" t="s">
        <v>5303</v>
      </c>
      <c r="C295" s="626" t="s">
        <v>5400</v>
      </c>
      <c r="D295" s="626" t="s">
        <v>5401</v>
      </c>
      <c r="E295" s="629">
        <v>70</v>
      </c>
      <c r="F295" s="629">
        <v>3049.04</v>
      </c>
      <c r="G295" s="626">
        <v>1</v>
      </c>
      <c r="H295" s="626">
        <v>43.557714285714283</v>
      </c>
      <c r="I295" s="629">
        <v>42</v>
      </c>
      <c r="J295" s="629">
        <v>2117.1600000000003</v>
      </c>
      <c r="K295" s="626">
        <v>0.6943693752787764</v>
      </c>
      <c r="L295" s="626">
        <v>50.408571428571435</v>
      </c>
      <c r="M295" s="629">
        <v>82.2</v>
      </c>
      <c r="N295" s="629">
        <v>4188.09</v>
      </c>
      <c r="O295" s="642">
        <v>1.3735766011597093</v>
      </c>
      <c r="P295" s="630">
        <v>50.95</v>
      </c>
    </row>
    <row r="296" spans="1:16" ht="14.4" customHeight="1" x14ac:dyDescent="0.3">
      <c r="A296" s="625" t="s">
        <v>5689</v>
      </c>
      <c r="B296" s="626" t="s">
        <v>5303</v>
      </c>
      <c r="C296" s="626" t="s">
        <v>5402</v>
      </c>
      <c r="D296" s="626" t="s">
        <v>5403</v>
      </c>
      <c r="E296" s="629"/>
      <c r="F296" s="629"/>
      <c r="G296" s="626"/>
      <c r="H296" s="626"/>
      <c r="I296" s="629">
        <v>62.610000000000007</v>
      </c>
      <c r="J296" s="629">
        <v>17462.489999999998</v>
      </c>
      <c r="K296" s="626"/>
      <c r="L296" s="626">
        <v>278.90896022999516</v>
      </c>
      <c r="M296" s="629">
        <v>11.239999999999998</v>
      </c>
      <c r="N296" s="629">
        <v>3402.21</v>
      </c>
      <c r="O296" s="642"/>
      <c r="P296" s="630">
        <v>302.68772241992889</v>
      </c>
    </row>
    <row r="297" spans="1:16" ht="14.4" customHeight="1" x14ac:dyDescent="0.3">
      <c r="A297" s="625" t="s">
        <v>5689</v>
      </c>
      <c r="B297" s="626" t="s">
        <v>5303</v>
      </c>
      <c r="C297" s="626" t="s">
        <v>5404</v>
      </c>
      <c r="D297" s="626" t="s">
        <v>5403</v>
      </c>
      <c r="E297" s="629"/>
      <c r="F297" s="629"/>
      <c r="G297" s="626"/>
      <c r="H297" s="626"/>
      <c r="I297" s="629">
        <v>6</v>
      </c>
      <c r="J297" s="629">
        <v>8254.0600000000013</v>
      </c>
      <c r="K297" s="626"/>
      <c r="L297" s="626">
        <v>1375.676666666667</v>
      </c>
      <c r="M297" s="629">
        <v>22.98</v>
      </c>
      <c r="N297" s="629">
        <v>34779.03</v>
      </c>
      <c r="O297" s="642"/>
      <c r="P297" s="630">
        <v>1513.4477806788511</v>
      </c>
    </row>
    <row r="298" spans="1:16" ht="14.4" customHeight="1" x14ac:dyDescent="0.3">
      <c r="A298" s="625" t="s">
        <v>5689</v>
      </c>
      <c r="B298" s="626" t="s">
        <v>5303</v>
      </c>
      <c r="C298" s="626" t="s">
        <v>5407</v>
      </c>
      <c r="D298" s="626" t="s">
        <v>5408</v>
      </c>
      <c r="E298" s="629">
        <v>2164.4900000000002</v>
      </c>
      <c r="F298" s="629">
        <v>26789.930000000004</v>
      </c>
      <c r="G298" s="626">
        <v>1</v>
      </c>
      <c r="H298" s="626">
        <v>12.37701721883677</v>
      </c>
      <c r="I298" s="629">
        <v>2101.71</v>
      </c>
      <c r="J298" s="629">
        <v>19854.259999999998</v>
      </c>
      <c r="K298" s="626">
        <v>0.74110906598113524</v>
      </c>
      <c r="L298" s="626">
        <v>9.4467171969491499</v>
      </c>
      <c r="M298" s="629"/>
      <c r="N298" s="629"/>
      <c r="O298" s="642"/>
      <c r="P298" s="630"/>
    </row>
    <row r="299" spans="1:16" ht="14.4" customHeight="1" x14ac:dyDescent="0.3">
      <c r="A299" s="625" t="s">
        <v>5689</v>
      </c>
      <c r="B299" s="626" t="s">
        <v>5303</v>
      </c>
      <c r="C299" s="626" t="s">
        <v>5705</v>
      </c>
      <c r="D299" s="626" t="s">
        <v>5706</v>
      </c>
      <c r="E299" s="629">
        <v>15</v>
      </c>
      <c r="F299" s="629">
        <v>68815.8</v>
      </c>
      <c r="G299" s="626">
        <v>1</v>
      </c>
      <c r="H299" s="626">
        <v>4587.72</v>
      </c>
      <c r="I299" s="629"/>
      <c r="J299" s="629"/>
      <c r="K299" s="626"/>
      <c r="L299" s="626"/>
      <c r="M299" s="629">
        <v>2</v>
      </c>
      <c r="N299" s="629">
        <v>9294.7800000000007</v>
      </c>
      <c r="O299" s="642">
        <v>0.13506752809674522</v>
      </c>
      <c r="P299" s="630">
        <v>4647.3900000000003</v>
      </c>
    </row>
    <row r="300" spans="1:16" ht="14.4" customHeight="1" x14ac:dyDescent="0.3">
      <c r="A300" s="625" t="s">
        <v>5689</v>
      </c>
      <c r="B300" s="626" t="s">
        <v>5303</v>
      </c>
      <c r="C300" s="626" t="s">
        <v>5411</v>
      </c>
      <c r="D300" s="626" t="s">
        <v>5412</v>
      </c>
      <c r="E300" s="629">
        <v>163.94</v>
      </c>
      <c r="F300" s="629">
        <v>32838.07</v>
      </c>
      <c r="G300" s="626">
        <v>1</v>
      </c>
      <c r="H300" s="626">
        <v>200.30541661583507</v>
      </c>
      <c r="I300" s="629"/>
      <c r="J300" s="629"/>
      <c r="K300" s="626"/>
      <c r="L300" s="626"/>
      <c r="M300" s="629"/>
      <c r="N300" s="629"/>
      <c r="O300" s="642"/>
      <c r="P300" s="630"/>
    </row>
    <row r="301" spans="1:16" ht="14.4" customHeight="1" x14ac:dyDescent="0.3">
      <c r="A301" s="625" t="s">
        <v>5689</v>
      </c>
      <c r="B301" s="626" t="s">
        <v>5303</v>
      </c>
      <c r="C301" s="626" t="s">
        <v>5413</v>
      </c>
      <c r="D301" s="626" t="s">
        <v>5412</v>
      </c>
      <c r="E301" s="629">
        <v>188.41</v>
      </c>
      <c r="F301" s="629">
        <v>85231.23000000001</v>
      </c>
      <c r="G301" s="626">
        <v>1</v>
      </c>
      <c r="H301" s="626">
        <v>452.37105249190603</v>
      </c>
      <c r="I301" s="629">
        <v>16.79</v>
      </c>
      <c r="J301" s="629">
        <v>6787.1299999999992</v>
      </c>
      <c r="K301" s="626">
        <v>7.9631961195444426E-2</v>
      </c>
      <c r="L301" s="626">
        <v>404.23645026801665</v>
      </c>
      <c r="M301" s="629"/>
      <c r="N301" s="629"/>
      <c r="O301" s="642"/>
      <c r="P301" s="630"/>
    </row>
    <row r="302" spans="1:16" ht="14.4" customHeight="1" x14ac:dyDescent="0.3">
      <c r="A302" s="625" t="s">
        <v>5689</v>
      </c>
      <c r="B302" s="626" t="s">
        <v>5303</v>
      </c>
      <c r="C302" s="626" t="s">
        <v>5414</v>
      </c>
      <c r="D302" s="626" t="s">
        <v>5412</v>
      </c>
      <c r="E302" s="629">
        <v>50.699999999999996</v>
      </c>
      <c r="F302" s="629">
        <v>68370.070000000007</v>
      </c>
      <c r="G302" s="626">
        <v>1</v>
      </c>
      <c r="H302" s="626">
        <v>1348.5220907297833</v>
      </c>
      <c r="I302" s="629">
        <v>28.430000000000003</v>
      </c>
      <c r="J302" s="629">
        <v>32873.310000000005</v>
      </c>
      <c r="K302" s="626">
        <v>0.48081433878888818</v>
      </c>
      <c r="L302" s="626">
        <v>1156.2894829405559</v>
      </c>
      <c r="M302" s="629"/>
      <c r="N302" s="629"/>
      <c r="O302" s="642"/>
      <c r="P302" s="630"/>
    </row>
    <row r="303" spans="1:16" ht="14.4" customHeight="1" x14ac:dyDescent="0.3">
      <c r="A303" s="625" t="s">
        <v>5689</v>
      </c>
      <c r="B303" s="626" t="s">
        <v>5303</v>
      </c>
      <c r="C303" s="626" t="s">
        <v>5416</v>
      </c>
      <c r="D303" s="626" t="s">
        <v>5417</v>
      </c>
      <c r="E303" s="629">
        <v>97.86999999999999</v>
      </c>
      <c r="F303" s="629">
        <v>89399.14</v>
      </c>
      <c r="G303" s="626">
        <v>1</v>
      </c>
      <c r="H303" s="626">
        <v>913.44783897006243</v>
      </c>
      <c r="I303" s="629">
        <v>14.440000000000001</v>
      </c>
      <c r="J303" s="629">
        <v>13679.69</v>
      </c>
      <c r="K303" s="626">
        <v>0.15301813865323538</v>
      </c>
      <c r="L303" s="626">
        <v>947.34695290858724</v>
      </c>
      <c r="M303" s="629">
        <v>109.28</v>
      </c>
      <c r="N303" s="629">
        <v>104434.28</v>
      </c>
      <c r="O303" s="642">
        <v>1.1681799176144201</v>
      </c>
      <c r="P303" s="630">
        <v>955.65775988286964</v>
      </c>
    </row>
    <row r="304" spans="1:16" ht="14.4" customHeight="1" x14ac:dyDescent="0.3">
      <c r="A304" s="625" t="s">
        <v>5689</v>
      </c>
      <c r="B304" s="626" t="s">
        <v>5303</v>
      </c>
      <c r="C304" s="626" t="s">
        <v>5418</v>
      </c>
      <c r="D304" s="626" t="s">
        <v>5417</v>
      </c>
      <c r="E304" s="629">
        <v>157.36000000000001</v>
      </c>
      <c r="F304" s="629">
        <v>359351.94000000006</v>
      </c>
      <c r="G304" s="626">
        <v>1</v>
      </c>
      <c r="H304" s="626">
        <v>2283.6295119471279</v>
      </c>
      <c r="I304" s="629">
        <v>16.39</v>
      </c>
      <c r="J304" s="629">
        <v>38817.74</v>
      </c>
      <c r="K304" s="626">
        <v>0.10802151228124715</v>
      </c>
      <c r="L304" s="626">
        <v>2368.3794996949359</v>
      </c>
      <c r="M304" s="629">
        <v>109.6</v>
      </c>
      <c r="N304" s="629">
        <v>261851.9</v>
      </c>
      <c r="O304" s="642">
        <v>0.72867813097099166</v>
      </c>
      <c r="P304" s="630">
        <v>2389.1596715328469</v>
      </c>
    </row>
    <row r="305" spans="1:16" ht="14.4" customHeight="1" x14ac:dyDescent="0.3">
      <c r="A305" s="625" t="s">
        <v>5689</v>
      </c>
      <c r="B305" s="626" t="s">
        <v>5303</v>
      </c>
      <c r="C305" s="626" t="s">
        <v>5419</v>
      </c>
      <c r="D305" s="626" t="s">
        <v>5331</v>
      </c>
      <c r="E305" s="629">
        <v>115.19</v>
      </c>
      <c r="F305" s="629">
        <v>4109.07</v>
      </c>
      <c r="G305" s="626">
        <v>1</v>
      </c>
      <c r="H305" s="626">
        <v>35.672106953728623</v>
      </c>
      <c r="I305" s="629">
        <v>27.78</v>
      </c>
      <c r="J305" s="629">
        <v>1040.58</v>
      </c>
      <c r="K305" s="626">
        <v>0.25323978418474252</v>
      </c>
      <c r="L305" s="626">
        <v>37.457883369330446</v>
      </c>
      <c r="M305" s="629">
        <v>53.55</v>
      </c>
      <c r="N305" s="629">
        <v>2023.31</v>
      </c>
      <c r="O305" s="642">
        <v>0.49240095690752411</v>
      </c>
      <c r="P305" s="630">
        <v>37.783566760037353</v>
      </c>
    </row>
    <row r="306" spans="1:16" ht="14.4" customHeight="1" x14ac:dyDescent="0.3">
      <c r="A306" s="625" t="s">
        <v>5689</v>
      </c>
      <c r="B306" s="626" t="s">
        <v>5303</v>
      </c>
      <c r="C306" s="626" t="s">
        <v>5707</v>
      </c>
      <c r="D306" s="626" t="s">
        <v>5708</v>
      </c>
      <c r="E306" s="629"/>
      <c r="F306" s="629"/>
      <c r="G306" s="626"/>
      <c r="H306" s="626"/>
      <c r="I306" s="629"/>
      <c r="J306" s="629"/>
      <c r="K306" s="626"/>
      <c r="L306" s="626"/>
      <c r="M306" s="629">
        <v>0.14000000000000001</v>
      </c>
      <c r="N306" s="629">
        <v>128.72</v>
      </c>
      <c r="O306" s="642"/>
      <c r="P306" s="630">
        <v>919.42857142857133</v>
      </c>
    </row>
    <row r="307" spans="1:16" ht="14.4" customHeight="1" x14ac:dyDescent="0.3">
      <c r="A307" s="625" t="s">
        <v>5689</v>
      </c>
      <c r="B307" s="626" t="s">
        <v>5303</v>
      </c>
      <c r="C307" s="626" t="s">
        <v>5422</v>
      </c>
      <c r="D307" s="626" t="s">
        <v>5421</v>
      </c>
      <c r="E307" s="629">
        <v>1</v>
      </c>
      <c r="F307" s="629">
        <v>319.5</v>
      </c>
      <c r="G307" s="626">
        <v>1</v>
      </c>
      <c r="H307" s="626">
        <v>319.5</v>
      </c>
      <c r="I307" s="629"/>
      <c r="J307" s="629"/>
      <c r="K307" s="626"/>
      <c r="L307" s="626"/>
      <c r="M307" s="629"/>
      <c r="N307" s="629"/>
      <c r="O307" s="642"/>
      <c r="P307" s="630"/>
    </row>
    <row r="308" spans="1:16" ht="14.4" customHeight="1" x14ac:dyDescent="0.3">
      <c r="A308" s="625" t="s">
        <v>5689</v>
      </c>
      <c r="B308" s="626" t="s">
        <v>5303</v>
      </c>
      <c r="C308" s="626" t="s">
        <v>5423</v>
      </c>
      <c r="D308" s="626" t="s">
        <v>5421</v>
      </c>
      <c r="E308" s="629">
        <v>2</v>
      </c>
      <c r="F308" s="629">
        <v>3195</v>
      </c>
      <c r="G308" s="626">
        <v>1</v>
      </c>
      <c r="H308" s="626">
        <v>1597.5</v>
      </c>
      <c r="I308" s="629">
        <v>1.45</v>
      </c>
      <c r="J308" s="629">
        <v>1695.74</v>
      </c>
      <c r="K308" s="626">
        <v>0.53074804381846641</v>
      </c>
      <c r="L308" s="626">
        <v>1169.4758620689656</v>
      </c>
      <c r="M308" s="629"/>
      <c r="N308" s="629"/>
      <c r="O308" s="642"/>
      <c r="P308" s="630"/>
    </row>
    <row r="309" spans="1:16" ht="14.4" customHeight="1" x14ac:dyDescent="0.3">
      <c r="A309" s="625" t="s">
        <v>5689</v>
      </c>
      <c r="B309" s="626" t="s">
        <v>5303</v>
      </c>
      <c r="C309" s="626" t="s">
        <v>5424</v>
      </c>
      <c r="D309" s="626" t="s">
        <v>5425</v>
      </c>
      <c r="E309" s="629">
        <v>268</v>
      </c>
      <c r="F309" s="629">
        <v>972554.88</v>
      </c>
      <c r="G309" s="626">
        <v>1</v>
      </c>
      <c r="H309" s="626">
        <v>3628.9361194029852</v>
      </c>
      <c r="I309" s="629">
        <v>326</v>
      </c>
      <c r="J309" s="629">
        <v>1254326.99</v>
      </c>
      <c r="K309" s="626">
        <v>1.2897236092219289</v>
      </c>
      <c r="L309" s="626">
        <v>3847.6288036809815</v>
      </c>
      <c r="M309" s="629">
        <v>296</v>
      </c>
      <c r="N309" s="629">
        <v>804307.98999999987</v>
      </c>
      <c r="O309" s="642">
        <v>0.82700524827966504</v>
      </c>
      <c r="P309" s="630">
        <v>2717.2567229729725</v>
      </c>
    </row>
    <row r="310" spans="1:16" ht="14.4" customHeight="1" x14ac:dyDescent="0.3">
      <c r="A310" s="625" t="s">
        <v>5689</v>
      </c>
      <c r="B310" s="626" t="s">
        <v>5303</v>
      </c>
      <c r="C310" s="626" t="s">
        <v>5426</v>
      </c>
      <c r="D310" s="626" t="s">
        <v>5427</v>
      </c>
      <c r="E310" s="629">
        <v>1</v>
      </c>
      <c r="F310" s="629">
        <v>67.83</v>
      </c>
      <c r="G310" s="626">
        <v>1</v>
      </c>
      <c r="H310" s="626">
        <v>67.83</v>
      </c>
      <c r="I310" s="629">
        <v>2</v>
      </c>
      <c r="J310" s="629">
        <v>563.26</v>
      </c>
      <c r="K310" s="626">
        <v>8.3039952823234557</v>
      </c>
      <c r="L310" s="626">
        <v>281.63</v>
      </c>
      <c r="M310" s="629">
        <v>1</v>
      </c>
      <c r="N310" s="629">
        <v>148.57</v>
      </c>
      <c r="O310" s="642">
        <v>2.1903287630841808</v>
      </c>
      <c r="P310" s="630">
        <v>148.57</v>
      </c>
    </row>
    <row r="311" spans="1:16" ht="14.4" customHeight="1" x14ac:dyDescent="0.3">
      <c r="A311" s="625" t="s">
        <v>5689</v>
      </c>
      <c r="B311" s="626" t="s">
        <v>5303</v>
      </c>
      <c r="C311" s="626" t="s">
        <v>5428</v>
      </c>
      <c r="D311" s="626" t="s">
        <v>5429</v>
      </c>
      <c r="E311" s="629">
        <v>0.8</v>
      </c>
      <c r="F311" s="629">
        <v>95.6</v>
      </c>
      <c r="G311" s="626">
        <v>1</v>
      </c>
      <c r="H311" s="626">
        <v>119.49999999999999</v>
      </c>
      <c r="I311" s="629"/>
      <c r="J311" s="629"/>
      <c r="K311" s="626"/>
      <c r="L311" s="626"/>
      <c r="M311" s="629"/>
      <c r="N311" s="629"/>
      <c r="O311" s="642"/>
      <c r="P311" s="630"/>
    </row>
    <row r="312" spans="1:16" ht="14.4" customHeight="1" x14ac:dyDescent="0.3">
      <c r="A312" s="625" t="s">
        <v>5689</v>
      </c>
      <c r="B312" s="626" t="s">
        <v>5303</v>
      </c>
      <c r="C312" s="626" t="s">
        <v>5430</v>
      </c>
      <c r="D312" s="626" t="s">
        <v>5431</v>
      </c>
      <c r="E312" s="629">
        <v>21.75</v>
      </c>
      <c r="F312" s="629">
        <v>4146.5899999999992</v>
      </c>
      <c r="G312" s="626">
        <v>1</v>
      </c>
      <c r="H312" s="626">
        <v>190.64781609195398</v>
      </c>
      <c r="I312" s="629">
        <v>172.14</v>
      </c>
      <c r="J312" s="629">
        <v>28142.52</v>
      </c>
      <c r="K312" s="626">
        <v>6.786906831878726</v>
      </c>
      <c r="L312" s="626">
        <v>163.48623213663299</v>
      </c>
      <c r="M312" s="629"/>
      <c r="N312" s="629"/>
      <c r="O312" s="642"/>
      <c r="P312" s="630"/>
    </row>
    <row r="313" spans="1:16" ht="14.4" customHeight="1" x14ac:dyDescent="0.3">
      <c r="A313" s="625" t="s">
        <v>5689</v>
      </c>
      <c r="B313" s="626" t="s">
        <v>5303</v>
      </c>
      <c r="C313" s="626" t="s">
        <v>5432</v>
      </c>
      <c r="D313" s="626" t="s">
        <v>5433</v>
      </c>
      <c r="E313" s="629">
        <v>11.319999999999999</v>
      </c>
      <c r="F313" s="629">
        <v>14733.39</v>
      </c>
      <c r="G313" s="626">
        <v>1</v>
      </c>
      <c r="H313" s="626">
        <v>1301.5362190812723</v>
      </c>
      <c r="I313" s="629">
        <v>62.069999999999993</v>
      </c>
      <c r="J313" s="629">
        <v>91331.670000000013</v>
      </c>
      <c r="K313" s="626">
        <v>6.1989582845495859</v>
      </c>
      <c r="L313" s="626">
        <v>1471.4301594973422</v>
      </c>
      <c r="M313" s="629"/>
      <c r="N313" s="629"/>
      <c r="O313" s="642"/>
      <c r="P313" s="630"/>
    </row>
    <row r="314" spans="1:16" ht="14.4" customHeight="1" x14ac:dyDescent="0.3">
      <c r="A314" s="625" t="s">
        <v>5689</v>
      </c>
      <c r="B314" s="626" t="s">
        <v>5303</v>
      </c>
      <c r="C314" s="626" t="s">
        <v>5434</v>
      </c>
      <c r="D314" s="626" t="s">
        <v>5435</v>
      </c>
      <c r="E314" s="629"/>
      <c r="F314" s="629"/>
      <c r="G314" s="626"/>
      <c r="H314" s="626"/>
      <c r="I314" s="629"/>
      <c r="J314" s="629"/>
      <c r="K314" s="626"/>
      <c r="L314" s="626"/>
      <c r="M314" s="629">
        <v>10</v>
      </c>
      <c r="N314" s="629">
        <v>14573.1</v>
      </c>
      <c r="O314" s="642"/>
      <c r="P314" s="630">
        <v>1457.31</v>
      </c>
    </row>
    <row r="315" spans="1:16" ht="14.4" customHeight="1" x14ac:dyDescent="0.3">
      <c r="A315" s="625" t="s">
        <v>5689</v>
      </c>
      <c r="B315" s="626" t="s">
        <v>5303</v>
      </c>
      <c r="C315" s="626" t="s">
        <v>5436</v>
      </c>
      <c r="D315" s="626" t="s">
        <v>5437</v>
      </c>
      <c r="E315" s="629">
        <v>27.439999999999998</v>
      </c>
      <c r="F315" s="629">
        <v>126470.96000000002</v>
      </c>
      <c r="G315" s="626">
        <v>1</v>
      </c>
      <c r="H315" s="626">
        <v>4609.0000000000009</v>
      </c>
      <c r="I315" s="629"/>
      <c r="J315" s="629"/>
      <c r="K315" s="626"/>
      <c r="L315" s="626"/>
      <c r="M315" s="629"/>
      <c r="N315" s="629"/>
      <c r="O315" s="642"/>
      <c r="P315" s="630"/>
    </row>
    <row r="316" spans="1:16" ht="14.4" customHeight="1" x14ac:dyDescent="0.3">
      <c r="A316" s="625" t="s">
        <v>5689</v>
      </c>
      <c r="B316" s="626" t="s">
        <v>5303</v>
      </c>
      <c r="C316" s="626" t="s">
        <v>5438</v>
      </c>
      <c r="D316" s="626" t="s">
        <v>5439</v>
      </c>
      <c r="E316" s="629">
        <v>3.2</v>
      </c>
      <c r="F316" s="629">
        <v>47984.640000000007</v>
      </c>
      <c r="G316" s="626">
        <v>1</v>
      </c>
      <c r="H316" s="626">
        <v>14995.2</v>
      </c>
      <c r="I316" s="629"/>
      <c r="J316" s="629"/>
      <c r="K316" s="626"/>
      <c r="L316" s="626"/>
      <c r="M316" s="629"/>
      <c r="N316" s="629"/>
      <c r="O316" s="642"/>
      <c r="P316" s="630"/>
    </row>
    <row r="317" spans="1:16" ht="14.4" customHeight="1" x14ac:dyDescent="0.3">
      <c r="A317" s="625" t="s">
        <v>5689</v>
      </c>
      <c r="B317" s="626" t="s">
        <v>5303</v>
      </c>
      <c r="C317" s="626" t="s">
        <v>5440</v>
      </c>
      <c r="D317" s="626" t="s">
        <v>5441</v>
      </c>
      <c r="E317" s="629">
        <v>0.60000000000000009</v>
      </c>
      <c r="F317" s="629">
        <v>5623.2000000000007</v>
      </c>
      <c r="G317" s="626">
        <v>1</v>
      </c>
      <c r="H317" s="626">
        <v>9372</v>
      </c>
      <c r="I317" s="629"/>
      <c r="J317" s="629"/>
      <c r="K317" s="626"/>
      <c r="L317" s="626"/>
      <c r="M317" s="629"/>
      <c r="N317" s="629"/>
      <c r="O317" s="642"/>
      <c r="P317" s="630"/>
    </row>
    <row r="318" spans="1:16" ht="14.4" customHeight="1" x14ac:dyDescent="0.3">
      <c r="A318" s="625" t="s">
        <v>5689</v>
      </c>
      <c r="B318" s="626" t="s">
        <v>5303</v>
      </c>
      <c r="C318" s="626" t="s">
        <v>5442</v>
      </c>
      <c r="D318" s="626" t="s">
        <v>5443</v>
      </c>
      <c r="E318" s="629">
        <v>0.8</v>
      </c>
      <c r="F318" s="629">
        <v>98.08</v>
      </c>
      <c r="G318" s="626">
        <v>1</v>
      </c>
      <c r="H318" s="626">
        <v>122.6</v>
      </c>
      <c r="I318" s="629"/>
      <c r="J318" s="629"/>
      <c r="K318" s="626"/>
      <c r="L318" s="626"/>
      <c r="M318" s="629">
        <v>1</v>
      </c>
      <c r="N318" s="629">
        <v>130.30000000000001</v>
      </c>
      <c r="O318" s="642">
        <v>1.3285073409461665</v>
      </c>
      <c r="P318" s="630">
        <v>130.30000000000001</v>
      </c>
    </row>
    <row r="319" spans="1:16" ht="14.4" customHeight="1" x14ac:dyDescent="0.3">
      <c r="A319" s="625" t="s">
        <v>5689</v>
      </c>
      <c r="B319" s="626" t="s">
        <v>5303</v>
      </c>
      <c r="C319" s="626" t="s">
        <v>5444</v>
      </c>
      <c r="D319" s="626" t="s">
        <v>5445</v>
      </c>
      <c r="E319" s="629">
        <v>231.89999999999998</v>
      </c>
      <c r="F319" s="629">
        <v>17673.280000000002</v>
      </c>
      <c r="G319" s="626">
        <v>1</v>
      </c>
      <c r="H319" s="626">
        <v>76.210780508840031</v>
      </c>
      <c r="I319" s="629">
        <v>244.81</v>
      </c>
      <c r="J319" s="629">
        <v>18810.66</v>
      </c>
      <c r="K319" s="626">
        <v>1.0643559090332975</v>
      </c>
      <c r="L319" s="626">
        <v>76.837792573832772</v>
      </c>
      <c r="M319" s="629">
        <v>244.89999999999998</v>
      </c>
      <c r="N319" s="629">
        <v>18991.5</v>
      </c>
      <c r="O319" s="642">
        <v>1.0745883050571257</v>
      </c>
      <c r="P319" s="630">
        <v>77.547978766843613</v>
      </c>
    </row>
    <row r="320" spans="1:16" ht="14.4" customHeight="1" x14ac:dyDescent="0.3">
      <c r="A320" s="625" t="s">
        <v>5689</v>
      </c>
      <c r="B320" s="626" t="s">
        <v>5303</v>
      </c>
      <c r="C320" s="626" t="s">
        <v>5446</v>
      </c>
      <c r="D320" s="626" t="s">
        <v>5447</v>
      </c>
      <c r="E320" s="629">
        <v>20.51</v>
      </c>
      <c r="F320" s="629">
        <v>6558.08</v>
      </c>
      <c r="G320" s="626">
        <v>1</v>
      </c>
      <c r="H320" s="626">
        <v>319.75036567528031</v>
      </c>
      <c r="I320" s="629">
        <v>21.369999999999997</v>
      </c>
      <c r="J320" s="629">
        <v>7204.4800000000005</v>
      </c>
      <c r="K320" s="626">
        <v>1.0985654337854982</v>
      </c>
      <c r="L320" s="626">
        <v>337.13055685540485</v>
      </c>
      <c r="M320" s="629">
        <v>13.09</v>
      </c>
      <c r="N320" s="629">
        <v>4451.6499999999996</v>
      </c>
      <c r="O320" s="642">
        <v>0.67880385722650527</v>
      </c>
      <c r="P320" s="630">
        <v>340.0802139037433</v>
      </c>
    </row>
    <row r="321" spans="1:16" ht="14.4" customHeight="1" x14ac:dyDescent="0.3">
      <c r="A321" s="625" t="s">
        <v>5689</v>
      </c>
      <c r="B321" s="626" t="s">
        <v>5303</v>
      </c>
      <c r="C321" s="626" t="s">
        <v>5448</v>
      </c>
      <c r="D321" s="626" t="s">
        <v>5449</v>
      </c>
      <c r="E321" s="629">
        <v>33.730000000000004</v>
      </c>
      <c r="F321" s="629">
        <v>2698.4</v>
      </c>
      <c r="G321" s="626">
        <v>1</v>
      </c>
      <c r="H321" s="626">
        <v>80</v>
      </c>
      <c r="I321" s="629">
        <v>58.26</v>
      </c>
      <c r="J321" s="629">
        <v>4909.7</v>
      </c>
      <c r="K321" s="626">
        <v>1.8194856211088051</v>
      </c>
      <c r="L321" s="626">
        <v>84.272227943700656</v>
      </c>
      <c r="M321" s="629">
        <v>41.47</v>
      </c>
      <c r="N321" s="629">
        <v>3525.74</v>
      </c>
      <c r="O321" s="642">
        <v>1.3066039134301808</v>
      </c>
      <c r="P321" s="630">
        <v>85.019049915601641</v>
      </c>
    </row>
    <row r="322" spans="1:16" ht="14.4" customHeight="1" x14ac:dyDescent="0.3">
      <c r="A322" s="625" t="s">
        <v>5689</v>
      </c>
      <c r="B322" s="626" t="s">
        <v>5303</v>
      </c>
      <c r="C322" s="626" t="s">
        <v>5450</v>
      </c>
      <c r="D322" s="626" t="s">
        <v>5451</v>
      </c>
      <c r="E322" s="629">
        <v>146.57</v>
      </c>
      <c r="F322" s="629">
        <v>23451.200000000001</v>
      </c>
      <c r="G322" s="626">
        <v>1</v>
      </c>
      <c r="H322" s="626">
        <v>160</v>
      </c>
      <c r="I322" s="629">
        <v>107.88</v>
      </c>
      <c r="J322" s="629">
        <v>18178.009999999998</v>
      </c>
      <c r="K322" s="626">
        <v>0.77514199699802133</v>
      </c>
      <c r="L322" s="626">
        <v>168.50213199851686</v>
      </c>
      <c r="M322" s="629">
        <v>99.039999999999992</v>
      </c>
      <c r="N322" s="629">
        <v>16841.5</v>
      </c>
      <c r="O322" s="642">
        <v>0.71815088353687651</v>
      </c>
      <c r="P322" s="630">
        <v>170.04745557350566</v>
      </c>
    </row>
    <row r="323" spans="1:16" ht="14.4" customHeight="1" x14ac:dyDescent="0.3">
      <c r="A323" s="625" t="s">
        <v>5689</v>
      </c>
      <c r="B323" s="626" t="s">
        <v>5303</v>
      </c>
      <c r="C323" s="626" t="s">
        <v>5452</v>
      </c>
      <c r="D323" s="626" t="s">
        <v>5453</v>
      </c>
      <c r="E323" s="629">
        <v>22.48</v>
      </c>
      <c r="F323" s="629">
        <v>20251.079999999998</v>
      </c>
      <c r="G323" s="626">
        <v>1</v>
      </c>
      <c r="H323" s="626">
        <v>900.84875444839849</v>
      </c>
      <c r="I323" s="629"/>
      <c r="J323" s="629"/>
      <c r="K323" s="626"/>
      <c r="L323" s="626"/>
      <c r="M323" s="629"/>
      <c r="N323" s="629"/>
      <c r="O323" s="642"/>
      <c r="P323" s="630"/>
    </row>
    <row r="324" spans="1:16" ht="14.4" customHeight="1" x14ac:dyDescent="0.3">
      <c r="A324" s="625" t="s">
        <v>5689</v>
      </c>
      <c r="B324" s="626" t="s">
        <v>5303</v>
      </c>
      <c r="C324" s="626" t="s">
        <v>5454</v>
      </c>
      <c r="D324" s="626" t="s">
        <v>5455</v>
      </c>
      <c r="E324" s="629">
        <v>24.17</v>
      </c>
      <c r="F324" s="629">
        <v>80727.799999999988</v>
      </c>
      <c r="G324" s="626">
        <v>1</v>
      </c>
      <c r="H324" s="626">
        <v>3339.9999999999991</v>
      </c>
      <c r="I324" s="629"/>
      <c r="J324" s="629"/>
      <c r="K324" s="626"/>
      <c r="L324" s="626"/>
      <c r="M324" s="629"/>
      <c r="N324" s="629"/>
      <c r="O324" s="642"/>
      <c r="P324" s="630"/>
    </row>
    <row r="325" spans="1:16" ht="14.4" customHeight="1" x14ac:dyDescent="0.3">
      <c r="A325" s="625" t="s">
        <v>5689</v>
      </c>
      <c r="B325" s="626" t="s">
        <v>5303</v>
      </c>
      <c r="C325" s="626" t="s">
        <v>5456</v>
      </c>
      <c r="D325" s="626" t="s">
        <v>5457</v>
      </c>
      <c r="E325" s="629">
        <v>140.6</v>
      </c>
      <c r="F325" s="629">
        <v>2570.39</v>
      </c>
      <c r="G325" s="626">
        <v>1</v>
      </c>
      <c r="H325" s="626">
        <v>18.28157894736842</v>
      </c>
      <c r="I325" s="629">
        <v>69</v>
      </c>
      <c r="J325" s="629">
        <v>1387.98</v>
      </c>
      <c r="K325" s="626">
        <v>0.53998809519178026</v>
      </c>
      <c r="L325" s="626">
        <v>20.115652173913045</v>
      </c>
      <c r="M325" s="629"/>
      <c r="N325" s="629"/>
      <c r="O325" s="642"/>
      <c r="P325" s="630"/>
    </row>
    <row r="326" spans="1:16" ht="14.4" customHeight="1" x14ac:dyDescent="0.3">
      <c r="A326" s="625" t="s">
        <v>5689</v>
      </c>
      <c r="B326" s="626" t="s">
        <v>5303</v>
      </c>
      <c r="C326" s="626" t="s">
        <v>5458</v>
      </c>
      <c r="D326" s="626" t="s">
        <v>5459</v>
      </c>
      <c r="E326" s="629">
        <v>43.019999999999996</v>
      </c>
      <c r="F326" s="629">
        <v>66225.540000000008</v>
      </c>
      <c r="G326" s="626">
        <v>1</v>
      </c>
      <c r="H326" s="626">
        <v>1539.4128312412834</v>
      </c>
      <c r="I326" s="629">
        <v>0.9</v>
      </c>
      <c r="J326" s="629">
        <v>1465.64</v>
      </c>
      <c r="K326" s="626">
        <v>2.2131038871106221E-2</v>
      </c>
      <c r="L326" s="626">
        <v>1628.4888888888891</v>
      </c>
      <c r="M326" s="629"/>
      <c r="N326" s="629"/>
      <c r="O326" s="642"/>
      <c r="P326" s="630"/>
    </row>
    <row r="327" spans="1:16" ht="14.4" customHeight="1" x14ac:dyDescent="0.3">
      <c r="A327" s="625" t="s">
        <v>5689</v>
      </c>
      <c r="B327" s="626" t="s">
        <v>5303</v>
      </c>
      <c r="C327" s="626" t="s">
        <v>5460</v>
      </c>
      <c r="D327" s="626" t="s">
        <v>5461</v>
      </c>
      <c r="E327" s="629">
        <v>65.84</v>
      </c>
      <c r="F327" s="629">
        <v>3411.2299999999996</v>
      </c>
      <c r="G327" s="626">
        <v>1</v>
      </c>
      <c r="H327" s="626">
        <v>51.810905224787355</v>
      </c>
      <c r="I327" s="629">
        <v>29.4</v>
      </c>
      <c r="J327" s="629">
        <v>1724.8199999999997</v>
      </c>
      <c r="K327" s="626">
        <v>0.50562993407070178</v>
      </c>
      <c r="L327" s="626">
        <v>58.667346938775502</v>
      </c>
      <c r="M327" s="629">
        <v>20.8</v>
      </c>
      <c r="N327" s="629">
        <v>1304.1599999999999</v>
      </c>
      <c r="O327" s="642">
        <v>0.38231371089020677</v>
      </c>
      <c r="P327" s="630">
        <v>62.699999999999989</v>
      </c>
    </row>
    <row r="328" spans="1:16" ht="14.4" customHeight="1" x14ac:dyDescent="0.3">
      <c r="A328" s="625" t="s">
        <v>5689</v>
      </c>
      <c r="B328" s="626" t="s">
        <v>5303</v>
      </c>
      <c r="C328" s="626" t="s">
        <v>5462</v>
      </c>
      <c r="D328" s="626" t="s">
        <v>5463</v>
      </c>
      <c r="E328" s="629">
        <v>83.570000000000007</v>
      </c>
      <c r="F328" s="629">
        <v>5365.13</v>
      </c>
      <c r="G328" s="626">
        <v>1</v>
      </c>
      <c r="H328" s="626">
        <v>64.199234174943157</v>
      </c>
      <c r="I328" s="629">
        <v>2.83</v>
      </c>
      <c r="J328" s="629">
        <v>189.26999999999998</v>
      </c>
      <c r="K328" s="626">
        <v>3.5277803147360821E-2</v>
      </c>
      <c r="L328" s="626">
        <v>66.879858657243801</v>
      </c>
      <c r="M328" s="629"/>
      <c r="N328" s="629"/>
      <c r="O328" s="642"/>
      <c r="P328" s="630"/>
    </row>
    <row r="329" spans="1:16" ht="14.4" customHeight="1" x14ac:dyDescent="0.3">
      <c r="A329" s="625" t="s">
        <v>5689</v>
      </c>
      <c r="B329" s="626" t="s">
        <v>5303</v>
      </c>
      <c r="C329" s="626" t="s">
        <v>5464</v>
      </c>
      <c r="D329" s="626" t="s">
        <v>5463</v>
      </c>
      <c r="E329" s="629">
        <v>21.830000000000002</v>
      </c>
      <c r="F329" s="629">
        <v>3503.6900000000005</v>
      </c>
      <c r="G329" s="626">
        <v>1</v>
      </c>
      <c r="H329" s="626">
        <v>160.49885478699039</v>
      </c>
      <c r="I329" s="629">
        <v>4.95</v>
      </c>
      <c r="J329" s="629">
        <v>827.62999999999988</v>
      </c>
      <c r="K329" s="626">
        <v>0.23621667442039671</v>
      </c>
      <c r="L329" s="626">
        <v>167.19797979797977</v>
      </c>
      <c r="M329" s="629"/>
      <c r="N329" s="629"/>
      <c r="O329" s="642"/>
      <c r="P329" s="630"/>
    </row>
    <row r="330" spans="1:16" ht="14.4" customHeight="1" x14ac:dyDescent="0.3">
      <c r="A330" s="625" t="s">
        <v>5689</v>
      </c>
      <c r="B330" s="626" t="s">
        <v>5303</v>
      </c>
      <c r="C330" s="626" t="s">
        <v>5465</v>
      </c>
      <c r="D330" s="626" t="s">
        <v>5463</v>
      </c>
      <c r="E330" s="629">
        <v>56.230000000000004</v>
      </c>
      <c r="F330" s="629">
        <v>18049.830000000002</v>
      </c>
      <c r="G330" s="626">
        <v>1</v>
      </c>
      <c r="H330" s="626">
        <v>321</v>
      </c>
      <c r="I330" s="629">
        <v>4.41</v>
      </c>
      <c r="J330" s="629">
        <v>1474.65</v>
      </c>
      <c r="K330" s="626">
        <v>8.169883040449688E-2</v>
      </c>
      <c r="L330" s="626">
        <v>334.38775510204084</v>
      </c>
      <c r="M330" s="629"/>
      <c r="N330" s="629"/>
      <c r="O330" s="642"/>
      <c r="P330" s="630"/>
    </row>
    <row r="331" spans="1:16" ht="14.4" customHeight="1" x14ac:dyDescent="0.3">
      <c r="A331" s="625" t="s">
        <v>5689</v>
      </c>
      <c r="B331" s="626" t="s">
        <v>5303</v>
      </c>
      <c r="C331" s="626" t="s">
        <v>5466</v>
      </c>
      <c r="D331" s="626" t="s">
        <v>5467</v>
      </c>
      <c r="E331" s="629">
        <v>1.6400000000000001</v>
      </c>
      <c r="F331" s="629">
        <v>601.91000000000008</v>
      </c>
      <c r="G331" s="626">
        <v>1</v>
      </c>
      <c r="H331" s="626">
        <v>367.01829268292687</v>
      </c>
      <c r="I331" s="629">
        <v>0.16</v>
      </c>
      <c r="J331" s="629">
        <v>61.14</v>
      </c>
      <c r="K331" s="626">
        <v>0.1015766476715788</v>
      </c>
      <c r="L331" s="626">
        <v>382.125</v>
      </c>
      <c r="M331" s="629">
        <v>0.06</v>
      </c>
      <c r="N331" s="629">
        <v>23.13</v>
      </c>
      <c r="O331" s="642">
        <v>3.8427671911083046E-2</v>
      </c>
      <c r="P331" s="630">
        <v>385.5</v>
      </c>
    </row>
    <row r="332" spans="1:16" ht="14.4" customHeight="1" x14ac:dyDescent="0.3">
      <c r="A332" s="625" t="s">
        <v>5689</v>
      </c>
      <c r="B332" s="626" t="s">
        <v>5303</v>
      </c>
      <c r="C332" s="626" t="s">
        <v>5468</v>
      </c>
      <c r="D332" s="626" t="s">
        <v>5469</v>
      </c>
      <c r="E332" s="629">
        <v>63.099999999999994</v>
      </c>
      <c r="F332" s="629">
        <v>7357.5199999999986</v>
      </c>
      <c r="G332" s="626">
        <v>1</v>
      </c>
      <c r="H332" s="626">
        <v>116.60095087163232</v>
      </c>
      <c r="I332" s="629">
        <v>81.299999999999983</v>
      </c>
      <c r="J332" s="629">
        <v>9877.5599999999977</v>
      </c>
      <c r="K332" s="626">
        <v>1.342512150833433</v>
      </c>
      <c r="L332" s="626">
        <v>121.49520295202952</v>
      </c>
      <c r="M332" s="629">
        <v>74.3</v>
      </c>
      <c r="N332" s="629">
        <v>9109.2200000000012</v>
      </c>
      <c r="O332" s="642">
        <v>1.2380829409909866</v>
      </c>
      <c r="P332" s="630">
        <v>122.60053835800809</v>
      </c>
    </row>
    <row r="333" spans="1:16" ht="14.4" customHeight="1" x14ac:dyDescent="0.3">
      <c r="A333" s="625" t="s">
        <v>5689</v>
      </c>
      <c r="B333" s="626" t="s">
        <v>5303</v>
      </c>
      <c r="C333" s="626" t="s">
        <v>5470</v>
      </c>
      <c r="D333" s="626" t="s">
        <v>5471</v>
      </c>
      <c r="E333" s="629">
        <v>103.6</v>
      </c>
      <c r="F333" s="629">
        <v>6350.68</v>
      </c>
      <c r="G333" s="626">
        <v>1</v>
      </c>
      <c r="H333" s="626">
        <v>61.300000000000004</v>
      </c>
      <c r="I333" s="629">
        <v>83.700000000000017</v>
      </c>
      <c r="J333" s="629">
        <v>5399.1299999999992</v>
      </c>
      <c r="K333" s="626">
        <v>0.85016565155227453</v>
      </c>
      <c r="L333" s="626">
        <v>64.505734767025061</v>
      </c>
      <c r="M333" s="629">
        <v>60.7</v>
      </c>
      <c r="N333" s="629">
        <v>3954.6000000000004</v>
      </c>
      <c r="O333" s="642">
        <v>0.62270497017642212</v>
      </c>
      <c r="P333" s="630">
        <v>65.149917627677098</v>
      </c>
    </row>
    <row r="334" spans="1:16" ht="14.4" customHeight="1" x14ac:dyDescent="0.3">
      <c r="A334" s="625" t="s">
        <v>5689</v>
      </c>
      <c r="B334" s="626" t="s">
        <v>5303</v>
      </c>
      <c r="C334" s="626" t="s">
        <v>5472</v>
      </c>
      <c r="D334" s="626" t="s">
        <v>5324</v>
      </c>
      <c r="E334" s="629">
        <v>4</v>
      </c>
      <c r="F334" s="629">
        <v>754.24</v>
      </c>
      <c r="G334" s="626">
        <v>1</v>
      </c>
      <c r="H334" s="626">
        <v>188.56</v>
      </c>
      <c r="I334" s="629">
        <v>2</v>
      </c>
      <c r="J334" s="629">
        <v>240.18</v>
      </c>
      <c r="K334" s="626">
        <v>0.31843975392448026</v>
      </c>
      <c r="L334" s="626">
        <v>120.09</v>
      </c>
      <c r="M334" s="629"/>
      <c r="N334" s="629"/>
      <c r="O334" s="642"/>
      <c r="P334" s="630"/>
    </row>
    <row r="335" spans="1:16" ht="14.4" customHeight="1" x14ac:dyDescent="0.3">
      <c r="A335" s="625" t="s">
        <v>5689</v>
      </c>
      <c r="B335" s="626" t="s">
        <v>5303</v>
      </c>
      <c r="C335" s="626" t="s">
        <v>5475</v>
      </c>
      <c r="D335" s="626" t="s">
        <v>5408</v>
      </c>
      <c r="E335" s="629">
        <v>175.60000000000002</v>
      </c>
      <c r="F335" s="629">
        <v>2558.88</v>
      </c>
      <c r="G335" s="626">
        <v>1</v>
      </c>
      <c r="H335" s="626">
        <v>14.572209567198177</v>
      </c>
      <c r="I335" s="629">
        <v>258</v>
      </c>
      <c r="J335" s="629">
        <v>4494.5599999999995</v>
      </c>
      <c r="K335" s="626">
        <v>1.7564559494778964</v>
      </c>
      <c r="L335" s="626">
        <v>17.420775193798448</v>
      </c>
      <c r="M335" s="629"/>
      <c r="N335" s="629"/>
      <c r="O335" s="642"/>
      <c r="P335" s="630"/>
    </row>
    <row r="336" spans="1:16" ht="14.4" customHeight="1" x14ac:dyDescent="0.3">
      <c r="A336" s="625" t="s">
        <v>5689</v>
      </c>
      <c r="B336" s="626" t="s">
        <v>5303</v>
      </c>
      <c r="C336" s="626" t="s">
        <v>5476</v>
      </c>
      <c r="D336" s="626" t="s">
        <v>5408</v>
      </c>
      <c r="E336" s="629">
        <v>35.200000000000003</v>
      </c>
      <c r="F336" s="629">
        <v>1018.96</v>
      </c>
      <c r="G336" s="626">
        <v>1</v>
      </c>
      <c r="H336" s="626">
        <v>28.947727272727271</v>
      </c>
      <c r="I336" s="629">
        <v>7</v>
      </c>
      <c r="J336" s="629">
        <v>221.34</v>
      </c>
      <c r="K336" s="626">
        <v>0.21722148072544556</v>
      </c>
      <c r="L336" s="626">
        <v>31.62</v>
      </c>
      <c r="M336" s="629">
        <v>22</v>
      </c>
      <c r="N336" s="629">
        <v>831.81999999999994</v>
      </c>
      <c r="O336" s="642">
        <v>0.81634215278322986</v>
      </c>
      <c r="P336" s="630">
        <v>37.809999999999995</v>
      </c>
    </row>
    <row r="337" spans="1:16" ht="14.4" customHeight="1" x14ac:dyDescent="0.3">
      <c r="A337" s="625" t="s">
        <v>5689</v>
      </c>
      <c r="B337" s="626" t="s">
        <v>5303</v>
      </c>
      <c r="C337" s="626" t="s">
        <v>5477</v>
      </c>
      <c r="D337" s="626" t="s">
        <v>5408</v>
      </c>
      <c r="E337" s="629">
        <v>4</v>
      </c>
      <c r="F337" s="629">
        <v>214.88</v>
      </c>
      <c r="G337" s="626">
        <v>1</v>
      </c>
      <c r="H337" s="626">
        <v>53.72</v>
      </c>
      <c r="I337" s="629">
        <v>1</v>
      </c>
      <c r="J337" s="629">
        <v>55.87</v>
      </c>
      <c r="K337" s="626">
        <v>0.26000558451228595</v>
      </c>
      <c r="L337" s="626">
        <v>55.87</v>
      </c>
      <c r="M337" s="629"/>
      <c r="N337" s="629"/>
      <c r="O337" s="642"/>
      <c r="P337" s="630"/>
    </row>
    <row r="338" spans="1:16" ht="14.4" customHeight="1" x14ac:dyDescent="0.3">
      <c r="A338" s="625" t="s">
        <v>5689</v>
      </c>
      <c r="B338" s="626" t="s">
        <v>5303</v>
      </c>
      <c r="C338" s="626" t="s">
        <v>5478</v>
      </c>
      <c r="D338" s="626" t="s">
        <v>5408</v>
      </c>
      <c r="E338" s="629">
        <v>92.4</v>
      </c>
      <c r="F338" s="629">
        <v>1319.19</v>
      </c>
      <c r="G338" s="626">
        <v>1</v>
      </c>
      <c r="H338" s="626">
        <v>14.276948051948052</v>
      </c>
      <c r="I338" s="629">
        <v>105.2</v>
      </c>
      <c r="J338" s="629">
        <v>1356.69</v>
      </c>
      <c r="K338" s="626">
        <v>1.0284265344643304</v>
      </c>
      <c r="L338" s="626">
        <v>12.896292775665399</v>
      </c>
      <c r="M338" s="629">
        <v>76.2</v>
      </c>
      <c r="N338" s="629">
        <v>720.08999999999992</v>
      </c>
      <c r="O338" s="642">
        <v>0.54585768539785773</v>
      </c>
      <c r="P338" s="630">
        <v>9.4499999999999993</v>
      </c>
    </row>
    <row r="339" spans="1:16" ht="14.4" customHeight="1" x14ac:dyDescent="0.3">
      <c r="A339" s="625" t="s">
        <v>5689</v>
      </c>
      <c r="B339" s="626" t="s">
        <v>5303</v>
      </c>
      <c r="C339" s="626" t="s">
        <v>5479</v>
      </c>
      <c r="D339" s="626" t="s">
        <v>5480</v>
      </c>
      <c r="E339" s="629">
        <v>4.2399999999999993</v>
      </c>
      <c r="F339" s="629">
        <v>31515.84</v>
      </c>
      <c r="G339" s="626">
        <v>1</v>
      </c>
      <c r="H339" s="626">
        <v>7432.9811320754725</v>
      </c>
      <c r="I339" s="629">
        <v>4.43</v>
      </c>
      <c r="J339" s="629">
        <v>36394.49</v>
      </c>
      <c r="K339" s="626">
        <v>1.1547999355244853</v>
      </c>
      <c r="L339" s="626">
        <v>8215.4604966139959</v>
      </c>
      <c r="M339" s="629">
        <v>5.7</v>
      </c>
      <c r="N339" s="629">
        <v>35358.079999999994</v>
      </c>
      <c r="O339" s="642">
        <v>1.121914567404835</v>
      </c>
      <c r="P339" s="630">
        <v>6203.1719298245598</v>
      </c>
    </row>
    <row r="340" spans="1:16" ht="14.4" customHeight="1" x14ac:dyDescent="0.3">
      <c r="A340" s="625" t="s">
        <v>5689</v>
      </c>
      <c r="B340" s="626" t="s">
        <v>5303</v>
      </c>
      <c r="C340" s="626" t="s">
        <v>5481</v>
      </c>
      <c r="D340" s="626" t="s">
        <v>5480</v>
      </c>
      <c r="E340" s="629">
        <v>0.38</v>
      </c>
      <c r="F340" s="629">
        <v>13466.4</v>
      </c>
      <c r="G340" s="626">
        <v>1</v>
      </c>
      <c r="H340" s="626">
        <v>35437.894736842107</v>
      </c>
      <c r="I340" s="629">
        <v>0.2</v>
      </c>
      <c r="J340" s="629">
        <v>8320.64</v>
      </c>
      <c r="K340" s="626">
        <v>0.61788154220875657</v>
      </c>
      <c r="L340" s="626">
        <v>41603.199999999997</v>
      </c>
      <c r="M340" s="629">
        <v>0.02</v>
      </c>
      <c r="N340" s="629">
        <v>620.29999999999995</v>
      </c>
      <c r="O340" s="642">
        <v>4.6062793322640051E-2</v>
      </c>
      <c r="P340" s="630">
        <v>31014.999999999996</v>
      </c>
    </row>
    <row r="341" spans="1:16" ht="14.4" customHeight="1" x14ac:dyDescent="0.3">
      <c r="A341" s="625" t="s">
        <v>5689</v>
      </c>
      <c r="B341" s="626" t="s">
        <v>5303</v>
      </c>
      <c r="C341" s="626" t="s">
        <v>5482</v>
      </c>
      <c r="D341" s="626" t="s">
        <v>5483</v>
      </c>
      <c r="E341" s="629"/>
      <c r="F341" s="629"/>
      <c r="G341" s="626"/>
      <c r="H341" s="626"/>
      <c r="I341" s="629">
        <v>46.29</v>
      </c>
      <c r="J341" s="629">
        <v>36810.370000000003</v>
      </c>
      <c r="K341" s="626"/>
      <c r="L341" s="626">
        <v>795.21214085115582</v>
      </c>
      <c r="M341" s="629"/>
      <c r="N341" s="629"/>
      <c r="O341" s="642"/>
      <c r="P341" s="630"/>
    </row>
    <row r="342" spans="1:16" ht="14.4" customHeight="1" x14ac:dyDescent="0.3">
      <c r="A342" s="625" t="s">
        <v>5689</v>
      </c>
      <c r="B342" s="626" t="s">
        <v>5303</v>
      </c>
      <c r="C342" s="626" t="s">
        <v>5484</v>
      </c>
      <c r="D342" s="626" t="s">
        <v>5483</v>
      </c>
      <c r="E342" s="629"/>
      <c r="F342" s="629"/>
      <c r="G342" s="626"/>
      <c r="H342" s="626"/>
      <c r="I342" s="629">
        <v>6.83</v>
      </c>
      <c r="J342" s="629">
        <v>25566.9</v>
      </c>
      <c r="K342" s="626"/>
      <c r="L342" s="626">
        <v>3743.3235724743781</v>
      </c>
      <c r="M342" s="629"/>
      <c r="N342" s="629"/>
      <c r="O342" s="642"/>
      <c r="P342" s="630"/>
    </row>
    <row r="343" spans="1:16" ht="14.4" customHeight="1" x14ac:dyDescent="0.3">
      <c r="A343" s="625" t="s">
        <v>5689</v>
      </c>
      <c r="B343" s="626" t="s">
        <v>5303</v>
      </c>
      <c r="C343" s="626" t="s">
        <v>5485</v>
      </c>
      <c r="D343" s="626" t="s">
        <v>5486</v>
      </c>
      <c r="E343" s="629">
        <v>139.94</v>
      </c>
      <c r="F343" s="629">
        <v>450095.38</v>
      </c>
      <c r="G343" s="626">
        <v>1</v>
      </c>
      <c r="H343" s="626">
        <v>3216.3454337573248</v>
      </c>
      <c r="I343" s="629">
        <v>3</v>
      </c>
      <c r="J343" s="629">
        <v>10005.06</v>
      </c>
      <c r="K343" s="626">
        <v>2.2228755158517733E-2</v>
      </c>
      <c r="L343" s="626">
        <v>3335.02</v>
      </c>
      <c r="M343" s="629"/>
      <c r="N343" s="629"/>
      <c r="O343" s="642"/>
      <c r="P343" s="630"/>
    </row>
    <row r="344" spans="1:16" ht="14.4" customHeight="1" x14ac:dyDescent="0.3">
      <c r="A344" s="625" t="s">
        <v>5689</v>
      </c>
      <c r="B344" s="626" t="s">
        <v>5303</v>
      </c>
      <c r="C344" s="626" t="s">
        <v>5487</v>
      </c>
      <c r="D344" s="626" t="s">
        <v>5486</v>
      </c>
      <c r="E344" s="629">
        <v>319.43</v>
      </c>
      <c r="F344" s="629">
        <v>2054793.62</v>
      </c>
      <c r="G344" s="626">
        <v>1</v>
      </c>
      <c r="H344" s="626">
        <v>6432.6882885139157</v>
      </c>
      <c r="I344" s="629"/>
      <c r="J344" s="629"/>
      <c r="K344" s="626"/>
      <c r="L344" s="626"/>
      <c r="M344" s="629"/>
      <c r="N344" s="629"/>
      <c r="O344" s="642"/>
      <c r="P344" s="630"/>
    </row>
    <row r="345" spans="1:16" ht="14.4" customHeight="1" x14ac:dyDescent="0.3">
      <c r="A345" s="625" t="s">
        <v>5689</v>
      </c>
      <c r="B345" s="626" t="s">
        <v>5303</v>
      </c>
      <c r="C345" s="626" t="s">
        <v>5488</v>
      </c>
      <c r="D345" s="626" t="s">
        <v>5489</v>
      </c>
      <c r="E345" s="629">
        <v>199.69</v>
      </c>
      <c r="F345" s="629">
        <v>276110.78999999998</v>
      </c>
      <c r="G345" s="626">
        <v>1</v>
      </c>
      <c r="H345" s="626">
        <v>1382.6971305523562</v>
      </c>
      <c r="I345" s="629"/>
      <c r="J345" s="629"/>
      <c r="K345" s="626"/>
      <c r="L345" s="626"/>
      <c r="M345" s="629"/>
      <c r="N345" s="629"/>
      <c r="O345" s="642"/>
      <c r="P345" s="630"/>
    </row>
    <row r="346" spans="1:16" ht="14.4" customHeight="1" x14ac:dyDescent="0.3">
      <c r="A346" s="625" t="s">
        <v>5689</v>
      </c>
      <c r="B346" s="626" t="s">
        <v>5303</v>
      </c>
      <c r="C346" s="626" t="s">
        <v>5490</v>
      </c>
      <c r="D346" s="626" t="s">
        <v>5489</v>
      </c>
      <c r="E346" s="629">
        <v>192.47000000000003</v>
      </c>
      <c r="F346" s="629">
        <v>887094.23</v>
      </c>
      <c r="G346" s="626">
        <v>1</v>
      </c>
      <c r="H346" s="626">
        <v>4608.9999999999991</v>
      </c>
      <c r="I346" s="629"/>
      <c r="J346" s="629"/>
      <c r="K346" s="626"/>
      <c r="L346" s="626"/>
      <c r="M346" s="629">
        <v>3.19</v>
      </c>
      <c r="N346" s="629">
        <v>15496.02</v>
      </c>
      <c r="O346" s="642">
        <v>1.7468290826330817E-2</v>
      </c>
      <c r="P346" s="630">
        <v>4857.6865203761754</v>
      </c>
    </row>
    <row r="347" spans="1:16" ht="14.4" customHeight="1" x14ac:dyDescent="0.3">
      <c r="A347" s="625" t="s">
        <v>5689</v>
      </c>
      <c r="B347" s="626" t="s">
        <v>5303</v>
      </c>
      <c r="C347" s="626" t="s">
        <v>5491</v>
      </c>
      <c r="D347" s="626" t="s">
        <v>5489</v>
      </c>
      <c r="E347" s="629">
        <v>259.90999999999997</v>
      </c>
      <c r="F347" s="629">
        <v>1796873.68</v>
      </c>
      <c r="G347" s="626">
        <v>1</v>
      </c>
      <c r="H347" s="626">
        <v>6913.4457312146515</v>
      </c>
      <c r="I347" s="629"/>
      <c r="J347" s="629"/>
      <c r="K347" s="626"/>
      <c r="L347" s="626"/>
      <c r="M347" s="629"/>
      <c r="N347" s="629"/>
      <c r="O347" s="642"/>
      <c r="P347" s="630"/>
    </row>
    <row r="348" spans="1:16" ht="14.4" customHeight="1" x14ac:dyDescent="0.3">
      <c r="A348" s="625" t="s">
        <v>5689</v>
      </c>
      <c r="B348" s="626" t="s">
        <v>5303</v>
      </c>
      <c r="C348" s="626" t="s">
        <v>5492</v>
      </c>
      <c r="D348" s="626" t="s">
        <v>5489</v>
      </c>
      <c r="E348" s="629">
        <v>54.480000000000004</v>
      </c>
      <c r="F348" s="629">
        <v>753234.51</v>
      </c>
      <c r="G348" s="626">
        <v>1</v>
      </c>
      <c r="H348" s="626">
        <v>13825.890418502202</v>
      </c>
      <c r="I348" s="629">
        <v>1</v>
      </c>
      <c r="J348" s="629">
        <v>14448.84</v>
      </c>
      <c r="K348" s="626">
        <v>1.9182392479601074E-2</v>
      </c>
      <c r="L348" s="626">
        <v>14448.84</v>
      </c>
      <c r="M348" s="629"/>
      <c r="N348" s="629"/>
      <c r="O348" s="642"/>
      <c r="P348" s="630"/>
    </row>
    <row r="349" spans="1:16" ht="14.4" customHeight="1" x14ac:dyDescent="0.3">
      <c r="A349" s="625" t="s">
        <v>5689</v>
      </c>
      <c r="B349" s="626" t="s">
        <v>5303</v>
      </c>
      <c r="C349" s="626" t="s">
        <v>5495</v>
      </c>
      <c r="D349" s="626" t="s">
        <v>5496</v>
      </c>
      <c r="E349" s="629">
        <v>304.03999999999996</v>
      </c>
      <c r="F349" s="629">
        <v>375130.33000000007</v>
      </c>
      <c r="G349" s="626">
        <v>1</v>
      </c>
      <c r="H349" s="626">
        <v>1233.8190040784111</v>
      </c>
      <c r="I349" s="629">
        <v>57.44</v>
      </c>
      <c r="J349" s="629">
        <v>76377.3</v>
      </c>
      <c r="K349" s="626">
        <v>0.20360203879009192</v>
      </c>
      <c r="L349" s="626">
        <v>1329.6883704735378</v>
      </c>
      <c r="M349" s="629">
        <v>36.76</v>
      </c>
      <c r="N349" s="629">
        <v>53019.62</v>
      </c>
      <c r="O349" s="642">
        <v>0.14133653229265677</v>
      </c>
      <c r="P349" s="630">
        <v>1442.3182807399348</v>
      </c>
    </row>
    <row r="350" spans="1:16" ht="14.4" customHeight="1" x14ac:dyDescent="0.3">
      <c r="A350" s="625" t="s">
        <v>5689</v>
      </c>
      <c r="B350" s="626" t="s">
        <v>5303</v>
      </c>
      <c r="C350" s="626" t="s">
        <v>5497</v>
      </c>
      <c r="D350" s="626" t="s">
        <v>5496</v>
      </c>
      <c r="E350" s="629">
        <v>99.59</v>
      </c>
      <c r="F350" s="629">
        <v>25522.53</v>
      </c>
      <c r="G350" s="626">
        <v>1</v>
      </c>
      <c r="H350" s="626">
        <v>256.27603173009334</v>
      </c>
      <c r="I350" s="629">
        <v>26.270000000000003</v>
      </c>
      <c r="J350" s="629">
        <v>7330.64</v>
      </c>
      <c r="K350" s="626">
        <v>0.28722230907359109</v>
      </c>
      <c r="L350" s="626">
        <v>279.04986676817663</v>
      </c>
      <c r="M350" s="629">
        <v>15.129999999999999</v>
      </c>
      <c r="N350" s="629">
        <v>4579.68</v>
      </c>
      <c r="O350" s="642">
        <v>0.17943675646575791</v>
      </c>
      <c r="P350" s="630">
        <v>302.6886979510906</v>
      </c>
    </row>
    <row r="351" spans="1:16" ht="14.4" customHeight="1" x14ac:dyDescent="0.3">
      <c r="A351" s="625" t="s">
        <v>5689</v>
      </c>
      <c r="B351" s="626" t="s">
        <v>5303</v>
      </c>
      <c r="C351" s="626" t="s">
        <v>5498</v>
      </c>
      <c r="D351" s="626" t="s">
        <v>5499</v>
      </c>
      <c r="E351" s="629"/>
      <c r="F351" s="629"/>
      <c r="G351" s="626"/>
      <c r="H351" s="626"/>
      <c r="I351" s="629">
        <v>46.36</v>
      </c>
      <c r="J351" s="629">
        <v>154297.02000000002</v>
      </c>
      <c r="K351" s="626"/>
      <c r="L351" s="626">
        <v>3328.235979292494</v>
      </c>
      <c r="M351" s="629"/>
      <c r="N351" s="629"/>
      <c r="O351" s="642"/>
      <c r="P351" s="630"/>
    </row>
    <row r="352" spans="1:16" ht="14.4" customHeight="1" x14ac:dyDescent="0.3">
      <c r="A352" s="625" t="s">
        <v>5689</v>
      </c>
      <c r="B352" s="626" t="s">
        <v>5303</v>
      </c>
      <c r="C352" s="626" t="s">
        <v>5500</v>
      </c>
      <c r="D352" s="626" t="s">
        <v>5499</v>
      </c>
      <c r="E352" s="629"/>
      <c r="F352" s="629"/>
      <c r="G352" s="626"/>
      <c r="H352" s="626"/>
      <c r="I352" s="629">
        <v>8.3699999999999992</v>
      </c>
      <c r="J352" s="629">
        <v>55828.149999999994</v>
      </c>
      <c r="K352" s="626"/>
      <c r="L352" s="626">
        <v>6670.0298685782554</v>
      </c>
      <c r="M352" s="629"/>
      <c r="N352" s="629"/>
      <c r="O352" s="642"/>
      <c r="P352" s="630"/>
    </row>
    <row r="353" spans="1:16" ht="14.4" customHeight="1" x14ac:dyDescent="0.3">
      <c r="A353" s="625" t="s">
        <v>5689</v>
      </c>
      <c r="B353" s="626" t="s">
        <v>5303</v>
      </c>
      <c r="C353" s="626" t="s">
        <v>5501</v>
      </c>
      <c r="D353" s="626" t="s">
        <v>5502</v>
      </c>
      <c r="E353" s="629"/>
      <c r="F353" s="629"/>
      <c r="G353" s="626"/>
      <c r="H353" s="626"/>
      <c r="I353" s="629">
        <v>88.79</v>
      </c>
      <c r="J353" s="629">
        <v>84115.11</v>
      </c>
      <c r="K353" s="626"/>
      <c r="L353" s="626">
        <v>947.34891316589699</v>
      </c>
      <c r="M353" s="629">
        <v>4</v>
      </c>
      <c r="N353" s="629">
        <v>3822.64</v>
      </c>
      <c r="O353" s="642"/>
      <c r="P353" s="630">
        <v>955.66</v>
      </c>
    </row>
    <row r="354" spans="1:16" ht="14.4" customHeight="1" x14ac:dyDescent="0.3">
      <c r="A354" s="625" t="s">
        <v>5689</v>
      </c>
      <c r="B354" s="626" t="s">
        <v>5303</v>
      </c>
      <c r="C354" s="626" t="s">
        <v>5503</v>
      </c>
      <c r="D354" s="626" t="s">
        <v>5502</v>
      </c>
      <c r="E354" s="629"/>
      <c r="F354" s="629"/>
      <c r="G354" s="626"/>
      <c r="H354" s="626"/>
      <c r="I354" s="629">
        <v>203.73000000000002</v>
      </c>
      <c r="J354" s="629">
        <v>482509.98</v>
      </c>
      <c r="K354" s="626"/>
      <c r="L354" s="626">
        <v>2368.3796200854067</v>
      </c>
      <c r="M354" s="629"/>
      <c r="N354" s="629"/>
      <c r="O354" s="642"/>
      <c r="P354" s="630"/>
    </row>
    <row r="355" spans="1:16" ht="14.4" customHeight="1" x14ac:dyDescent="0.3">
      <c r="A355" s="625" t="s">
        <v>5689</v>
      </c>
      <c r="B355" s="626" t="s">
        <v>5303</v>
      </c>
      <c r="C355" s="626" t="s">
        <v>5504</v>
      </c>
      <c r="D355" s="626" t="s">
        <v>5417</v>
      </c>
      <c r="E355" s="629">
        <v>82.14</v>
      </c>
      <c r="F355" s="629">
        <v>768460.72</v>
      </c>
      <c r="G355" s="626">
        <v>1</v>
      </c>
      <c r="H355" s="626">
        <v>9355.4993912831742</v>
      </c>
      <c r="I355" s="629">
        <v>22.02</v>
      </c>
      <c r="J355" s="629">
        <v>216478.47999999998</v>
      </c>
      <c r="K355" s="626">
        <v>0.28170402776084635</v>
      </c>
      <c r="L355" s="626">
        <v>9830.993642143505</v>
      </c>
      <c r="M355" s="629">
        <v>91.39</v>
      </c>
      <c r="N355" s="629">
        <v>655032.97</v>
      </c>
      <c r="O355" s="642">
        <v>0.85239616411363228</v>
      </c>
      <c r="P355" s="630">
        <v>7167.4468760258233</v>
      </c>
    </row>
    <row r="356" spans="1:16" ht="14.4" customHeight="1" x14ac:dyDescent="0.3">
      <c r="A356" s="625" t="s">
        <v>5689</v>
      </c>
      <c r="B356" s="626" t="s">
        <v>5303</v>
      </c>
      <c r="C356" s="626" t="s">
        <v>5505</v>
      </c>
      <c r="D356" s="626" t="s">
        <v>5506</v>
      </c>
      <c r="E356" s="629">
        <v>0.14000000000000001</v>
      </c>
      <c r="F356" s="629">
        <v>530.5</v>
      </c>
      <c r="G356" s="626">
        <v>1</v>
      </c>
      <c r="H356" s="626">
        <v>3789.2857142857138</v>
      </c>
      <c r="I356" s="629"/>
      <c r="J356" s="629"/>
      <c r="K356" s="626"/>
      <c r="L356" s="626"/>
      <c r="M356" s="629"/>
      <c r="N356" s="629"/>
      <c r="O356" s="642"/>
      <c r="P356" s="630"/>
    </row>
    <row r="357" spans="1:16" ht="14.4" customHeight="1" x14ac:dyDescent="0.3">
      <c r="A357" s="625" t="s">
        <v>5689</v>
      </c>
      <c r="B357" s="626" t="s">
        <v>5303</v>
      </c>
      <c r="C357" s="626" t="s">
        <v>5507</v>
      </c>
      <c r="D357" s="626" t="s">
        <v>5496</v>
      </c>
      <c r="E357" s="629"/>
      <c r="F357" s="629"/>
      <c r="G357" s="626"/>
      <c r="H357" s="626"/>
      <c r="I357" s="629">
        <v>12.18</v>
      </c>
      <c r="J357" s="629">
        <v>29735.869999999995</v>
      </c>
      <c r="K357" s="626"/>
      <c r="L357" s="626">
        <v>2441.3686371100162</v>
      </c>
      <c r="M357" s="629"/>
      <c r="N357" s="629"/>
      <c r="O357" s="642"/>
      <c r="P357" s="630"/>
    </row>
    <row r="358" spans="1:16" ht="14.4" customHeight="1" x14ac:dyDescent="0.3">
      <c r="A358" s="625" t="s">
        <v>5689</v>
      </c>
      <c r="B358" s="626" t="s">
        <v>5303</v>
      </c>
      <c r="C358" s="626" t="s">
        <v>5508</v>
      </c>
      <c r="D358" s="626" t="s">
        <v>5509</v>
      </c>
      <c r="E358" s="629">
        <v>22.64</v>
      </c>
      <c r="F358" s="629">
        <v>6927.84</v>
      </c>
      <c r="G358" s="626">
        <v>1</v>
      </c>
      <c r="H358" s="626">
        <v>306</v>
      </c>
      <c r="I358" s="629">
        <v>13.750000000000002</v>
      </c>
      <c r="J358" s="629">
        <v>5762.04</v>
      </c>
      <c r="K358" s="626">
        <v>0.8317224416268274</v>
      </c>
      <c r="L358" s="626">
        <v>419.0574545454545</v>
      </c>
      <c r="M358" s="629"/>
      <c r="N358" s="629"/>
      <c r="O358" s="642"/>
      <c r="P358" s="630"/>
    </row>
    <row r="359" spans="1:16" ht="14.4" customHeight="1" x14ac:dyDescent="0.3">
      <c r="A359" s="625" t="s">
        <v>5689</v>
      </c>
      <c r="B359" s="626" t="s">
        <v>5303</v>
      </c>
      <c r="C359" s="626" t="s">
        <v>5510</v>
      </c>
      <c r="D359" s="626" t="s">
        <v>5509</v>
      </c>
      <c r="E359" s="629">
        <v>1.6</v>
      </c>
      <c r="F359" s="629">
        <v>979.20000000000016</v>
      </c>
      <c r="G359" s="626">
        <v>1</v>
      </c>
      <c r="H359" s="626">
        <v>612.00000000000011</v>
      </c>
      <c r="I359" s="629">
        <v>2.34</v>
      </c>
      <c r="J359" s="629">
        <v>1508.7400000000002</v>
      </c>
      <c r="K359" s="626">
        <v>1.5407883986928104</v>
      </c>
      <c r="L359" s="626">
        <v>644.76068376068395</v>
      </c>
      <c r="M359" s="629"/>
      <c r="N359" s="629"/>
      <c r="O359" s="642"/>
      <c r="P359" s="630"/>
    </row>
    <row r="360" spans="1:16" ht="14.4" customHeight="1" x14ac:dyDescent="0.3">
      <c r="A360" s="625" t="s">
        <v>5689</v>
      </c>
      <c r="B360" s="626" t="s">
        <v>5303</v>
      </c>
      <c r="C360" s="626" t="s">
        <v>5511</v>
      </c>
      <c r="D360" s="626" t="s">
        <v>5509</v>
      </c>
      <c r="E360" s="629">
        <v>310.14</v>
      </c>
      <c r="F360" s="629">
        <v>79922.13</v>
      </c>
      <c r="G360" s="626">
        <v>1</v>
      </c>
      <c r="H360" s="626">
        <v>257.69694331592189</v>
      </c>
      <c r="I360" s="629">
        <v>102.22</v>
      </c>
      <c r="J360" s="629">
        <v>29829.39</v>
      </c>
      <c r="K360" s="626">
        <v>0.37323066840185565</v>
      </c>
      <c r="L360" s="626">
        <v>291.81559381725691</v>
      </c>
      <c r="M360" s="629">
        <v>33.42</v>
      </c>
      <c r="N360" s="629">
        <v>8301.49</v>
      </c>
      <c r="O360" s="642">
        <v>0.10386972919765776</v>
      </c>
      <c r="P360" s="630">
        <v>248.39886295631356</v>
      </c>
    </row>
    <row r="361" spans="1:16" ht="14.4" customHeight="1" x14ac:dyDescent="0.3">
      <c r="A361" s="625" t="s">
        <v>5689</v>
      </c>
      <c r="B361" s="626" t="s">
        <v>5303</v>
      </c>
      <c r="C361" s="626" t="s">
        <v>5512</v>
      </c>
      <c r="D361" s="626" t="s">
        <v>5349</v>
      </c>
      <c r="E361" s="629"/>
      <c r="F361" s="629"/>
      <c r="G361" s="626"/>
      <c r="H361" s="626"/>
      <c r="I361" s="629">
        <v>8</v>
      </c>
      <c r="J361" s="629">
        <v>78640.33</v>
      </c>
      <c r="K361" s="626"/>
      <c r="L361" s="626">
        <v>9830.0412500000002</v>
      </c>
      <c r="M361" s="629">
        <v>5</v>
      </c>
      <c r="N361" s="629">
        <v>58647.25</v>
      </c>
      <c r="O361" s="642"/>
      <c r="P361" s="630">
        <v>11729.45</v>
      </c>
    </row>
    <row r="362" spans="1:16" ht="14.4" customHeight="1" x14ac:dyDescent="0.3">
      <c r="A362" s="625" t="s">
        <v>5689</v>
      </c>
      <c r="B362" s="626" t="s">
        <v>5303</v>
      </c>
      <c r="C362" s="626" t="s">
        <v>5513</v>
      </c>
      <c r="D362" s="626" t="s">
        <v>614</v>
      </c>
      <c r="E362" s="629"/>
      <c r="F362" s="629"/>
      <c r="G362" s="626"/>
      <c r="H362" s="626"/>
      <c r="I362" s="629"/>
      <c r="J362" s="629"/>
      <c r="K362" s="626"/>
      <c r="L362" s="626"/>
      <c r="M362" s="629">
        <v>13.06</v>
      </c>
      <c r="N362" s="629">
        <v>29537.52</v>
      </c>
      <c r="O362" s="642"/>
      <c r="P362" s="630">
        <v>2261.6784073506892</v>
      </c>
    </row>
    <row r="363" spans="1:16" ht="14.4" customHeight="1" x14ac:dyDescent="0.3">
      <c r="A363" s="625" t="s">
        <v>5689</v>
      </c>
      <c r="B363" s="626" t="s">
        <v>5303</v>
      </c>
      <c r="C363" s="626" t="s">
        <v>5514</v>
      </c>
      <c r="D363" s="626" t="s">
        <v>614</v>
      </c>
      <c r="E363" s="629"/>
      <c r="F363" s="629"/>
      <c r="G363" s="626"/>
      <c r="H363" s="626"/>
      <c r="I363" s="629"/>
      <c r="J363" s="629"/>
      <c r="K363" s="626"/>
      <c r="L363" s="626"/>
      <c r="M363" s="629">
        <v>7</v>
      </c>
      <c r="N363" s="629">
        <v>63327.039999999994</v>
      </c>
      <c r="O363" s="642"/>
      <c r="P363" s="630">
        <v>9046.7199999999993</v>
      </c>
    </row>
    <row r="364" spans="1:16" ht="14.4" customHeight="1" x14ac:dyDescent="0.3">
      <c r="A364" s="625" t="s">
        <v>5689</v>
      </c>
      <c r="B364" s="626" t="s">
        <v>5303</v>
      </c>
      <c r="C364" s="626" t="s">
        <v>5515</v>
      </c>
      <c r="D364" s="626" t="s">
        <v>1299</v>
      </c>
      <c r="E364" s="629"/>
      <c r="F364" s="629"/>
      <c r="G364" s="626"/>
      <c r="H364" s="626"/>
      <c r="I364" s="629">
        <v>109.77999999999999</v>
      </c>
      <c r="J364" s="629">
        <v>366118.06000000006</v>
      </c>
      <c r="K364" s="626"/>
      <c r="L364" s="626">
        <v>3335.0160320641294</v>
      </c>
      <c r="M364" s="629">
        <v>156.74</v>
      </c>
      <c r="N364" s="629">
        <v>527315.09</v>
      </c>
      <c r="O364" s="642"/>
      <c r="P364" s="630">
        <v>3364.2662370805151</v>
      </c>
    </row>
    <row r="365" spans="1:16" ht="14.4" customHeight="1" x14ac:dyDescent="0.3">
      <c r="A365" s="625" t="s">
        <v>5689</v>
      </c>
      <c r="B365" s="626" t="s">
        <v>5303</v>
      </c>
      <c r="C365" s="626" t="s">
        <v>5516</v>
      </c>
      <c r="D365" s="626" t="s">
        <v>1299</v>
      </c>
      <c r="E365" s="629"/>
      <c r="F365" s="629"/>
      <c r="G365" s="626"/>
      <c r="H365" s="626"/>
      <c r="I365" s="629">
        <v>343.75</v>
      </c>
      <c r="J365" s="629">
        <v>2292822.3299999996</v>
      </c>
      <c r="K365" s="626"/>
      <c r="L365" s="626">
        <v>6670.0285963636352</v>
      </c>
      <c r="M365" s="629">
        <v>472.09000000000003</v>
      </c>
      <c r="N365" s="629">
        <v>3176475.78</v>
      </c>
      <c r="O365" s="642"/>
      <c r="P365" s="630">
        <v>6728.5385837446238</v>
      </c>
    </row>
    <row r="366" spans="1:16" ht="14.4" customHeight="1" x14ac:dyDescent="0.3">
      <c r="A366" s="625" t="s">
        <v>5689</v>
      </c>
      <c r="B366" s="626" t="s">
        <v>5303</v>
      </c>
      <c r="C366" s="626" t="s">
        <v>5517</v>
      </c>
      <c r="D366" s="626" t="s">
        <v>5518</v>
      </c>
      <c r="E366" s="629"/>
      <c r="F366" s="629"/>
      <c r="G366" s="626"/>
      <c r="H366" s="626"/>
      <c r="I366" s="629"/>
      <c r="J366" s="629"/>
      <c r="K366" s="626"/>
      <c r="L366" s="626"/>
      <c r="M366" s="629">
        <v>2.0299999999999998</v>
      </c>
      <c r="N366" s="629">
        <v>532</v>
      </c>
      <c r="O366" s="642"/>
      <c r="P366" s="630">
        <v>262.06896551724139</v>
      </c>
    </row>
    <row r="367" spans="1:16" ht="14.4" customHeight="1" x14ac:dyDescent="0.3">
      <c r="A367" s="625" t="s">
        <v>5689</v>
      </c>
      <c r="B367" s="626" t="s">
        <v>5303</v>
      </c>
      <c r="C367" s="626" t="s">
        <v>5522</v>
      </c>
      <c r="D367" s="626" t="s">
        <v>5523</v>
      </c>
      <c r="E367" s="629"/>
      <c r="F367" s="629"/>
      <c r="G367" s="626"/>
      <c r="H367" s="626"/>
      <c r="I367" s="629"/>
      <c r="J367" s="629"/>
      <c r="K367" s="626"/>
      <c r="L367" s="626"/>
      <c r="M367" s="629">
        <v>116.47</v>
      </c>
      <c r="N367" s="629">
        <v>33442.930000000008</v>
      </c>
      <c r="O367" s="642"/>
      <c r="P367" s="630">
        <v>287.13771786726204</v>
      </c>
    </row>
    <row r="368" spans="1:16" ht="14.4" customHeight="1" x14ac:dyDescent="0.3">
      <c r="A368" s="625" t="s">
        <v>5689</v>
      </c>
      <c r="B368" s="626" t="s">
        <v>5303</v>
      </c>
      <c r="C368" s="626" t="s">
        <v>5524</v>
      </c>
      <c r="D368" s="626" t="s">
        <v>5523</v>
      </c>
      <c r="E368" s="629"/>
      <c r="F368" s="629"/>
      <c r="G368" s="626"/>
      <c r="H368" s="626"/>
      <c r="I368" s="629"/>
      <c r="J368" s="629"/>
      <c r="K368" s="626"/>
      <c r="L368" s="626"/>
      <c r="M368" s="629">
        <v>173.27</v>
      </c>
      <c r="N368" s="629">
        <v>248770.27000000002</v>
      </c>
      <c r="O368" s="642"/>
      <c r="P368" s="630">
        <v>1435.7376926184568</v>
      </c>
    </row>
    <row r="369" spans="1:16" ht="14.4" customHeight="1" x14ac:dyDescent="0.3">
      <c r="A369" s="625" t="s">
        <v>5689</v>
      </c>
      <c r="B369" s="626" t="s">
        <v>5303</v>
      </c>
      <c r="C369" s="626" t="s">
        <v>5525</v>
      </c>
      <c r="D369" s="626" t="s">
        <v>5523</v>
      </c>
      <c r="E369" s="629"/>
      <c r="F369" s="629"/>
      <c r="G369" s="626"/>
      <c r="H369" s="626"/>
      <c r="I369" s="629"/>
      <c r="J369" s="629"/>
      <c r="K369" s="626"/>
      <c r="L369" s="626"/>
      <c r="M369" s="629">
        <v>14.44</v>
      </c>
      <c r="N369" s="629">
        <v>82928.040000000008</v>
      </c>
      <c r="O369" s="642"/>
      <c r="P369" s="630">
        <v>5742.9390581717462</v>
      </c>
    </row>
    <row r="370" spans="1:16" ht="14.4" customHeight="1" x14ac:dyDescent="0.3">
      <c r="A370" s="625" t="s">
        <v>5689</v>
      </c>
      <c r="B370" s="626" t="s">
        <v>5303</v>
      </c>
      <c r="C370" s="626" t="s">
        <v>5526</v>
      </c>
      <c r="D370" s="626" t="s">
        <v>5412</v>
      </c>
      <c r="E370" s="629">
        <v>6.85</v>
      </c>
      <c r="F370" s="629">
        <v>8220</v>
      </c>
      <c r="G370" s="626">
        <v>1</v>
      </c>
      <c r="H370" s="626">
        <v>1200</v>
      </c>
      <c r="I370" s="629">
        <v>9.0699999999999985</v>
      </c>
      <c r="J370" s="629">
        <v>17794.39</v>
      </c>
      <c r="K370" s="626">
        <v>2.1647676399026765</v>
      </c>
      <c r="L370" s="626">
        <v>1961.8952590959209</v>
      </c>
      <c r="M370" s="629"/>
      <c r="N370" s="629"/>
      <c r="O370" s="642"/>
      <c r="P370" s="630"/>
    </row>
    <row r="371" spans="1:16" ht="14.4" customHeight="1" x14ac:dyDescent="0.3">
      <c r="A371" s="625" t="s">
        <v>5689</v>
      </c>
      <c r="B371" s="626" t="s">
        <v>5303</v>
      </c>
      <c r="C371" s="626" t="s">
        <v>5527</v>
      </c>
      <c r="D371" s="626" t="s">
        <v>5528</v>
      </c>
      <c r="E371" s="629">
        <v>65.66</v>
      </c>
      <c r="F371" s="629">
        <v>141116.44999999998</v>
      </c>
      <c r="G371" s="626">
        <v>1</v>
      </c>
      <c r="H371" s="626">
        <v>2149.1996649406028</v>
      </c>
      <c r="I371" s="629">
        <v>5.25</v>
      </c>
      <c r="J371" s="629">
        <v>11788.72</v>
      </c>
      <c r="K371" s="626">
        <v>8.3538949569663928E-2</v>
      </c>
      <c r="L371" s="626">
        <v>2245.4704761904759</v>
      </c>
      <c r="M371" s="629"/>
      <c r="N371" s="629"/>
      <c r="O371" s="642"/>
      <c r="P371" s="630"/>
    </row>
    <row r="372" spans="1:16" ht="14.4" customHeight="1" x14ac:dyDescent="0.3">
      <c r="A372" s="625" t="s">
        <v>5689</v>
      </c>
      <c r="B372" s="626" t="s">
        <v>5303</v>
      </c>
      <c r="C372" s="626" t="s">
        <v>5529</v>
      </c>
      <c r="D372" s="626" t="s">
        <v>5528</v>
      </c>
      <c r="E372" s="629">
        <v>67.97999999999999</v>
      </c>
      <c r="F372" s="629">
        <v>584410.43999999994</v>
      </c>
      <c r="G372" s="626">
        <v>1</v>
      </c>
      <c r="H372" s="626">
        <v>8596.7996469549871</v>
      </c>
      <c r="I372" s="629">
        <v>7.87</v>
      </c>
      <c r="J372" s="629">
        <v>70687.549999999988</v>
      </c>
      <c r="K372" s="626">
        <v>0.12095531695155889</v>
      </c>
      <c r="L372" s="626">
        <v>8981.8996188055899</v>
      </c>
      <c r="M372" s="629"/>
      <c r="N372" s="629"/>
      <c r="O372" s="642"/>
      <c r="P372" s="630"/>
    </row>
    <row r="373" spans="1:16" ht="14.4" customHeight="1" x14ac:dyDescent="0.3">
      <c r="A373" s="625" t="s">
        <v>5689</v>
      </c>
      <c r="B373" s="626" t="s">
        <v>5303</v>
      </c>
      <c r="C373" s="626" t="s">
        <v>5530</v>
      </c>
      <c r="D373" s="626" t="s">
        <v>5531</v>
      </c>
      <c r="E373" s="629">
        <v>135.61000000000001</v>
      </c>
      <c r="F373" s="629">
        <v>326540.74</v>
      </c>
      <c r="G373" s="626">
        <v>1</v>
      </c>
      <c r="H373" s="626">
        <v>2407.9399749281024</v>
      </c>
      <c r="I373" s="629">
        <v>14.87</v>
      </c>
      <c r="J373" s="629">
        <v>39388.370000000003</v>
      </c>
      <c r="K373" s="626">
        <v>0.12062314184747669</v>
      </c>
      <c r="L373" s="626">
        <v>2648.8480161398793</v>
      </c>
      <c r="M373" s="629"/>
      <c r="N373" s="629"/>
      <c r="O373" s="642"/>
      <c r="P373" s="630"/>
    </row>
    <row r="374" spans="1:16" ht="14.4" customHeight="1" x14ac:dyDescent="0.3">
      <c r="A374" s="625" t="s">
        <v>5689</v>
      </c>
      <c r="B374" s="626" t="s">
        <v>5303</v>
      </c>
      <c r="C374" s="626" t="s">
        <v>5532</v>
      </c>
      <c r="D374" s="626" t="s">
        <v>5533</v>
      </c>
      <c r="E374" s="629">
        <v>170.82</v>
      </c>
      <c r="F374" s="629">
        <v>81453.759999999995</v>
      </c>
      <c r="G374" s="626">
        <v>1</v>
      </c>
      <c r="H374" s="626">
        <v>476.83971431916638</v>
      </c>
      <c r="I374" s="629">
        <v>29.23</v>
      </c>
      <c r="J374" s="629">
        <v>15930.93</v>
      </c>
      <c r="K374" s="626">
        <v>0.19558249981339107</v>
      </c>
      <c r="L374" s="626">
        <v>545.01984262743758</v>
      </c>
      <c r="M374" s="629"/>
      <c r="N374" s="629"/>
      <c r="O374" s="642"/>
      <c r="P374" s="630"/>
    </row>
    <row r="375" spans="1:16" ht="14.4" customHeight="1" x14ac:dyDescent="0.3">
      <c r="A375" s="625" t="s">
        <v>5689</v>
      </c>
      <c r="B375" s="626" t="s">
        <v>5303</v>
      </c>
      <c r="C375" s="626" t="s">
        <v>5534</v>
      </c>
      <c r="D375" s="626" t="s">
        <v>5535</v>
      </c>
      <c r="E375" s="629"/>
      <c r="F375" s="629"/>
      <c r="G375" s="626"/>
      <c r="H375" s="626"/>
      <c r="I375" s="629"/>
      <c r="J375" s="629"/>
      <c r="K375" s="626"/>
      <c r="L375" s="626"/>
      <c r="M375" s="629">
        <v>4</v>
      </c>
      <c r="N375" s="629">
        <v>2199.1999999999998</v>
      </c>
      <c r="O375" s="642"/>
      <c r="P375" s="630">
        <v>549.79999999999995</v>
      </c>
    </row>
    <row r="376" spans="1:16" ht="14.4" customHeight="1" x14ac:dyDescent="0.3">
      <c r="A376" s="625" t="s">
        <v>5689</v>
      </c>
      <c r="B376" s="626" t="s">
        <v>5303</v>
      </c>
      <c r="C376" s="626" t="s">
        <v>5536</v>
      </c>
      <c r="D376" s="626" t="s">
        <v>5535</v>
      </c>
      <c r="E376" s="629"/>
      <c r="F376" s="629"/>
      <c r="G376" s="626"/>
      <c r="H376" s="626"/>
      <c r="I376" s="629"/>
      <c r="J376" s="629"/>
      <c r="K376" s="626"/>
      <c r="L376" s="626"/>
      <c r="M376" s="629">
        <v>1</v>
      </c>
      <c r="N376" s="629">
        <v>2672.09</v>
      </c>
      <c r="O376" s="642"/>
      <c r="P376" s="630">
        <v>2672.09</v>
      </c>
    </row>
    <row r="377" spans="1:16" ht="14.4" customHeight="1" x14ac:dyDescent="0.3">
      <c r="A377" s="625" t="s">
        <v>5689</v>
      </c>
      <c r="B377" s="626" t="s">
        <v>5303</v>
      </c>
      <c r="C377" s="626" t="s">
        <v>5540</v>
      </c>
      <c r="D377" s="626" t="s">
        <v>5541</v>
      </c>
      <c r="E377" s="629">
        <v>0</v>
      </c>
      <c r="F377" s="629">
        <v>0</v>
      </c>
      <c r="G377" s="626"/>
      <c r="H377" s="626"/>
      <c r="I377" s="629">
        <v>0</v>
      </c>
      <c r="J377" s="629">
        <v>0</v>
      </c>
      <c r="K377" s="626"/>
      <c r="L377" s="626"/>
      <c r="M377" s="629"/>
      <c r="N377" s="629"/>
      <c r="O377" s="642"/>
      <c r="P377" s="630"/>
    </row>
    <row r="378" spans="1:16" ht="14.4" customHeight="1" x14ac:dyDescent="0.3">
      <c r="A378" s="625" t="s">
        <v>5689</v>
      </c>
      <c r="B378" s="626" t="s">
        <v>5303</v>
      </c>
      <c r="C378" s="626" t="s">
        <v>5548</v>
      </c>
      <c r="D378" s="626" t="s">
        <v>5549</v>
      </c>
      <c r="E378" s="629"/>
      <c r="F378" s="629"/>
      <c r="G378" s="626"/>
      <c r="H378" s="626"/>
      <c r="I378" s="629">
        <v>13.800000000000002</v>
      </c>
      <c r="J378" s="629">
        <v>201074.74000000002</v>
      </c>
      <c r="K378" s="626"/>
      <c r="L378" s="626">
        <v>14570.633333333331</v>
      </c>
      <c r="M378" s="629">
        <v>9</v>
      </c>
      <c r="N378" s="629">
        <v>92374.319999999992</v>
      </c>
      <c r="O378" s="642"/>
      <c r="P378" s="630">
        <v>10263.813333333332</v>
      </c>
    </row>
    <row r="379" spans="1:16" ht="14.4" customHeight="1" x14ac:dyDescent="0.3">
      <c r="A379" s="625" t="s">
        <v>5689</v>
      </c>
      <c r="B379" s="626" t="s">
        <v>5303</v>
      </c>
      <c r="C379" s="626" t="s">
        <v>5709</v>
      </c>
      <c r="D379" s="626" t="s">
        <v>5349</v>
      </c>
      <c r="E379" s="629"/>
      <c r="F379" s="629"/>
      <c r="G379" s="626"/>
      <c r="H379" s="626"/>
      <c r="I379" s="629">
        <v>0.5</v>
      </c>
      <c r="J379" s="629">
        <v>10813.53</v>
      </c>
      <c r="K379" s="626"/>
      <c r="L379" s="626">
        <v>21627.06</v>
      </c>
      <c r="M379" s="629"/>
      <c r="N379" s="629"/>
      <c r="O379" s="642"/>
      <c r="P379" s="630"/>
    </row>
    <row r="380" spans="1:16" ht="14.4" customHeight="1" x14ac:dyDescent="0.3">
      <c r="A380" s="625" t="s">
        <v>5689</v>
      </c>
      <c r="B380" s="626" t="s">
        <v>5303</v>
      </c>
      <c r="C380" s="626" t="s">
        <v>5550</v>
      </c>
      <c r="D380" s="626" t="s">
        <v>5551</v>
      </c>
      <c r="E380" s="629">
        <v>0</v>
      </c>
      <c r="F380" s="629">
        <v>0</v>
      </c>
      <c r="G380" s="626"/>
      <c r="H380" s="626"/>
      <c r="I380" s="629"/>
      <c r="J380" s="629"/>
      <c r="K380" s="626"/>
      <c r="L380" s="626"/>
      <c r="M380" s="629"/>
      <c r="N380" s="629"/>
      <c r="O380" s="642"/>
      <c r="P380" s="630"/>
    </row>
    <row r="381" spans="1:16" ht="14.4" customHeight="1" x14ac:dyDescent="0.3">
      <c r="A381" s="625" t="s">
        <v>5689</v>
      </c>
      <c r="B381" s="626" t="s">
        <v>5303</v>
      </c>
      <c r="C381" s="626" t="s">
        <v>5552</v>
      </c>
      <c r="D381" s="626" t="s">
        <v>5551</v>
      </c>
      <c r="E381" s="629">
        <v>10.82</v>
      </c>
      <c r="F381" s="629">
        <v>24886</v>
      </c>
      <c r="G381" s="626">
        <v>1</v>
      </c>
      <c r="H381" s="626">
        <v>2300</v>
      </c>
      <c r="I381" s="629"/>
      <c r="J381" s="629"/>
      <c r="K381" s="626"/>
      <c r="L381" s="626"/>
      <c r="M381" s="629"/>
      <c r="N381" s="629"/>
      <c r="O381" s="642"/>
      <c r="P381" s="630"/>
    </row>
    <row r="382" spans="1:16" ht="14.4" customHeight="1" x14ac:dyDescent="0.3">
      <c r="A382" s="625" t="s">
        <v>5689</v>
      </c>
      <c r="B382" s="626" t="s">
        <v>5303</v>
      </c>
      <c r="C382" s="626" t="s">
        <v>5553</v>
      </c>
      <c r="D382" s="626" t="s">
        <v>5554</v>
      </c>
      <c r="E382" s="629"/>
      <c r="F382" s="629"/>
      <c r="G382" s="626"/>
      <c r="H382" s="626"/>
      <c r="I382" s="629"/>
      <c r="J382" s="629"/>
      <c r="K382" s="626"/>
      <c r="L382" s="626"/>
      <c r="M382" s="629">
        <v>21.810000000000002</v>
      </c>
      <c r="N382" s="629">
        <v>16187.82</v>
      </c>
      <c r="O382" s="642"/>
      <c r="P382" s="630">
        <v>742.22008253094907</v>
      </c>
    </row>
    <row r="383" spans="1:16" ht="14.4" customHeight="1" x14ac:dyDescent="0.3">
      <c r="A383" s="625" t="s">
        <v>5689</v>
      </c>
      <c r="B383" s="626" t="s">
        <v>5303</v>
      </c>
      <c r="C383" s="626" t="s">
        <v>5555</v>
      </c>
      <c r="D383" s="626" t="s">
        <v>5556</v>
      </c>
      <c r="E383" s="629"/>
      <c r="F383" s="629"/>
      <c r="G383" s="626"/>
      <c r="H383" s="626"/>
      <c r="I383" s="629"/>
      <c r="J383" s="629"/>
      <c r="K383" s="626"/>
      <c r="L383" s="626"/>
      <c r="M383" s="629">
        <v>2</v>
      </c>
      <c r="N383" s="629">
        <v>38998.54</v>
      </c>
      <c r="O383" s="642"/>
      <c r="P383" s="630">
        <v>19499.27</v>
      </c>
    </row>
    <row r="384" spans="1:16" ht="14.4" customHeight="1" x14ac:dyDescent="0.3">
      <c r="A384" s="625" t="s">
        <v>5689</v>
      </c>
      <c r="B384" s="626" t="s">
        <v>5303</v>
      </c>
      <c r="C384" s="626" t="s">
        <v>5710</v>
      </c>
      <c r="D384" s="626" t="s">
        <v>5698</v>
      </c>
      <c r="E384" s="629">
        <v>8</v>
      </c>
      <c r="F384" s="629">
        <v>231497.21999999997</v>
      </c>
      <c r="G384" s="626">
        <v>1</v>
      </c>
      <c r="H384" s="626">
        <v>28937.152499999997</v>
      </c>
      <c r="I384" s="629">
        <v>11</v>
      </c>
      <c r="J384" s="629">
        <v>344662.31</v>
      </c>
      <c r="K384" s="626">
        <v>1.4888399523761022</v>
      </c>
      <c r="L384" s="626">
        <v>31332.937272727271</v>
      </c>
      <c r="M384" s="629"/>
      <c r="N384" s="629"/>
      <c r="O384" s="642"/>
      <c r="P384" s="630"/>
    </row>
    <row r="385" spans="1:16" ht="14.4" customHeight="1" x14ac:dyDescent="0.3">
      <c r="A385" s="625" t="s">
        <v>5689</v>
      </c>
      <c r="B385" s="626" t="s">
        <v>5303</v>
      </c>
      <c r="C385" s="626" t="s">
        <v>5557</v>
      </c>
      <c r="D385" s="626" t="s">
        <v>5558</v>
      </c>
      <c r="E385" s="629"/>
      <c r="F385" s="629"/>
      <c r="G385" s="626"/>
      <c r="H385" s="626"/>
      <c r="I385" s="629">
        <v>11.4</v>
      </c>
      <c r="J385" s="629">
        <v>18564.77</v>
      </c>
      <c r="K385" s="626"/>
      <c r="L385" s="626">
        <v>1628.488596491228</v>
      </c>
      <c r="M385" s="629">
        <v>22.48</v>
      </c>
      <c r="N385" s="629">
        <v>36929.630000000005</v>
      </c>
      <c r="O385" s="642"/>
      <c r="P385" s="630">
        <v>1642.7771352313168</v>
      </c>
    </row>
    <row r="386" spans="1:16" ht="14.4" customHeight="1" x14ac:dyDescent="0.3">
      <c r="A386" s="625" t="s">
        <v>5689</v>
      </c>
      <c r="B386" s="626" t="s">
        <v>5303</v>
      </c>
      <c r="C386" s="626" t="s">
        <v>5559</v>
      </c>
      <c r="D386" s="626" t="s">
        <v>5560</v>
      </c>
      <c r="E386" s="629"/>
      <c r="F386" s="629"/>
      <c r="G386" s="626"/>
      <c r="H386" s="626"/>
      <c r="I386" s="629">
        <v>62.79</v>
      </c>
      <c r="J386" s="629">
        <v>2055.0299999999997</v>
      </c>
      <c r="K386" s="626"/>
      <c r="L386" s="626">
        <v>32.728619206880076</v>
      </c>
      <c r="M386" s="629"/>
      <c r="N386" s="629"/>
      <c r="O386" s="642"/>
      <c r="P386" s="630"/>
    </row>
    <row r="387" spans="1:16" ht="14.4" customHeight="1" x14ac:dyDescent="0.3">
      <c r="A387" s="625" t="s">
        <v>5689</v>
      </c>
      <c r="B387" s="626" t="s">
        <v>5303</v>
      </c>
      <c r="C387" s="626" t="s">
        <v>5561</v>
      </c>
      <c r="D387" s="626" t="s">
        <v>5560</v>
      </c>
      <c r="E387" s="629"/>
      <c r="F387" s="629"/>
      <c r="G387" s="626"/>
      <c r="H387" s="626"/>
      <c r="I387" s="629">
        <v>24.05</v>
      </c>
      <c r="J387" s="629">
        <v>1557.8899999999999</v>
      </c>
      <c r="K387" s="626"/>
      <c r="L387" s="626">
        <v>64.777130977130966</v>
      </c>
      <c r="M387" s="629">
        <v>23.27</v>
      </c>
      <c r="N387" s="629">
        <v>1520.5900000000001</v>
      </c>
      <c r="O387" s="642"/>
      <c r="P387" s="630">
        <v>65.345509239363992</v>
      </c>
    </row>
    <row r="388" spans="1:16" ht="14.4" customHeight="1" x14ac:dyDescent="0.3">
      <c r="A388" s="625" t="s">
        <v>5689</v>
      </c>
      <c r="B388" s="626" t="s">
        <v>5303</v>
      </c>
      <c r="C388" s="626" t="s">
        <v>5562</v>
      </c>
      <c r="D388" s="626" t="s">
        <v>5560</v>
      </c>
      <c r="E388" s="629"/>
      <c r="F388" s="629"/>
      <c r="G388" s="626"/>
      <c r="H388" s="626"/>
      <c r="I388" s="629">
        <v>7.5299999999999994</v>
      </c>
      <c r="J388" s="629">
        <v>840.63000000000011</v>
      </c>
      <c r="K388" s="626"/>
      <c r="L388" s="626">
        <v>111.63745019920322</v>
      </c>
      <c r="M388" s="629">
        <v>29.52</v>
      </c>
      <c r="N388" s="629">
        <v>3324.34</v>
      </c>
      <c r="O388" s="642"/>
      <c r="P388" s="630">
        <v>112.61314363143632</v>
      </c>
    </row>
    <row r="389" spans="1:16" ht="14.4" customHeight="1" x14ac:dyDescent="0.3">
      <c r="A389" s="625" t="s">
        <v>5689</v>
      </c>
      <c r="B389" s="626" t="s">
        <v>5303</v>
      </c>
      <c r="C389" s="626" t="s">
        <v>5563</v>
      </c>
      <c r="D389" s="626" t="s">
        <v>5560</v>
      </c>
      <c r="E389" s="629"/>
      <c r="F389" s="629"/>
      <c r="G389" s="626"/>
      <c r="H389" s="626"/>
      <c r="I389" s="629">
        <v>46</v>
      </c>
      <c r="J389" s="629">
        <v>25878.279999999995</v>
      </c>
      <c r="K389" s="626"/>
      <c r="L389" s="626">
        <v>562.57130434782596</v>
      </c>
      <c r="M389" s="629">
        <v>40.81</v>
      </c>
      <c r="N389" s="629">
        <v>23159.809999999998</v>
      </c>
      <c r="O389" s="642"/>
      <c r="P389" s="630">
        <v>567.50330801274185</v>
      </c>
    </row>
    <row r="390" spans="1:16" ht="14.4" customHeight="1" x14ac:dyDescent="0.3">
      <c r="A390" s="625" t="s">
        <v>5689</v>
      </c>
      <c r="B390" s="626" t="s">
        <v>5303</v>
      </c>
      <c r="C390" s="626" t="s">
        <v>5566</v>
      </c>
      <c r="D390" s="626" t="s">
        <v>5567</v>
      </c>
      <c r="E390" s="629"/>
      <c r="F390" s="629"/>
      <c r="G390" s="626"/>
      <c r="H390" s="626"/>
      <c r="I390" s="629">
        <v>13.180000000000001</v>
      </c>
      <c r="J390" s="629">
        <v>8814.3399999999983</v>
      </c>
      <c r="K390" s="626"/>
      <c r="L390" s="626">
        <v>668.76631259484043</v>
      </c>
      <c r="M390" s="629">
        <v>2.7300000000000004</v>
      </c>
      <c r="N390" s="629">
        <v>1841.7599999999998</v>
      </c>
      <c r="O390" s="642"/>
      <c r="P390" s="630">
        <v>674.63736263736246</v>
      </c>
    </row>
    <row r="391" spans="1:16" ht="14.4" customHeight="1" x14ac:dyDescent="0.3">
      <c r="A391" s="625" t="s">
        <v>5689</v>
      </c>
      <c r="B391" s="626" t="s">
        <v>5303</v>
      </c>
      <c r="C391" s="626" t="s">
        <v>5568</v>
      </c>
      <c r="D391" s="626" t="s">
        <v>5569</v>
      </c>
      <c r="E391" s="629"/>
      <c r="F391" s="629"/>
      <c r="G391" s="626"/>
      <c r="H391" s="626"/>
      <c r="I391" s="629">
        <v>13</v>
      </c>
      <c r="J391" s="629">
        <v>10867.669999999998</v>
      </c>
      <c r="K391" s="626"/>
      <c r="L391" s="626">
        <v>835.97461538461528</v>
      </c>
      <c r="M391" s="629">
        <v>0.2</v>
      </c>
      <c r="N391" s="629">
        <v>168.66</v>
      </c>
      <c r="O391" s="642"/>
      <c r="P391" s="630">
        <v>843.3</v>
      </c>
    </row>
    <row r="392" spans="1:16" ht="14.4" customHeight="1" x14ac:dyDescent="0.3">
      <c r="A392" s="625" t="s">
        <v>5689</v>
      </c>
      <c r="B392" s="626" t="s">
        <v>5303</v>
      </c>
      <c r="C392" s="626" t="s">
        <v>5570</v>
      </c>
      <c r="D392" s="626" t="s">
        <v>5571</v>
      </c>
      <c r="E392" s="629"/>
      <c r="F392" s="629"/>
      <c r="G392" s="626"/>
      <c r="H392" s="626"/>
      <c r="I392" s="629">
        <v>10.89</v>
      </c>
      <c r="J392" s="629">
        <v>3641.4999999999995</v>
      </c>
      <c r="K392" s="626"/>
      <c r="L392" s="626">
        <v>334.38934802571163</v>
      </c>
      <c r="M392" s="629">
        <v>31.919999999999998</v>
      </c>
      <c r="N392" s="629">
        <v>10767.18</v>
      </c>
      <c r="O392" s="642"/>
      <c r="P392" s="630">
        <v>337.31766917293237</v>
      </c>
    </row>
    <row r="393" spans="1:16" ht="14.4" customHeight="1" x14ac:dyDescent="0.3">
      <c r="A393" s="625" t="s">
        <v>5689</v>
      </c>
      <c r="B393" s="626" t="s">
        <v>5303</v>
      </c>
      <c r="C393" s="626" t="s">
        <v>5572</v>
      </c>
      <c r="D393" s="626" t="s">
        <v>5573</v>
      </c>
      <c r="E393" s="629"/>
      <c r="F393" s="629"/>
      <c r="G393" s="626"/>
      <c r="H393" s="626"/>
      <c r="I393" s="629"/>
      <c r="J393" s="629"/>
      <c r="K393" s="626"/>
      <c r="L393" s="626"/>
      <c r="M393" s="629">
        <v>111.92</v>
      </c>
      <c r="N393" s="629">
        <v>18458.52</v>
      </c>
      <c r="O393" s="642"/>
      <c r="P393" s="630">
        <v>164.92601858470337</v>
      </c>
    </row>
    <row r="394" spans="1:16" ht="14.4" customHeight="1" x14ac:dyDescent="0.3">
      <c r="A394" s="625" t="s">
        <v>5689</v>
      </c>
      <c r="B394" s="626" t="s">
        <v>5303</v>
      </c>
      <c r="C394" s="626" t="s">
        <v>5574</v>
      </c>
      <c r="D394" s="626" t="s">
        <v>5573</v>
      </c>
      <c r="E394" s="629"/>
      <c r="F394" s="629"/>
      <c r="G394" s="626"/>
      <c r="H394" s="626"/>
      <c r="I394" s="629"/>
      <c r="J394" s="629"/>
      <c r="K394" s="626"/>
      <c r="L394" s="626"/>
      <c r="M394" s="629">
        <v>143.26</v>
      </c>
      <c r="N394" s="629">
        <v>70881.710000000006</v>
      </c>
      <c r="O394" s="642"/>
      <c r="P394" s="630">
        <v>494.77669970682683</v>
      </c>
    </row>
    <row r="395" spans="1:16" ht="14.4" customHeight="1" x14ac:dyDescent="0.3">
      <c r="A395" s="625" t="s">
        <v>5689</v>
      </c>
      <c r="B395" s="626" t="s">
        <v>5303</v>
      </c>
      <c r="C395" s="626" t="s">
        <v>5575</v>
      </c>
      <c r="D395" s="626" t="s">
        <v>5573</v>
      </c>
      <c r="E395" s="629"/>
      <c r="F395" s="629"/>
      <c r="G395" s="626"/>
      <c r="H395" s="626"/>
      <c r="I395" s="629"/>
      <c r="J395" s="629"/>
      <c r="K395" s="626"/>
      <c r="L395" s="626"/>
      <c r="M395" s="629">
        <v>20.170000000000002</v>
      </c>
      <c r="N395" s="629">
        <v>29938.97</v>
      </c>
      <c r="O395" s="642"/>
      <c r="P395" s="630">
        <v>1484.3316807139315</v>
      </c>
    </row>
    <row r="396" spans="1:16" ht="14.4" customHeight="1" x14ac:dyDescent="0.3">
      <c r="A396" s="625" t="s">
        <v>5689</v>
      </c>
      <c r="B396" s="626" t="s">
        <v>5303</v>
      </c>
      <c r="C396" s="626" t="s">
        <v>5576</v>
      </c>
      <c r="D396" s="626" t="s">
        <v>5573</v>
      </c>
      <c r="E396" s="629"/>
      <c r="F396" s="629"/>
      <c r="G396" s="626"/>
      <c r="H396" s="626"/>
      <c r="I396" s="629"/>
      <c r="J396" s="629"/>
      <c r="K396" s="626"/>
      <c r="L396" s="626"/>
      <c r="M396" s="629">
        <v>2.9299999999999997</v>
      </c>
      <c r="N396" s="629">
        <v>5798.73</v>
      </c>
      <c r="O396" s="642"/>
      <c r="P396" s="630">
        <v>1979.0887372013651</v>
      </c>
    </row>
    <row r="397" spans="1:16" ht="14.4" customHeight="1" x14ac:dyDescent="0.3">
      <c r="A397" s="625" t="s">
        <v>5689</v>
      </c>
      <c r="B397" s="626" t="s">
        <v>5303</v>
      </c>
      <c r="C397" s="626" t="s">
        <v>5577</v>
      </c>
      <c r="D397" s="626" t="s">
        <v>5578</v>
      </c>
      <c r="E397" s="629"/>
      <c r="F397" s="629"/>
      <c r="G397" s="626"/>
      <c r="H397" s="626"/>
      <c r="I397" s="629">
        <v>130.32</v>
      </c>
      <c r="J397" s="629">
        <v>29392.99</v>
      </c>
      <c r="K397" s="626"/>
      <c r="L397" s="626">
        <v>225.54473603437694</v>
      </c>
      <c r="M397" s="629">
        <v>227.94</v>
      </c>
      <c r="N397" s="629">
        <v>55353.460000000006</v>
      </c>
      <c r="O397" s="642"/>
      <c r="P397" s="630">
        <v>242.84223918575066</v>
      </c>
    </row>
    <row r="398" spans="1:16" ht="14.4" customHeight="1" x14ac:dyDescent="0.3">
      <c r="A398" s="625" t="s">
        <v>5689</v>
      </c>
      <c r="B398" s="626" t="s">
        <v>5303</v>
      </c>
      <c r="C398" s="626" t="s">
        <v>5579</v>
      </c>
      <c r="D398" s="626" t="s">
        <v>5578</v>
      </c>
      <c r="E398" s="629"/>
      <c r="F398" s="629"/>
      <c r="G398" s="626"/>
      <c r="H398" s="626"/>
      <c r="I398" s="629"/>
      <c r="J398" s="629"/>
      <c r="K398" s="626"/>
      <c r="L398" s="626"/>
      <c r="M398" s="629">
        <v>10.61</v>
      </c>
      <c r="N398" s="629">
        <v>8484.27</v>
      </c>
      <c r="O398" s="642"/>
      <c r="P398" s="630">
        <v>799.64844486333652</v>
      </c>
    </row>
    <row r="399" spans="1:16" ht="14.4" customHeight="1" x14ac:dyDescent="0.3">
      <c r="A399" s="625" t="s">
        <v>5689</v>
      </c>
      <c r="B399" s="626" t="s">
        <v>5303</v>
      </c>
      <c r="C399" s="626" t="s">
        <v>5580</v>
      </c>
      <c r="D399" s="626" t="s">
        <v>5581</v>
      </c>
      <c r="E399" s="629">
        <v>7.15</v>
      </c>
      <c r="F399" s="629">
        <v>2295.15</v>
      </c>
      <c r="G399" s="626">
        <v>1</v>
      </c>
      <c r="H399" s="626">
        <v>321</v>
      </c>
      <c r="I399" s="629">
        <v>13.67</v>
      </c>
      <c r="J399" s="629">
        <v>4571.09</v>
      </c>
      <c r="K399" s="626">
        <v>1.9916301766769056</v>
      </c>
      <c r="L399" s="626">
        <v>334.38844184345282</v>
      </c>
      <c r="M399" s="629">
        <v>84.18</v>
      </c>
      <c r="N399" s="629">
        <v>28395.399999999998</v>
      </c>
      <c r="O399" s="642">
        <v>12.371914689671698</v>
      </c>
      <c r="P399" s="630">
        <v>337.31765264908523</v>
      </c>
    </row>
    <row r="400" spans="1:16" ht="14.4" customHeight="1" x14ac:dyDescent="0.3">
      <c r="A400" s="625" t="s">
        <v>5689</v>
      </c>
      <c r="B400" s="626" t="s">
        <v>5303</v>
      </c>
      <c r="C400" s="626" t="s">
        <v>5711</v>
      </c>
      <c r="D400" s="626" t="s">
        <v>5581</v>
      </c>
      <c r="E400" s="629"/>
      <c r="F400" s="629"/>
      <c r="G400" s="626"/>
      <c r="H400" s="626"/>
      <c r="I400" s="629">
        <v>6</v>
      </c>
      <c r="J400" s="629">
        <v>401.28</v>
      </c>
      <c r="K400" s="626"/>
      <c r="L400" s="626">
        <v>66.88</v>
      </c>
      <c r="M400" s="629"/>
      <c r="N400" s="629"/>
      <c r="O400" s="642"/>
      <c r="P400" s="630"/>
    </row>
    <row r="401" spans="1:16" ht="14.4" customHeight="1" x14ac:dyDescent="0.3">
      <c r="A401" s="625" t="s">
        <v>5689</v>
      </c>
      <c r="B401" s="626" t="s">
        <v>5303</v>
      </c>
      <c r="C401" s="626" t="s">
        <v>5582</v>
      </c>
      <c r="D401" s="626" t="s">
        <v>5431</v>
      </c>
      <c r="E401" s="629"/>
      <c r="F401" s="629"/>
      <c r="G401" s="626"/>
      <c r="H401" s="626"/>
      <c r="I401" s="629"/>
      <c r="J401" s="629"/>
      <c r="K401" s="626"/>
      <c r="L401" s="626"/>
      <c r="M401" s="629">
        <v>103.85</v>
      </c>
      <c r="N401" s="629">
        <v>17127.82</v>
      </c>
      <c r="O401" s="642"/>
      <c r="P401" s="630">
        <v>164.92845450168514</v>
      </c>
    </row>
    <row r="402" spans="1:16" ht="14.4" customHeight="1" x14ac:dyDescent="0.3">
      <c r="A402" s="625" t="s">
        <v>5689</v>
      </c>
      <c r="B402" s="626" t="s">
        <v>5303</v>
      </c>
      <c r="C402" s="626" t="s">
        <v>5583</v>
      </c>
      <c r="D402" s="626" t="s">
        <v>5433</v>
      </c>
      <c r="E402" s="629"/>
      <c r="F402" s="629"/>
      <c r="G402" s="626"/>
      <c r="H402" s="626"/>
      <c r="I402" s="629"/>
      <c r="J402" s="629"/>
      <c r="K402" s="626"/>
      <c r="L402" s="626"/>
      <c r="M402" s="629">
        <v>10.220000000000001</v>
      </c>
      <c r="N402" s="629">
        <v>15169.83</v>
      </c>
      <c r="O402" s="642"/>
      <c r="P402" s="630">
        <v>1484.3277886497065</v>
      </c>
    </row>
    <row r="403" spans="1:16" ht="14.4" customHeight="1" x14ac:dyDescent="0.3">
      <c r="A403" s="625" t="s">
        <v>5689</v>
      </c>
      <c r="B403" s="626" t="s">
        <v>5303</v>
      </c>
      <c r="C403" s="626" t="s">
        <v>5584</v>
      </c>
      <c r="D403" s="626" t="s">
        <v>5585</v>
      </c>
      <c r="E403" s="629">
        <v>49.980000000000004</v>
      </c>
      <c r="F403" s="629">
        <v>21683.72</v>
      </c>
      <c r="G403" s="626">
        <v>1</v>
      </c>
      <c r="H403" s="626">
        <v>433.84793917567026</v>
      </c>
      <c r="I403" s="629">
        <v>208.32999999999998</v>
      </c>
      <c r="J403" s="629">
        <v>102181.12000000001</v>
      </c>
      <c r="K403" s="626">
        <v>4.7123427161022189</v>
      </c>
      <c r="L403" s="626">
        <v>490.47722363557824</v>
      </c>
      <c r="M403" s="629">
        <v>41.480000000000004</v>
      </c>
      <c r="N403" s="629">
        <v>20523.330000000002</v>
      </c>
      <c r="O403" s="642">
        <v>0.94648565836489318</v>
      </c>
      <c r="P403" s="630">
        <v>494.77651880424298</v>
      </c>
    </row>
    <row r="404" spans="1:16" ht="14.4" customHeight="1" x14ac:dyDescent="0.3">
      <c r="A404" s="625" t="s">
        <v>5689</v>
      </c>
      <c r="B404" s="626" t="s">
        <v>5303</v>
      </c>
      <c r="C404" s="626" t="s">
        <v>5586</v>
      </c>
      <c r="D404" s="626" t="s">
        <v>5587</v>
      </c>
      <c r="E404" s="629"/>
      <c r="F404" s="629"/>
      <c r="G404" s="626"/>
      <c r="H404" s="626"/>
      <c r="I404" s="629">
        <v>9.41</v>
      </c>
      <c r="J404" s="629">
        <v>21129.87</v>
      </c>
      <c r="K404" s="626"/>
      <c r="L404" s="626">
        <v>2245.4697130712007</v>
      </c>
      <c r="M404" s="629"/>
      <c r="N404" s="629"/>
      <c r="O404" s="642"/>
      <c r="P404" s="630"/>
    </row>
    <row r="405" spans="1:16" ht="14.4" customHeight="1" x14ac:dyDescent="0.3">
      <c r="A405" s="625" t="s">
        <v>5689</v>
      </c>
      <c r="B405" s="626" t="s">
        <v>5303</v>
      </c>
      <c r="C405" s="626" t="s">
        <v>5588</v>
      </c>
      <c r="D405" s="626" t="s">
        <v>5589</v>
      </c>
      <c r="E405" s="629"/>
      <c r="F405" s="629"/>
      <c r="G405" s="626"/>
      <c r="H405" s="626"/>
      <c r="I405" s="629">
        <v>15.83</v>
      </c>
      <c r="J405" s="629">
        <v>142183.47</v>
      </c>
      <c r="K405" s="626"/>
      <c r="L405" s="626">
        <v>8981.899557801642</v>
      </c>
      <c r="M405" s="629"/>
      <c r="N405" s="629"/>
      <c r="O405" s="642"/>
      <c r="P405" s="630"/>
    </row>
    <row r="406" spans="1:16" ht="14.4" customHeight="1" x14ac:dyDescent="0.3">
      <c r="A406" s="625" t="s">
        <v>5689</v>
      </c>
      <c r="B406" s="626" t="s">
        <v>5303</v>
      </c>
      <c r="C406" s="626" t="s">
        <v>5595</v>
      </c>
      <c r="D406" s="626" t="s">
        <v>5596</v>
      </c>
      <c r="E406" s="629"/>
      <c r="F406" s="629"/>
      <c r="G406" s="626"/>
      <c r="H406" s="626"/>
      <c r="I406" s="629"/>
      <c r="J406" s="629"/>
      <c r="K406" s="626"/>
      <c r="L406" s="626"/>
      <c r="M406" s="629">
        <v>13</v>
      </c>
      <c r="N406" s="629">
        <v>91216.97</v>
      </c>
      <c r="O406" s="642"/>
      <c r="P406" s="630">
        <v>7016.6900000000005</v>
      </c>
    </row>
    <row r="407" spans="1:16" ht="14.4" customHeight="1" x14ac:dyDescent="0.3">
      <c r="A407" s="625" t="s">
        <v>5689</v>
      </c>
      <c r="B407" s="626" t="s">
        <v>5303</v>
      </c>
      <c r="C407" s="626" t="s">
        <v>5597</v>
      </c>
      <c r="D407" s="626" t="s">
        <v>5598</v>
      </c>
      <c r="E407" s="629"/>
      <c r="F407" s="629"/>
      <c r="G407" s="626"/>
      <c r="H407" s="626"/>
      <c r="I407" s="629">
        <v>229.36</v>
      </c>
      <c r="J407" s="629">
        <v>331320.93999999994</v>
      </c>
      <c r="K407" s="626"/>
      <c r="L407" s="626">
        <v>1444.5454307638643</v>
      </c>
      <c r="M407" s="629">
        <v>107.25999999999999</v>
      </c>
      <c r="N407" s="629">
        <v>156310.62</v>
      </c>
      <c r="O407" s="642"/>
      <c r="P407" s="630">
        <v>1457.305798993101</v>
      </c>
    </row>
    <row r="408" spans="1:16" ht="14.4" customHeight="1" x14ac:dyDescent="0.3">
      <c r="A408" s="625" t="s">
        <v>5689</v>
      </c>
      <c r="B408" s="626" t="s">
        <v>5303</v>
      </c>
      <c r="C408" s="626" t="s">
        <v>5599</v>
      </c>
      <c r="D408" s="626" t="s">
        <v>5598</v>
      </c>
      <c r="E408" s="629"/>
      <c r="F408" s="629"/>
      <c r="G408" s="626"/>
      <c r="H408" s="626"/>
      <c r="I408" s="629">
        <v>299.61</v>
      </c>
      <c r="J408" s="629">
        <v>1442609.17</v>
      </c>
      <c r="K408" s="626"/>
      <c r="L408" s="626">
        <v>4814.9566770134506</v>
      </c>
      <c r="M408" s="629">
        <v>188.82</v>
      </c>
      <c r="N408" s="629">
        <v>917228.40999999992</v>
      </c>
      <c r="O408" s="642"/>
      <c r="P408" s="630">
        <v>4857.6867386929353</v>
      </c>
    </row>
    <row r="409" spans="1:16" ht="14.4" customHeight="1" x14ac:dyDescent="0.3">
      <c r="A409" s="625" t="s">
        <v>5689</v>
      </c>
      <c r="B409" s="626" t="s">
        <v>5303</v>
      </c>
      <c r="C409" s="626" t="s">
        <v>5600</v>
      </c>
      <c r="D409" s="626" t="s">
        <v>5598</v>
      </c>
      <c r="E409" s="629"/>
      <c r="F409" s="629"/>
      <c r="G409" s="626"/>
      <c r="H409" s="626"/>
      <c r="I409" s="629">
        <v>180.94000000000003</v>
      </c>
      <c r="J409" s="629">
        <v>2613492.65</v>
      </c>
      <c r="K409" s="626"/>
      <c r="L409" s="626">
        <v>14443.973969271579</v>
      </c>
      <c r="M409" s="629">
        <v>161.94</v>
      </c>
      <c r="N409" s="629">
        <v>2359779.9299999997</v>
      </c>
      <c r="O409" s="642"/>
      <c r="P409" s="630">
        <v>14571.939792515745</v>
      </c>
    </row>
    <row r="410" spans="1:16" ht="14.4" customHeight="1" x14ac:dyDescent="0.3">
      <c r="A410" s="625" t="s">
        <v>5689</v>
      </c>
      <c r="B410" s="626" t="s">
        <v>5303</v>
      </c>
      <c r="C410" s="626" t="s">
        <v>5603</v>
      </c>
      <c r="D410" s="626" t="s">
        <v>5604</v>
      </c>
      <c r="E410" s="629"/>
      <c r="F410" s="629"/>
      <c r="G410" s="626"/>
      <c r="H410" s="626"/>
      <c r="I410" s="629">
        <v>90.42</v>
      </c>
      <c r="J410" s="629">
        <v>86331.999999999985</v>
      </c>
      <c r="K410" s="626"/>
      <c r="L410" s="626">
        <v>954.78876354788747</v>
      </c>
      <c r="M410" s="629">
        <v>186.10999999999999</v>
      </c>
      <c r="N410" s="629">
        <v>81609.2</v>
      </c>
      <c r="O410" s="642"/>
      <c r="P410" s="630">
        <v>438.4998119391758</v>
      </c>
    </row>
    <row r="411" spans="1:16" ht="14.4" customHeight="1" x14ac:dyDescent="0.3">
      <c r="A411" s="625" t="s">
        <v>5689</v>
      </c>
      <c r="B411" s="626" t="s">
        <v>5303</v>
      </c>
      <c r="C411" s="626" t="s">
        <v>5605</v>
      </c>
      <c r="D411" s="626" t="s">
        <v>5606</v>
      </c>
      <c r="E411" s="629"/>
      <c r="F411" s="629"/>
      <c r="G411" s="626"/>
      <c r="H411" s="626"/>
      <c r="I411" s="629">
        <v>84.89</v>
      </c>
      <c r="J411" s="629">
        <v>405262.27</v>
      </c>
      <c r="K411" s="626"/>
      <c r="L411" s="626">
        <v>4773.9694899281421</v>
      </c>
      <c r="M411" s="629">
        <v>90.539999999999992</v>
      </c>
      <c r="N411" s="629">
        <v>198500.68</v>
      </c>
      <c r="O411" s="642"/>
      <c r="P411" s="630">
        <v>2192.4086591561741</v>
      </c>
    </row>
    <row r="412" spans="1:16" ht="14.4" customHeight="1" x14ac:dyDescent="0.3">
      <c r="A412" s="625" t="s">
        <v>5689</v>
      </c>
      <c r="B412" s="626" t="s">
        <v>5303</v>
      </c>
      <c r="C412" s="626" t="s">
        <v>5607</v>
      </c>
      <c r="D412" s="626" t="s">
        <v>5554</v>
      </c>
      <c r="E412" s="629"/>
      <c r="F412" s="629"/>
      <c r="G412" s="626"/>
      <c r="H412" s="626"/>
      <c r="I412" s="629"/>
      <c r="J412" s="629"/>
      <c r="K412" s="626"/>
      <c r="L412" s="626"/>
      <c r="M412" s="629">
        <v>2</v>
      </c>
      <c r="N412" s="629">
        <v>14844.61</v>
      </c>
      <c r="O412" s="642"/>
      <c r="P412" s="630">
        <v>7422.3050000000003</v>
      </c>
    </row>
    <row r="413" spans="1:16" ht="14.4" customHeight="1" x14ac:dyDescent="0.3">
      <c r="A413" s="625" t="s">
        <v>5689</v>
      </c>
      <c r="B413" s="626" t="s">
        <v>5303</v>
      </c>
      <c r="C413" s="626" t="s">
        <v>5608</v>
      </c>
      <c r="D413" s="626" t="s">
        <v>5554</v>
      </c>
      <c r="E413" s="629"/>
      <c r="F413" s="629"/>
      <c r="G413" s="626"/>
      <c r="H413" s="626"/>
      <c r="I413" s="629"/>
      <c r="J413" s="629"/>
      <c r="K413" s="626"/>
      <c r="L413" s="626"/>
      <c r="M413" s="629">
        <v>11.93</v>
      </c>
      <c r="N413" s="629">
        <v>43328.09</v>
      </c>
      <c r="O413" s="642"/>
      <c r="P413" s="630">
        <v>3631.860016764459</v>
      </c>
    </row>
    <row r="414" spans="1:16" ht="14.4" customHeight="1" x14ac:dyDescent="0.3">
      <c r="A414" s="625" t="s">
        <v>5689</v>
      </c>
      <c r="B414" s="626" t="s">
        <v>5303</v>
      </c>
      <c r="C414" s="626" t="s">
        <v>5712</v>
      </c>
      <c r="D414" s="626" t="s">
        <v>5713</v>
      </c>
      <c r="E414" s="629"/>
      <c r="F414" s="629"/>
      <c r="G414" s="626"/>
      <c r="H414" s="626"/>
      <c r="I414" s="629">
        <v>0.75</v>
      </c>
      <c r="J414" s="629">
        <v>3660.51</v>
      </c>
      <c r="K414" s="626"/>
      <c r="L414" s="626">
        <v>4880.68</v>
      </c>
      <c r="M414" s="629"/>
      <c r="N414" s="629"/>
      <c r="O414" s="642"/>
      <c r="P414" s="630"/>
    </row>
    <row r="415" spans="1:16" ht="14.4" customHeight="1" x14ac:dyDescent="0.3">
      <c r="A415" s="625" t="s">
        <v>5689</v>
      </c>
      <c r="B415" s="626" t="s">
        <v>5303</v>
      </c>
      <c r="C415" s="626" t="s">
        <v>5609</v>
      </c>
      <c r="D415" s="626" t="s">
        <v>5610</v>
      </c>
      <c r="E415" s="629"/>
      <c r="F415" s="629"/>
      <c r="G415" s="626"/>
      <c r="H415" s="626"/>
      <c r="I415" s="629"/>
      <c r="J415" s="629"/>
      <c r="K415" s="626"/>
      <c r="L415" s="626"/>
      <c r="M415" s="629">
        <v>40.61</v>
      </c>
      <c r="N415" s="629">
        <v>26391.989999999998</v>
      </c>
      <c r="O415" s="642"/>
      <c r="P415" s="630">
        <v>649.88894360994823</v>
      </c>
    </row>
    <row r="416" spans="1:16" ht="14.4" customHeight="1" x14ac:dyDescent="0.3">
      <c r="A416" s="625" t="s">
        <v>5689</v>
      </c>
      <c r="B416" s="626" t="s">
        <v>5303</v>
      </c>
      <c r="C416" s="626" t="s">
        <v>5611</v>
      </c>
      <c r="D416" s="626" t="s">
        <v>5610</v>
      </c>
      <c r="E416" s="629"/>
      <c r="F416" s="629"/>
      <c r="G416" s="626"/>
      <c r="H416" s="626"/>
      <c r="I416" s="629"/>
      <c r="J416" s="629"/>
      <c r="K416" s="626"/>
      <c r="L416" s="626"/>
      <c r="M416" s="629">
        <v>18.810000000000002</v>
      </c>
      <c r="N416" s="629">
        <v>61122.319999999992</v>
      </c>
      <c r="O416" s="642"/>
      <c r="P416" s="630">
        <v>3249.4587985114294</v>
      </c>
    </row>
    <row r="417" spans="1:16" ht="14.4" customHeight="1" x14ac:dyDescent="0.3">
      <c r="A417" s="625" t="s">
        <v>5689</v>
      </c>
      <c r="B417" s="626" t="s">
        <v>5303</v>
      </c>
      <c r="C417" s="626" t="s">
        <v>5612</v>
      </c>
      <c r="D417" s="626" t="s">
        <v>5610</v>
      </c>
      <c r="E417" s="629"/>
      <c r="F417" s="629"/>
      <c r="G417" s="626"/>
      <c r="H417" s="626"/>
      <c r="I417" s="629"/>
      <c r="J417" s="629"/>
      <c r="K417" s="626"/>
      <c r="L417" s="626"/>
      <c r="M417" s="629">
        <v>5.46</v>
      </c>
      <c r="N417" s="629">
        <v>35484.230000000003</v>
      </c>
      <c r="O417" s="642"/>
      <c r="P417" s="630">
        <v>6498.9432234432243</v>
      </c>
    </row>
    <row r="418" spans="1:16" ht="14.4" customHeight="1" x14ac:dyDescent="0.3">
      <c r="A418" s="625" t="s">
        <v>5689</v>
      </c>
      <c r="B418" s="626" t="s">
        <v>5303</v>
      </c>
      <c r="C418" s="626" t="s">
        <v>5613</v>
      </c>
      <c r="D418" s="626" t="s">
        <v>5615</v>
      </c>
      <c r="E418" s="629">
        <v>0</v>
      </c>
      <c r="F418" s="629">
        <v>0</v>
      </c>
      <c r="G418" s="626"/>
      <c r="H418" s="626"/>
      <c r="I418" s="629"/>
      <c r="J418" s="629"/>
      <c r="K418" s="626"/>
      <c r="L418" s="626"/>
      <c r="M418" s="629"/>
      <c r="N418" s="629"/>
      <c r="O418" s="642"/>
      <c r="P418" s="630"/>
    </row>
    <row r="419" spans="1:16" ht="14.4" customHeight="1" x14ac:dyDescent="0.3">
      <c r="A419" s="625" t="s">
        <v>5689</v>
      </c>
      <c r="B419" s="626" t="s">
        <v>5303</v>
      </c>
      <c r="C419" s="626" t="s">
        <v>5619</v>
      </c>
      <c r="D419" s="626" t="s">
        <v>5618</v>
      </c>
      <c r="E419" s="629">
        <v>1.2</v>
      </c>
      <c r="F419" s="629">
        <v>8434.7999999999993</v>
      </c>
      <c r="G419" s="626">
        <v>1</v>
      </c>
      <c r="H419" s="626">
        <v>7029</v>
      </c>
      <c r="I419" s="629">
        <v>1.4</v>
      </c>
      <c r="J419" s="629">
        <v>13703.48</v>
      </c>
      <c r="K419" s="626">
        <v>1.6246360316782853</v>
      </c>
      <c r="L419" s="626">
        <v>9788.2000000000007</v>
      </c>
      <c r="M419" s="629"/>
      <c r="N419" s="629"/>
      <c r="O419" s="642"/>
      <c r="P419" s="630"/>
    </row>
    <row r="420" spans="1:16" ht="14.4" customHeight="1" x14ac:dyDescent="0.3">
      <c r="A420" s="625" t="s">
        <v>5689</v>
      </c>
      <c r="B420" s="626" t="s">
        <v>5303</v>
      </c>
      <c r="C420" s="626" t="s">
        <v>5622</v>
      </c>
      <c r="D420" s="626" t="s">
        <v>5621</v>
      </c>
      <c r="E420" s="629">
        <v>15.399999999999999</v>
      </c>
      <c r="F420" s="629">
        <v>173944.31999999998</v>
      </c>
      <c r="G420" s="626">
        <v>1</v>
      </c>
      <c r="H420" s="626">
        <v>11295.085714285713</v>
      </c>
      <c r="I420" s="629">
        <v>7.3999999999999995</v>
      </c>
      <c r="J420" s="629">
        <v>115543.1</v>
      </c>
      <c r="K420" s="626">
        <v>0.66425336567471716</v>
      </c>
      <c r="L420" s="626">
        <v>15613.932432432435</v>
      </c>
      <c r="M420" s="629"/>
      <c r="N420" s="629"/>
      <c r="O420" s="642"/>
      <c r="P420" s="630"/>
    </row>
    <row r="421" spans="1:16" ht="14.4" customHeight="1" x14ac:dyDescent="0.3">
      <c r="A421" s="625" t="s">
        <v>5689</v>
      </c>
      <c r="B421" s="626" t="s">
        <v>5303</v>
      </c>
      <c r="C421" s="626" t="s">
        <v>5625</v>
      </c>
      <c r="D421" s="626" t="s">
        <v>5624</v>
      </c>
      <c r="E421" s="629"/>
      <c r="F421" s="629"/>
      <c r="G421" s="626"/>
      <c r="H421" s="626"/>
      <c r="I421" s="629"/>
      <c r="J421" s="629"/>
      <c r="K421" s="626"/>
      <c r="L421" s="626"/>
      <c r="M421" s="629">
        <v>4</v>
      </c>
      <c r="N421" s="629">
        <v>511750</v>
      </c>
      <c r="O421" s="642"/>
      <c r="P421" s="630">
        <v>127937.5</v>
      </c>
    </row>
    <row r="422" spans="1:16" ht="14.4" customHeight="1" x14ac:dyDescent="0.3">
      <c r="A422" s="625" t="s">
        <v>5689</v>
      </c>
      <c r="B422" s="626" t="s">
        <v>5303</v>
      </c>
      <c r="C422" s="626" t="s">
        <v>5627</v>
      </c>
      <c r="D422" s="626" t="s">
        <v>5615</v>
      </c>
      <c r="E422" s="629"/>
      <c r="F422" s="629"/>
      <c r="G422" s="626"/>
      <c r="H422" s="626"/>
      <c r="I422" s="629"/>
      <c r="J422" s="629"/>
      <c r="K422" s="626"/>
      <c r="L422" s="626"/>
      <c r="M422" s="629">
        <v>2</v>
      </c>
      <c r="N422" s="629">
        <v>51907.76</v>
      </c>
      <c r="O422" s="642"/>
      <c r="P422" s="630">
        <v>25953.88</v>
      </c>
    </row>
    <row r="423" spans="1:16" ht="14.4" customHeight="1" x14ac:dyDescent="0.3">
      <c r="A423" s="625" t="s">
        <v>5689</v>
      </c>
      <c r="B423" s="626" t="s">
        <v>5628</v>
      </c>
      <c r="C423" s="626" t="s">
        <v>5629</v>
      </c>
      <c r="D423" s="626" t="s">
        <v>5630</v>
      </c>
      <c r="E423" s="629">
        <v>112</v>
      </c>
      <c r="F423" s="629">
        <v>79587.200000000012</v>
      </c>
      <c r="G423" s="626">
        <v>1</v>
      </c>
      <c r="H423" s="626">
        <v>710.60000000000014</v>
      </c>
      <c r="I423" s="629">
        <v>89</v>
      </c>
      <c r="J423" s="629">
        <v>63243.4</v>
      </c>
      <c r="K423" s="626">
        <v>0.7946428571428571</v>
      </c>
      <c r="L423" s="626">
        <v>710.6</v>
      </c>
      <c r="M423" s="629">
        <v>62</v>
      </c>
      <c r="N423" s="629">
        <v>44057.2</v>
      </c>
      <c r="O423" s="642">
        <v>0.55357142857142849</v>
      </c>
      <c r="P423" s="630">
        <v>710.59999999999991</v>
      </c>
    </row>
    <row r="424" spans="1:16" ht="14.4" customHeight="1" x14ac:dyDescent="0.3">
      <c r="A424" s="625" t="s">
        <v>5689</v>
      </c>
      <c r="B424" s="626" t="s">
        <v>5628</v>
      </c>
      <c r="C424" s="626" t="s">
        <v>5714</v>
      </c>
      <c r="D424" s="626" t="s">
        <v>5715</v>
      </c>
      <c r="E424" s="629">
        <v>1</v>
      </c>
      <c r="F424" s="629">
        <v>746.4</v>
      </c>
      <c r="G424" s="626">
        <v>1</v>
      </c>
      <c r="H424" s="626">
        <v>746.4</v>
      </c>
      <c r="I424" s="629">
        <v>6</v>
      </c>
      <c r="J424" s="629">
        <v>4478.3999999999996</v>
      </c>
      <c r="K424" s="626">
        <v>6</v>
      </c>
      <c r="L424" s="626">
        <v>746.4</v>
      </c>
      <c r="M424" s="629">
        <v>6</v>
      </c>
      <c r="N424" s="629">
        <v>4478.3999999999996</v>
      </c>
      <c r="O424" s="642">
        <v>6</v>
      </c>
      <c r="P424" s="630">
        <v>746.4</v>
      </c>
    </row>
    <row r="425" spans="1:16" ht="14.4" customHeight="1" x14ac:dyDescent="0.3">
      <c r="A425" s="625" t="s">
        <v>5689</v>
      </c>
      <c r="B425" s="626" t="s">
        <v>5628</v>
      </c>
      <c r="C425" s="626" t="s">
        <v>5716</v>
      </c>
      <c r="D425" s="626" t="s">
        <v>5717</v>
      </c>
      <c r="E425" s="629"/>
      <c r="F425" s="629"/>
      <c r="G425" s="626"/>
      <c r="H425" s="626"/>
      <c r="I425" s="629">
        <v>8</v>
      </c>
      <c r="J425" s="629">
        <v>16091.199999999999</v>
      </c>
      <c r="K425" s="626"/>
      <c r="L425" s="626">
        <v>2011.3999999999999</v>
      </c>
      <c r="M425" s="629">
        <v>48</v>
      </c>
      <c r="N425" s="629">
        <v>96547.200000000012</v>
      </c>
      <c r="O425" s="642"/>
      <c r="P425" s="630">
        <v>2011.4000000000003</v>
      </c>
    </row>
    <row r="426" spans="1:16" ht="14.4" customHeight="1" x14ac:dyDescent="0.3">
      <c r="A426" s="625" t="s">
        <v>5689</v>
      </c>
      <c r="B426" s="626" t="s">
        <v>5628</v>
      </c>
      <c r="C426" s="626" t="s">
        <v>5718</v>
      </c>
      <c r="D426" s="626" t="s">
        <v>5719</v>
      </c>
      <c r="E426" s="629">
        <v>1</v>
      </c>
      <c r="F426" s="629">
        <v>5420</v>
      </c>
      <c r="G426" s="626">
        <v>1</v>
      </c>
      <c r="H426" s="626">
        <v>5420</v>
      </c>
      <c r="I426" s="629"/>
      <c r="J426" s="629"/>
      <c r="K426" s="626"/>
      <c r="L426" s="626"/>
      <c r="M426" s="629"/>
      <c r="N426" s="629"/>
      <c r="O426" s="642"/>
      <c r="P426" s="630"/>
    </row>
    <row r="427" spans="1:16" ht="14.4" customHeight="1" x14ac:dyDescent="0.3">
      <c r="A427" s="625" t="s">
        <v>5689</v>
      </c>
      <c r="B427" s="626" t="s">
        <v>5628</v>
      </c>
      <c r="C427" s="626" t="s">
        <v>5720</v>
      </c>
      <c r="D427" s="626" t="s">
        <v>5721</v>
      </c>
      <c r="E427" s="629">
        <v>1</v>
      </c>
      <c r="F427" s="629">
        <v>1503</v>
      </c>
      <c r="G427" s="626">
        <v>1</v>
      </c>
      <c r="H427" s="626">
        <v>1503</v>
      </c>
      <c r="I427" s="629"/>
      <c r="J427" s="629"/>
      <c r="K427" s="626"/>
      <c r="L427" s="626"/>
      <c r="M427" s="629"/>
      <c r="N427" s="629"/>
      <c r="O427" s="642"/>
      <c r="P427" s="630"/>
    </row>
    <row r="428" spans="1:16" ht="14.4" customHeight="1" x14ac:dyDescent="0.3">
      <c r="A428" s="625" t="s">
        <v>5689</v>
      </c>
      <c r="B428" s="626" t="s">
        <v>5628</v>
      </c>
      <c r="C428" s="626" t="s">
        <v>5631</v>
      </c>
      <c r="D428" s="626" t="s">
        <v>5632</v>
      </c>
      <c r="E428" s="629">
        <v>3</v>
      </c>
      <c r="F428" s="629">
        <v>2601</v>
      </c>
      <c r="G428" s="626">
        <v>1</v>
      </c>
      <c r="H428" s="626">
        <v>867</v>
      </c>
      <c r="I428" s="629">
        <v>8</v>
      </c>
      <c r="J428" s="629">
        <v>6936</v>
      </c>
      <c r="K428" s="626">
        <v>2.6666666666666665</v>
      </c>
      <c r="L428" s="626">
        <v>867</v>
      </c>
      <c r="M428" s="629">
        <v>13</v>
      </c>
      <c r="N428" s="629">
        <v>11271</v>
      </c>
      <c r="O428" s="642">
        <v>4.333333333333333</v>
      </c>
      <c r="P428" s="630">
        <v>867</v>
      </c>
    </row>
    <row r="429" spans="1:16" ht="14.4" customHeight="1" x14ac:dyDescent="0.3">
      <c r="A429" s="625" t="s">
        <v>5689</v>
      </c>
      <c r="B429" s="626" t="s">
        <v>5628</v>
      </c>
      <c r="C429" s="626" t="s">
        <v>5633</v>
      </c>
      <c r="D429" s="626" t="s">
        <v>5634</v>
      </c>
      <c r="E429" s="629">
        <v>307</v>
      </c>
      <c r="F429" s="629">
        <v>266169</v>
      </c>
      <c r="G429" s="626">
        <v>1</v>
      </c>
      <c r="H429" s="626">
        <v>867</v>
      </c>
      <c r="I429" s="629">
        <v>367</v>
      </c>
      <c r="J429" s="629">
        <v>318189</v>
      </c>
      <c r="K429" s="626">
        <v>1.1954397394136809</v>
      </c>
      <c r="L429" s="626">
        <v>867</v>
      </c>
      <c r="M429" s="629">
        <v>270</v>
      </c>
      <c r="N429" s="629">
        <v>234090</v>
      </c>
      <c r="O429" s="642">
        <v>0.87947882736156346</v>
      </c>
      <c r="P429" s="630">
        <v>867</v>
      </c>
    </row>
    <row r="430" spans="1:16" ht="14.4" customHeight="1" x14ac:dyDescent="0.3">
      <c r="A430" s="625" t="s">
        <v>5689</v>
      </c>
      <c r="B430" s="626" t="s">
        <v>5628</v>
      </c>
      <c r="C430" s="626" t="s">
        <v>5635</v>
      </c>
      <c r="D430" s="626" t="s">
        <v>5636</v>
      </c>
      <c r="E430" s="629">
        <v>1</v>
      </c>
      <c r="F430" s="629">
        <v>4531</v>
      </c>
      <c r="G430" s="626">
        <v>1</v>
      </c>
      <c r="H430" s="626">
        <v>4531</v>
      </c>
      <c r="I430" s="629">
        <v>1</v>
      </c>
      <c r="J430" s="629">
        <v>4531</v>
      </c>
      <c r="K430" s="626">
        <v>1</v>
      </c>
      <c r="L430" s="626">
        <v>4531</v>
      </c>
      <c r="M430" s="629"/>
      <c r="N430" s="629"/>
      <c r="O430" s="642"/>
      <c r="P430" s="630"/>
    </row>
    <row r="431" spans="1:16" ht="14.4" customHeight="1" x14ac:dyDescent="0.3">
      <c r="A431" s="625" t="s">
        <v>5689</v>
      </c>
      <c r="B431" s="626" t="s">
        <v>5628</v>
      </c>
      <c r="C431" s="626" t="s">
        <v>5637</v>
      </c>
      <c r="D431" s="626" t="s">
        <v>5638</v>
      </c>
      <c r="E431" s="629">
        <v>1</v>
      </c>
      <c r="F431" s="629">
        <v>964</v>
      </c>
      <c r="G431" s="626">
        <v>1</v>
      </c>
      <c r="H431" s="626">
        <v>964</v>
      </c>
      <c r="I431" s="629">
        <v>1</v>
      </c>
      <c r="J431" s="629">
        <v>964</v>
      </c>
      <c r="K431" s="626">
        <v>1</v>
      </c>
      <c r="L431" s="626">
        <v>964</v>
      </c>
      <c r="M431" s="629"/>
      <c r="N431" s="629"/>
      <c r="O431" s="642"/>
      <c r="P431" s="630"/>
    </row>
    <row r="432" spans="1:16" ht="14.4" customHeight="1" x14ac:dyDescent="0.3">
      <c r="A432" s="625" t="s">
        <v>5689</v>
      </c>
      <c r="B432" s="626" t="s">
        <v>5628</v>
      </c>
      <c r="C432" s="626" t="s">
        <v>5639</v>
      </c>
      <c r="D432" s="626" t="s">
        <v>5640</v>
      </c>
      <c r="E432" s="629"/>
      <c r="F432" s="629"/>
      <c r="G432" s="626"/>
      <c r="H432" s="626"/>
      <c r="I432" s="629"/>
      <c r="J432" s="629"/>
      <c r="K432" s="626"/>
      <c r="L432" s="626"/>
      <c r="M432" s="629">
        <v>144</v>
      </c>
      <c r="N432" s="629">
        <v>134297.28</v>
      </c>
      <c r="O432" s="642"/>
      <c r="P432" s="630">
        <v>932.62</v>
      </c>
    </row>
    <row r="433" spans="1:16" ht="14.4" customHeight="1" x14ac:dyDescent="0.3">
      <c r="A433" s="625" t="s">
        <v>5689</v>
      </c>
      <c r="B433" s="626" t="s">
        <v>5628</v>
      </c>
      <c r="C433" s="626" t="s">
        <v>5641</v>
      </c>
      <c r="D433" s="626" t="s">
        <v>5640</v>
      </c>
      <c r="E433" s="629"/>
      <c r="F433" s="629"/>
      <c r="G433" s="626"/>
      <c r="H433" s="626"/>
      <c r="I433" s="629"/>
      <c r="J433" s="629"/>
      <c r="K433" s="626"/>
      <c r="L433" s="626"/>
      <c r="M433" s="629">
        <v>50</v>
      </c>
      <c r="N433" s="629">
        <v>45994</v>
      </c>
      <c r="O433" s="642"/>
      <c r="P433" s="630">
        <v>919.88</v>
      </c>
    </row>
    <row r="434" spans="1:16" ht="14.4" customHeight="1" x14ac:dyDescent="0.3">
      <c r="A434" s="625" t="s">
        <v>5689</v>
      </c>
      <c r="B434" s="626" t="s">
        <v>5642</v>
      </c>
      <c r="C434" s="626" t="s">
        <v>5643</v>
      </c>
      <c r="D434" s="626" t="s">
        <v>5644</v>
      </c>
      <c r="E434" s="629"/>
      <c r="F434" s="629"/>
      <c r="G434" s="626"/>
      <c r="H434" s="626"/>
      <c r="I434" s="629"/>
      <c r="J434" s="629"/>
      <c r="K434" s="626"/>
      <c r="L434" s="626"/>
      <c r="M434" s="629">
        <v>1</v>
      </c>
      <c r="N434" s="629">
        <v>56</v>
      </c>
      <c r="O434" s="642"/>
      <c r="P434" s="630">
        <v>56</v>
      </c>
    </row>
    <row r="435" spans="1:16" ht="14.4" customHeight="1" x14ac:dyDescent="0.3">
      <c r="A435" s="625" t="s">
        <v>5689</v>
      </c>
      <c r="B435" s="626" t="s">
        <v>5642</v>
      </c>
      <c r="C435" s="626" t="s">
        <v>5645</v>
      </c>
      <c r="D435" s="626" t="s">
        <v>5646</v>
      </c>
      <c r="E435" s="629">
        <v>2073</v>
      </c>
      <c r="F435" s="629">
        <v>51825</v>
      </c>
      <c r="G435" s="626">
        <v>1</v>
      </c>
      <c r="H435" s="626">
        <v>25</v>
      </c>
      <c r="I435" s="629">
        <v>2400</v>
      </c>
      <c r="J435" s="629">
        <v>60000</v>
      </c>
      <c r="K435" s="626">
        <v>1.1577424023154848</v>
      </c>
      <c r="L435" s="626">
        <v>25</v>
      </c>
      <c r="M435" s="629">
        <v>3522</v>
      </c>
      <c r="N435" s="629">
        <v>123270</v>
      </c>
      <c r="O435" s="642">
        <v>2.3785817655571635</v>
      </c>
      <c r="P435" s="630">
        <v>35</v>
      </c>
    </row>
    <row r="436" spans="1:16" ht="14.4" customHeight="1" x14ac:dyDescent="0.3">
      <c r="A436" s="625" t="s">
        <v>5689</v>
      </c>
      <c r="B436" s="626" t="s">
        <v>5642</v>
      </c>
      <c r="C436" s="626" t="s">
        <v>5647</v>
      </c>
      <c r="D436" s="626" t="s">
        <v>5648</v>
      </c>
      <c r="E436" s="629">
        <v>34</v>
      </c>
      <c r="F436" s="629">
        <v>9350</v>
      </c>
      <c r="G436" s="626">
        <v>1</v>
      </c>
      <c r="H436" s="626">
        <v>275</v>
      </c>
      <c r="I436" s="629">
        <v>5</v>
      </c>
      <c r="J436" s="629">
        <v>1380</v>
      </c>
      <c r="K436" s="626">
        <v>0.14759358288770053</v>
      </c>
      <c r="L436" s="626">
        <v>276</v>
      </c>
      <c r="M436" s="629">
        <v>15</v>
      </c>
      <c r="N436" s="629">
        <v>4155</v>
      </c>
      <c r="O436" s="642">
        <v>0.44438502673796793</v>
      </c>
      <c r="P436" s="630">
        <v>277</v>
      </c>
    </row>
    <row r="437" spans="1:16" ht="14.4" customHeight="1" x14ac:dyDescent="0.3">
      <c r="A437" s="625" t="s">
        <v>5689</v>
      </c>
      <c r="B437" s="626" t="s">
        <v>5642</v>
      </c>
      <c r="C437" s="626" t="s">
        <v>5649</v>
      </c>
      <c r="D437" s="626" t="s">
        <v>5650</v>
      </c>
      <c r="E437" s="629"/>
      <c r="F437" s="629"/>
      <c r="G437" s="626"/>
      <c r="H437" s="626"/>
      <c r="I437" s="629"/>
      <c r="J437" s="629"/>
      <c r="K437" s="626"/>
      <c r="L437" s="626"/>
      <c r="M437" s="629">
        <v>30</v>
      </c>
      <c r="N437" s="629">
        <v>3360</v>
      </c>
      <c r="O437" s="642"/>
      <c r="P437" s="630">
        <v>112</v>
      </c>
    </row>
    <row r="438" spans="1:16" ht="14.4" customHeight="1" x14ac:dyDescent="0.3">
      <c r="A438" s="625" t="s">
        <v>5689</v>
      </c>
      <c r="B438" s="626" t="s">
        <v>5642</v>
      </c>
      <c r="C438" s="626" t="s">
        <v>5651</v>
      </c>
      <c r="D438" s="626" t="s">
        <v>5652</v>
      </c>
      <c r="E438" s="629">
        <v>603</v>
      </c>
      <c r="F438" s="629">
        <v>11457</v>
      </c>
      <c r="G438" s="626">
        <v>1</v>
      </c>
      <c r="H438" s="626">
        <v>19</v>
      </c>
      <c r="I438" s="629">
        <v>619</v>
      </c>
      <c r="J438" s="629">
        <v>11761</v>
      </c>
      <c r="K438" s="626">
        <v>1.0265339966832505</v>
      </c>
      <c r="L438" s="626">
        <v>19</v>
      </c>
      <c r="M438" s="629">
        <v>652</v>
      </c>
      <c r="N438" s="629">
        <v>19560</v>
      </c>
      <c r="O438" s="642">
        <v>1.7072532076459805</v>
      </c>
      <c r="P438" s="630">
        <v>30</v>
      </c>
    </row>
    <row r="439" spans="1:16" ht="14.4" customHeight="1" x14ac:dyDescent="0.3">
      <c r="A439" s="625" t="s">
        <v>5689</v>
      </c>
      <c r="B439" s="626" t="s">
        <v>5642</v>
      </c>
      <c r="C439" s="626" t="s">
        <v>5653</v>
      </c>
      <c r="D439" s="626" t="s">
        <v>5654</v>
      </c>
      <c r="E439" s="629">
        <v>2102</v>
      </c>
      <c r="F439" s="629">
        <v>117712</v>
      </c>
      <c r="G439" s="626">
        <v>1</v>
      </c>
      <c r="H439" s="626">
        <v>56</v>
      </c>
      <c r="I439" s="629">
        <v>2319</v>
      </c>
      <c r="J439" s="629">
        <v>129864</v>
      </c>
      <c r="K439" s="626">
        <v>1.1032350142721219</v>
      </c>
      <c r="L439" s="626">
        <v>56</v>
      </c>
      <c r="M439" s="629">
        <v>2345</v>
      </c>
      <c r="N439" s="629">
        <v>131320</v>
      </c>
      <c r="O439" s="642">
        <v>1.115604186489058</v>
      </c>
      <c r="P439" s="630">
        <v>56</v>
      </c>
    </row>
    <row r="440" spans="1:16" ht="14.4" customHeight="1" x14ac:dyDescent="0.3">
      <c r="A440" s="625" t="s">
        <v>5689</v>
      </c>
      <c r="B440" s="626" t="s">
        <v>5642</v>
      </c>
      <c r="C440" s="626" t="s">
        <v>5655</v>
      </c>
      <c r="D440" s="626" t="s">
        <v>5656</v>
      </c>
      <c r="E440" s="629">
        <v>1</v>
      </c>
      <c r="F440" s="629">
        <v>156</v>
      </c>
      <c r="G440" s="626">
        <v>1</v>
      </c>
      <c r="H440" s="626">
        <v>156</v>
      </c>
      <c r="I440" s="629"/>
      <c r="J440" s="629"/>
      <c r="K440" s="626"/>
      <c r="L440" s="626"/>
      <c r="M440" s="629"/>
      <c r="N440" s="629"/>
      <c r="O440" s="642"/>
      <c r="P440" s="630"/>
    </row>
    <row r="441" spans="1:16" ht="14.4" customHeight="1" x14ac:dyDescent="0.3">
      <c r="A441" s="625" t="s">
        <v>5689</v>
      </c>
      <c r="B441" s="626" t="s">
        <v>5642</v>
      </c>
      <c r="C441" s="626" t="s">
        <v>5657</v>
      </c>
      <c r="D441" s="626" t="s">
        <v>5658</v>
      </c>
      <c r="E441" s="629">
        <v>2082</v>
      </c>
      <c r="F441" s="629">
        <v>289398</v>
      </c>
      <c r="G441" s="626">
        <v>1</v>
      </c>
      <c r="H441" s="626">
        <v>139</v>
      </c>
      <c r="I441" s="629">
        <v>2061</v>
      </c>
      <c r="J441" s="629">
        <v>290601</v>
      </c>
      <c r="K441" s="626">
        <v>1.0041569050235315</v>
      </c>
      <c r="L441" s="626">
        <v>141</v>
      </c>
      <c r="M441" s="629">
        <v>2298</v>
      </c>
      <c r="N441" s="629">
        <v>324018</v>
      </c>
      <c r="O441" s="642">
        <v>1.1196276408268198</v>
      </c>
      <c r="P441" s="630">
        <v>141</v>
      </c>
    </row>
    <row r="442" spans="1:16" ht="14.4" customHeight="1" x14ac:dyDescent="0.3">
      <c r="A442" s="625" t="s">
        <v>5689</v>
      </c>
      <c r="B442" s="626" t="s">
        <v>5642</v>
      </c>
      <c r="C442" s="626" t="s">
        <v>5659</v>
      </c>
      <c r="D442" s="626" t="s">
        <v>5660</v>
      </c>
      <c r="E442" s="629">
        <v>14</v>
      </c>
      <c r="F442" s="629">
        <v>1050</v>
      </c>
      <c r="G442" s="626">
        <v>1</v>
      </c>
      <c r="H442" s="626">
        <v>75</v>
      </c>
      <c r="I442" s="629">
        <v>5</v>
      </c>
      <c r="J442" s="629">
        <v>375</v>
      </c>
      <c r="K442" s="626">
        <v>0.35714285714285715</v>
      </c>
      <c r="L442" s="626">
        <v>75</v>
      </c>
      <c r="M442" s="629">
        <v>12</v>
      </c>
      <c r="N442" s="629">
        <v>972</v>
      </c>
      <c r="O442" s="642">
        <v>0.92571428571428571</v>
      </c>
      <c r="P442" s="630">
        <v>81</v>
      </c>
    </row>
    <row r="443" spans="1:16" ht="14.4" customHeight="1" x14ac:dyDescent="0.3">
      <c r="A443" s="625" t="s">
        <v>5689</v>
      </c>
      <c r="B443" s="626" t="s">
        <v>5642</v>
      </c>
      <c r="C443" s="626" t="s">
        <v>5661</v>
      </c>
      <c r="D443" s="626" t="s">
        <v>5662</v>
      </c>
      <c r="E443" s="629">
        <v>7662</v>
      </c>
      <c r="F443" s="629">
        <v>260508</v>
      </c>
      <c r="G443" s="626">
        <v>1</v>
      </c>
      <c r="H443" s="626">
        <v>34</v>
      </c>
      <c r="I443" s="629">
        <v>7950</v>
      </c>
      <c r="J443" s="629">
        <v>270300</v>
      </c>
      <c r="K443" s="626">
        <v>1.0375880971025842</v>
      </c>
      <c r="L443" s="626">
        <v>34</v>
      </c>
      <c r="M443" s="629">
        <v>8118</v>
      </c>
      <c r="N443" s="629">
        <v>276012</v>
      </c>
      <c r="O443" s="642">
        <v>1.0595144870790916</v>
      </c>
      <c r="P443" s="630">
        <v>34</v>
      </c>
    </row>
    <row r="444" spans="1:16" ht="14.4" customHeight="1" x14ac:dyDescent="0.3">
      <c r="A444" s="625" t="s">
        <v>5689</v>
      </c>
      <c r="B444" s="626" t="s">
        <v>5642</v>
      </c>
      <c r="C444" s="626" t="s">
        <v>5665</v>
      </c>
      <c r="D444" s="626" t="s">
        <v>5666</v>
      </c>
      <c r="E444" s="629"/>
      <c r="F444" s="629"/>
      <c r="G444" s="626"/>
      <c r="H444" s="626"/>
      <c r="I444" s="629">
        <v>1</v>
      </c>
      <c r="J444" s="629">
        <v>5</v>
      </c>
      <c r="K444" s="626"/>
      <c r="L444" s="626">
        <v>5</v>
      </c>
      <c r="M444" s="629"/>
      <c r="N444" s="629"/>
      <c r="O444" s="642"/>
      <c r="P444" s="630"/>
    </row>
    <row r="445" spans="1:16" ht="14.4" customHeight="1" x14ac:dyDescent="0.3">
      <c r="A445" s="625" t="s">
        <v>5689</v>
      </c>
      <c r="B445" s="626" t="s">
        <v>5642</v>
      </c>
      <c r="C445" s="626" t="s">
        <v>5673</v>
      </c>
      <c r="D445" s="626" t="s">
        <v>5674</v>
      </c>
      <c r="E445" s="629">
        <v>3054</v>
      </c>
      <c r="F445" s="629">
        <v>314562</v>
      </c>
      <c r="G445" s="626">
        <v>1</v>
      </c>
      <c r="H445" s="626">
        <v>103</v>
      </c>
      <c r="I445" s="629">
        <v>3007</v>
      </c>
      <c r="J445" s="629">
        <v>309721</v>
      </c>
      <c r="K445" s="626">
        <v>0.98461034708578909</v>
      </c>
      <c r="L445" s="626">
        <v>103</v>
      </c>
      <c r="M445" s="629">
        <v>3403</v>
      </c>
      <c r="N445" s="629">
        <v>353912</v>
      </c>
      <c r="O445" s="642">
        <v>1.1250945759500512</v>
      </c>
      <c r="P445" s="630">
        <v>104</v>
      </c>
    </row>
    <row r="446" spans="1:16" ht="14.4" customHeight="1" x14ac:dyDescent="0.3">
      <c r="A446" s="625" t="s">
        <v>5689</v>
      </c>
      <c r="B446" s="626" t="s">
        <v>5642</v>
      </c>
      <c r="C446" s="626" t="s">
        <v>5722</v>
      </c>
      <c r="D446" s="626" t="s">
        <v>5723</v>
      </c>
      <c r="E446" s="629">
        <v>33</v>
      </c>
      <c r="F446" s="629">
        <v>21120</v>
      </c>
      <c r="G446" s="626">
        <v>1</v>
      </c>
      <c r="H446" s="626">
        <v>640</v>
      </c>
      <c r="I446" s="629">
        <v>5</v>
      </c>
      <c r="J446" s="629">
        <v>3210</v>
      </c>
      <c r="K446" s="626">
        <v>0.15198863636363635</v>
      </c>
      <c r="L446" s="626">
        <v>642</v>
      </c>
      <c r="M446" s="629">
        <v>1</v>
      </c>
      <c r="N446" s="629">
        <v>645</v>
      </c>
      <c r="O446" s="642">
        <v>3.0539772727272728E-2</v>
      </c>
      <c r="P446" s="630">
        <v>645</v>
      </c>
    </row>
    <row r="447" spans="1:16" ht="14.4" customHeight="1" x14ac:dyDescent="0.3">
      <c r="A447" s="625" t="s">
        <v>5689</v>
      </c>
      <c r="B447" s="626" t="s">
        <v>5642</v>
      </c>
      <c r="C447" s="626" t="s">
        <v>5724</v>
      </c>
      <c r="D447" s="626" t="s">
        <v>5725</v>
      </c>
      <c r="E447" s="629">
        <v>3990</v>
      </c>
      <c r="F447" s="629">
        <v>1292760</v>
      </c>
      <c r="G447" s="626">
        <v>1</v>
      </c>
      <c r="H447" s="626">
        <v>324</v>
      </c>
      <c r="I447" s="629">
        <v>3315</v>
      </c>
      <c r="J447" s="629">
        <v>1080690</v>
      </c>
      <c r="K447" s="626">
        <v>0.83595562981527893</v>
      </c>
      <c r="L447" s="626">
        <v>326</v>
      </c>
      <c r="M447" s="629">
        <v>3465</v>
      </c>
      <c r="N447" s="629">
        <v>1133055</v>
      </c>
      <c r="O447" s="642">
        <v>0.87646198830409361</v>
      </c>
      <c r="P447" s="630">
        <v>327</v>
      </c>
    </row>
    <row r="448" spans="1:16" ht="14.4" customHeight="1" x14ac:dyDescent="0.3">
      <c r="A448" s="625" t="s">
        <v>5689</v>
      </c>
      <c r="B448" s="626" t="s">
        <v>5642</v>
      </c>
      <c r="C448" s="626" t="s">
        <v>5726</v>
      </c>
      <c r="D448" s="626" t="s">
        <v>5727</v>
      </c>
      <c r="E448" s="629">
        <v>3249</v>
      </c>
      <c r="F448" s="629">
        <v>526338</v>
      </c>
      <c r="G448" s="626">
        <v>1</v>
      </c>
      <c r="H448" s="626">
        <v>162</v>
      </c>
      <c r="I448" s="629">
        <v>3285</v>
      </c>
      <c r="J448" s="629">
        <v>532170</v>
      </c>
      <c r="K448" s="626">
        <v>1.0110803324099722</v>
      </c>
      <c r="L448" s="626">
        <v>162</v>
      </c>
      <c r="M448" s="629">
        <v>3282</v>
      </c>
      <c r="N448" s="629">
        <v>534966</v>
      </c>
      <c r="O448" s="642">
        <v>1.0163925082361525</v>
      </c>
      <c r="P448" s="630">
        <v>163</v>
      </c>
    </row>
    <row r="449" spans="1:16" ht="14.4" customHeight="1" x14ac:dyDescent="0.3">
      <c r="A449" s="625" t="s">
        <v>5689</v>
      </c>
      <c r="B449" s="626" t="s">
        <v>5642</v>
      </c>
      <c r="C449" s="626" t="s">
        <v>5728</v>
      </c>
      <c r="D449" s="626" t="s">
        <v>5729</v>
      </c>
      <c r="E449" s="629">
        <v>9</v>
      </c>
      <c r="F449" s="629">
        <v>1755</v>
      </c>
      <c r="G449" s="626">
        <v>1</v>
      </c>
      <c r="H449" s="626">
        <v>195</v>
      </c>
      <c r="I449" s="629"/>
      <c r="J449" s="629"/>
      <c r="K449" s="626"/>
      <c r="L449" s="626"/>
      <c r="M449" s="629"/>
      <c r="N449" s="629"/>
      <c r="O449" s="642"/>
      <c r="P449" s="630"/>
    </row>
    <row r="450" spans="1:16" ht="14.4" customHeight="1" x14ac:dyDescent="0.3">
      <c r="A450" s="625" t="s">
        <v>5689</v>
      </c>
      <c r="B450" s="626" t="s">
        <v>5642</v>
      </c>
      <c r="C450" s="626" t="s">
        <v>5730</v>
      </c>
      <c r="D450" s="626" t="s">
        <v>5731</v>
      </c>
      <c r="E450" s="629">
        <v>156</v>
      </c>
      <c r="F450" s="629">
        <v>76908</v>
      </c>
      <c r="G450" s="626">
        <v>1</v>
      </c>
      <c r="H450" s="626">
        <v>493</v>
      </c>
      <c r="I450" s="629">
        <v>131</v>
      </c>
      <c r="J450" s="629">
        <v>64845</v>
      </c>
      <c r="K450" s="626">
        <v>0.84315025745046024</v>
      </c>
      <c r="L450" s="626">
        <v>495</v>
      </c>
      <c r="M450" s="629">
        <v>134</v>
      </c>
      <c r="N450" s="629">
        <v>66598</v>
      </c>
      <c r="O450" s="642">
        <v>0.86594372497009409</v>
      </c>
      <c r="P450" s="630">
        <v>497</v>
      </c>
    </row>
    <row r="451" spans="1:16" ht="14.4" customHeight="1" x14ac:dyDescent="0.3">
      <c r="A451" s="625" t="s">
        <v>5689</v>
      </c>
      <c r="B451" s="626" t="s">
        <v>5642</v>
      </c>
      <c r="C451" s="626" t="s">
        <v>5732</v>
      </c>
      <c r="D451" s="626" t="s">
        <v>5733</v>
      </c>
      <c r="E451" s="629">
        <v>415</v>
      </c>
      <c r="F451" s="629">
        <v>490115</v>
      </c>
      <c r="G451" s="626">
        <v>1</v>
      </c>
      <c r="H451" s="626">
        <v>1181</v>
      </c>
      <c r="I451" s="629">
        <v>344</v>
      </c>
      <c r="J451" s="629">
        <v>406952</v>
      </c>
      <c r="K451" s="626">
        <v>0.83031941483121308</v>
      </c>
      <c r="L451" s="626">
        <v>1183</v>
      </c>
      <c r="M451" s="629">
        <v>396</v>
      </c>
      <c r="N451" s="629">
        <v>469656</v>
      </c>
      <c r="O451" s="642">
        <v>0.95825673566407887</v>
      </c>
      <c r="P451" s="630">
        <v>1186</v>
      </c>
    </row>
    <row r="452" spans="1:16" ht="14.4" customHeight="1" x14ac:dyDescent="0.3">
      <c r="A452" s="625" t="s">
        <v>5689</v>
      </c>
      <c r="B452" s="626" t="s">
        <v>5642</v>
      </c>
      <c r="C452" s="626" t="s">
        <v>5734</v>
      </c>
      <c r="D452" s="626" t="s">
        <v>5735</v>
      </c>
      <c r="E452" s="629">
        <v>123</v>
      </c>
      <c r="F452" s="629">
        <v>43296</v>
      </c>
      <c r="G452" s="626">
        <v>1</v>
      </c>
      <c r="H452" s="626">
        <v>352</v>
      </c>
      <c r="I452" s="629">
        <v>64</v>
      </c>
      <c r="J452" s="629">
        <v>22528</v>
      </c>
      <c r="K452" s="626">
        <v>0.52032520325203258</v>
      </c>
      <c r="L452" s="626">
        <v>352</v>
      </c>
      <c r="M452" s="629">
        <v>122</v>
      </c>
      <c r="N452" s="629">
        <v>42944</v>
      </c>
      <c r="O452" s="642">
        <v>0.99186991869918695</v>
      </c>
      <c r="P452" s="630">
        <v>352</v>
      </c>
    </row>
    <row r="453" spans="1:16" ht="14.4" customHeight="1" x14ac:dyDescent="0.3">
      <c r="A453" s="625" t="s">
        <v>5689</v>
      </c>
      <c r="B453" s="626" t="s">
        <v>5642</v>
      </c>
      <c r="C453" s="626" t="s">
        <v>5736</v>
      </c>
      <c r="D453" s="626" t="s">
        <v>5737</v>
      </c>
      <c r="E453" s="629">
        <v>30265</v>
      </c>
      <c r="F453" s="629">
        <v>21336825</v>
      </c>
      <c r="G453" s="626">
        <v>1</v>
      </c>
      <c r="H453" s="626">
        <v>705</v>
      </c>
      <c r="I453" s="629">
        <v>29302</v>
      </c>
      <c r="J453" s="629">
        <v>20657910</v>
      </c>
      <c r="K453" s="626">
        <v>0.96818106723938546</v>
      </c>
      <c r="L453" s="626">
        <v>705</v>
      </c>
      <c r="M453" s="629">
        <v>30405</v>
      </c>
      <c r="N453" s="629">
        <v>21465930</v>
      </c>
      <c r="O453" s="642">
        <v>1.0060508065281504</v>
      </c>
      <c r="P453" s="630">
        <v>706</v>
      </c>
    </row>
    <row r="454" spans="1:16" ht="14.4" customHeight="1" x14ac:dyDescent="0.3">
      <c r="A454" s="625" t="s">
        <v>5689</v>
      </c>
      <c r="B454" s="626" t="s">
        <v>5642</v>
      </c>
      <c r="C454" s="626" t="s">
        <v>5738</v>
      </c>
      <c r="D454" s="626" t="s">
        <v>5739</v>
      </c>
      <c r="E454" s="629">
        <v>1149</v>
      </c>
      <c r="F454" s="629">
        <v>707784</v>
      </c>
      <c r="G454" s="626">
        <v>1</v>
      </c>
      <c r="H454" s="626">
        <v>616</v>
      </c>
      <c r="I454" s="629">
        <v>1440</v>
      </c>
      <c r="J454" s="629">
        <v>887040</v>
      </c>
      <c r="K454" s="626">
        <v>1.2532637075718016</v>
      </c>
      <c r="L454" s="626">
        <v>616</v>
      </c>
      <c r="M454" s="629">
        <v>1037</v>
      </c>
      <c r="N454" s="629">
        <v>639829</v>
      </c>
      <c r="O454" s="642">
        <v>0.90398907011178553</v>
      </c>
      <c r="P454" s="630">
        <v>617</v>
      </c>
    </row>
    <row r="455" spans="1:16" ht="14.4" customHeight="1" x14ac:dyDescent="0.3">
      <c r="A455" s="625" t="s">
        <v>5689</v>
      </c>
      <c r="B455" s="626" t="s">
        <v>5642</v>
      </c>
      <c r="C455" s="626" t="s">
        <v>5740</v>
      </c>
      <c r="D455" s="626" t="s">
        <v>5741</v>
      </c>
      <c r="E455" s="629">
        <v>41</v>
      </c>
      <c r="F455" s="629">
        <v>247148</v>
      </c>
      <c r="G455" s="626">
        <v>1</v>
      </c>
      <c r="H455" s="626">
        <v>6028</v>
      </c>
      <c r="I455" s="629">
        <v>39</v>
      </c>
      <c r="J455" s="629">
        <v>235248</v>
      </c>
      <c r="K455" s="626">
        <v>0.95185071293314127</v>
      </c>
      <c r="L455" s="626">
        <v>6032</v>
      </c>
      <c r="M455" s="629">
        <v>49</v>
      </c>
      <c r="N455" s="629">
        <v>295862</v>
      </c>
      <c r="O455" s="642">
        <v>1.1971045689222652</v>
      </c>
      <c r="P455" s="630">
        <v>6038</v>
      </c>
    </row>
    <row r="456" spans="1:16" ht="14.4" customHeight="1" x14ac:dyDescent="0.3">
      <c r="A456" s="625" t="s">
        <v>5689</v>
      </c>
      <c r="B456" s="626" t="s">
        <v>5642</v>
      </c>
      <c r="C456" s="626" t="s">
        <v>5742</v>
      </c>
      <c r="D456" s="626" t="s">
        <v>5743</v>
      </c>
      <c r="E456" s="629">
        <v>86</v>
      </c>
      <c r="F456" s="629">
        <v>562440</v>
      </c>
      <c r="G456" s="626">
        <v>1</v>
      </c>
      <c r="H456" s="626">
        <v>6540</v>
      </c>
      <c r="I456" s="629">
        <v>152</v>
      </c>
      <c r="J456" s="629">
        <v>995296</v>
      </c>
      <c r="K456" s="626">
        <v>1.7696038688571225</v>
      </c>
      <c r="L456" s="626">
        <v>6548</v>
      </c>
      <c r="M456" s="629">
        <v>90</v>
      </c>
      <c r="N456" s="629">
        <v>590130</v>
      </c>
      <c r="O456" s="642">
        <v>1.049231918071261</v>
      </c>
      <c r="P456" s="630">
        <v>6557</v>
      </c>
    </row>
    <row r="457" spans="1:16" ht="14.4" customHeight="1" x14ac:dyDescent="0.3">
      <c r="A457" s="625" t="s">
        <v>5689</v>
      </c>
      <c r="B457" s="626" t="s">
        <v>5642</v>
      </c>
      <c r="C457" s="626" t="s">
        <v>5744</v>
      </c>
      <c r="D457" s="626" t="s">
        <v>5745</v>
      </c>
      <c r="E457" s="629">
        <v>875</v>
      </c>
      <c r="F457" s="629">
        <v>794500</v>
      </c>
      <c r="G457" s="626">
        <v>1</v>
      </c>
      <c r="H457" s="626">
        <v>908</v>
      </c>
      <c r="I457" s="629">
        <v>838</v>
      </c>
      <c r="J457" s="629">
        <v>762580</v>
      </c>
      <c r="K457" s="626">
        <v>0.9598237885462555</v>
      </c>
      <c r="L457" s="626">
        <v>910</v>
      </c>
      <c r="M457" s="629">
        <v>214</v>
      </c>
      <c r="N457" s="629">
        <v>194954</v>
      </c>
      <c r="O457" s="642">
        <v>0.24537948395217118</v>
      </c>
      <c r="P457" s="630">
        <v>911</v>
      </c>
    </row>
    <row r="458" spans="1:16" ht="14.4" customHeight="1" x14ac:dyDescent="0.3">
      <c r="A458" s="625" t="s">
        <v>5689</v>
      </c>
      <c r="B458" s="626" t="s">
        <v>5642</v>
      </c>
      <c r="C458" s="626" t="s">
        <v>5746</v>
      </c>
      <c r="D458" s="626" t="s">
        <v>5747</v>
      </c>
      <c r="E458" s="629">
        <v>1084</v>
      </c>
      <c r="F458" s="629">
        <v>133332</v>
      </c>
      <c r="G458" s="626">
        <v>1</v>
      </c>
      <c r="H458" s="626">
        <v>123</v>
      </c>
      <c r="I458" s="629">
        <v>987</v>
      </c>
      <c r="J458" s="629">
        <v>121401</v>
      </c>
      <c r="K458" s="626">
        <v>0.91051660516605171</v>
      </c>
      <c r="L458" s="626">
        <v>123</v>
      </c>
      <c r="M458" s="629">
        <v>1079</v>
      </c>
      <c r="N458" s="629">
        <v>133796</v>
      </c>
      <c r="O458" s="642">
        <v>1.0034800348003481</v>
      </c>
      <c r="P458" s="630">
        <v>124</v>
      </c>
    </row>
    <row r="459" spans="1:16" ht="14.4" customHeight="1" x14ac:dyDescent="0.3">
      <c r="A459" s="625" t="s">
        <v>5689</v>
      </c>
      <c r="B459" s="626" t="s">
        <v>5642</v>
      </c>
      <c r="C459" s="626" t="s">
        <v>5748</v>
      </c>
      <c r="D459" s="626" t="s">
        <v>5749</v>
      </c>
      <c r="E459" s="629">
        <v>2402</v>
      </c>
      <c r="F459" s="629">
        <v>4522966</v>
      </c>
      <c r="G459" s="626">
        <v>1</v>
      </c>
      <c r="H459" s="626">
        <v>1883</v>
      </c>
      <c r="I459" s="629">
        <v>2363</v>
      </c>
      <c r="J459" s="629">
        <v>4454255</v>
      </c>
      <c r="K459" s="626">
        <v>0.98480841996159163</v>
      </c>
      <c r="L459" s="626">
        <v>1885</v>
      </c>
      <c r="M459" s="629">
        <v>2481</v>
      </c>
      <c r="N459" s="629">
        <v>4684128</v>
      </c>
      <c r="O459" s="642">
        <v>1.03563192825239</v>
      </c>
      <c r="P459" s="630">
        <v>1888</v>
      </c>
    </row>
    <row r="460" spans="1:16" ht="14.4" customHeight="1" x14ac:dyDescent="0.3">
      <c r="A460" s="625" t="s">
        <v>5689</v>
      </c>
      <c r="B460" s="626" t="s">
        <v>5642</v>
      </c>
      <c r="C460" s="626" t="s">
        <v>5750</v>
      </c>
      <c r="D460" s="626" t="s">
        <v>5751</v>
      </c>
      <c r="E460" s="629">
        <v>28</v>
      </c>
      <c r="F460" s="629">
        <v>76692</v>
      </c>
      <c r="G460" s="626">
        <v>1</v>
      </c>
      <c r="H460" s="626">
        <v>2739</v>
      </c>
      <c r="I460" s="629"/>
      <c r="J460" s="629"/>
      <c r="K460" s="626"/>
      <c r="L460" s="626"/>
      <c r="M460" s="629">
        <v>12</v>
      </c>
      <c r="N460" s="629">
        <v>33072</v>
      </c>
      <c r="O460" s="642">
        <v>0.43123141918322644</v>
      </c>
      <c r="P460" s="630">
        <v>2756</v>
      </c>
    </row>
    <row r="461" spans="1:16" ht="14.4" customHeight="1" x14ac:dyDescent="0.3">
      <c r="A461" s="625" t="s">
        <v>5689</v>
      </c>
      <c r="B461" s="626" t="s">
        <v>5642</v>
      </c>
      <c r="C461" s="626" t="s">
        <v>5752</v>
      </c>
      <c r="D461" s="626" t="s">
        <v>5753</v>
      </c>
      <c r="E461" s="629">
        <v>117</v>
      </c>
      <c r="F461" s="629">
        <v>77688</v>
      </c>
      <c r="G461" s="626">
        <v>1</v>
      </c>
      <c r="H461" s="626">
        <v>664</v>
      </c>
      <c r="I461" s="629">
        <v>110</v>
      </c>
      <c r="J461" s="629">
        <v>73480</v>
      </c>
      <c r="K461" s="626">
        <v>0.94583462053341572</v>
      </c>
      <c r="L461" s="626">
        <v>668</v>
      </c>
      <c r="M461" s="629">
        <v>123</v>
      </c>
      <c r="N461" s="629">
        <v>82902</v>
      </c>
      <c r="O461" s="642">
        <v>1.0671146122953352</v>
      </c>
      <c r="P461" s="630">
        <v>674</v>
      </c>
    </row>
    <row r="462" spans="1:16" ht="14.4" customHeight="1" x14ac:dyDescent="0.3">
      <c r="A462" s="625" t="s">
        <v>5689</v>
      </c>
      <c r="B462" s="626" t="s">
        <v>5642</v>
      </c>
      <c r="C462" s="626" t="s">
        <v>5754</v>
      </c>
      <c r="D462" s="626" t="s">
        <v>5755</v>
      </c>
      <c r="E462" s="629">
        <v>170</v>
      </c>
      <c r="F462" s="629">
        <v>626960</v>
      </c>
      <c r="G462" s="626">
        <v>1</v>
      </c>
      <c r="H462" s="626">
        <v>3688</v>
      </c>
      <c r="I462" s="629">
        <v>196</v>
      </c>
      <c r="J462" s="629">
        <v>723632</v>
      </c>
      <c r="K462" s="626">
        <v>1.154191654970014</v>
      </c>
      <c r="L462" s="626">
        <v>3692</v>
      </c>
      <c r="M462" s="629">
        <v>241</v>
      </c>
      <c r="N462" s="629">
        <v>890736</v>
      </c>
      <c r="O462" s="642">
        <v>1.4207222151333418</v>
      </c>
      <c r="P462" s="630">
        <v>3696</v>
      </c>
    </row>
    <row r="463" spans="1:16" ht="14.4" customHeight="1" x14ac:dyDescent="0.3">
      <c r="A463" s="625" t="s">
        <v>5689</v>
      </c>
      <c r="B463" s="626" t="s">
        <v>5642</v>
      </c>
      <c r="C463" s="626" t="s">
        <v>5756</v>
      </c>
      <c r="D463" s="626" t="s">
        <v>5757</v>
      </c>
      <c r="E463" s="629">
        <v>22266</v>
      </c>
      <c r="F463" s="629">
        <v>19304622</v>
      </c>
      <c r="G463" s="626">
        <v>1</v>
      </c>
      <c r="H463" s="626">
        <v>867</v>
      </c>
      <c r="I463" s="629">
        <v>28544</v>
      </c>
      <c r="J463" s="629">
        <v>24776192</v>
      </c>
      <c r="K463" s="626">
        <v>1.283433159167789</v>
      </c>
      <c r="L463" s="626">
        <v>868</v>
      </c>
      <c r="M463" s="629">
        <v>30826</v>
      </c>
      <c r="N463" s="629">
        <v>26756968</v>
      </c>
      <c r="O463" s="642">
        <v>1.3860394676466599</v>
      </c>
      <c r="P463" s="630">
        <v>868</v>
      </c>
    </row>
    <row r="464" spans="1:16" ht="14.4" customHeight="1" x14ac:dyDescent="0.3">
      <c r="A464" s="625" t="s">
        <v>5689</v>
      </c>
      <c r="B464" s="626" t="s">
        <v>5642</v>
      </c>
      <c r="C464" s="626" t="s">
        <v>5677</v>
      </c>
      <c r="D464" s="626" t="s">
        <v>5678</v>
      </c>
      <c r="E464" s="629"/>
      <c r="F464" s="629"/>
      <c r="G464" s="626"/>
      <c r="H464" s="626"/>
      <c r="I464" s="629">
        <v>1</v>
      </c>
      <c r="J464" s="629">
        <v>112</v>
      </c>
      <c r="K464" s="626"/>
      <c r="L464" s="626">
        <v>112</v>
      </c>
      <c r="M464" s="629">
        <v>4</v>
      </c>
      <c r="N464" s="629">
        <v>448</v>
      </c>
      <c r="O464" s="642"/>
      <c r="P464" s="630">
        <v>112</v>
      </c>
    </row>
    <row r="465" spans="1:16" ht="14.4" customHeight="1" x14ac:dyDescent="0.3">
      <c r="A465" s="625" t="s">
        <v>5689</v>
      </c>
      <c r="B465" s="626" t="s">
        <v>5642</v>
      </c>
      <c r="C465" s="626" t="s">
        <v>5679</v>
      </c>
      <c r="D465" s="626" t="s">
        <v>5680</v>
      </c>
      <c r="E465" s="629">
        <v>5530</v>
      </c>
      <c r="F465" s="629">
        <v>0</v>
      </c>
      <c r="G465" s="626"/>
      <c r="H465" s="626">
        <v>0</v>
      </c>
      <c r="I465" s="629">
        <v>5107</v>
      </c>
      <c r="J465" s="629">
        <v>0</v>
      </c>
      <c r="K465" s="626"/>
      <c r="L465" s="626">
        <v>0</v>
      </c>
      <c r="M465" s="629">
        <v>5134</v>
      </c>
      <c r="N465" s="629">
        <v>0</v>
      </c>
      <c r="O465" s="642"/>
      <c r="P465" s="630">
        <v>0</v>
      </c>
    </row>
    <row r="466" spans="1:16" ht="14.4" customHeight="1" x14ac:dyDescent="0.3">
      <c r="A466" s="625" t="s">
        <v>5689</v>
      </c>
      <c r="B466" s="626" t="s">
        <v>5642</v>
      </c>
      <c r="C466" s="626" t="s">
        <v>5681</v>
      </c>
      <c r="D466" s="626" t="s">
        <v>5682</v>
      </c>
      <c r="E466" s="629">
        <v>9</v>
      </c>
      <c r="F466" s="629">
        <v>0</v>
      </c>
      <c r="G466" s="626"/>
      <c r="H466" s="626">
        <v>0</v>
      </c>
      <c r="I466" s="629">
        <v>8</v>
      </c>
      <c r="J466" s="629">
        <v>0</v>
      </c>
      <c r="K466" s="626"/>
      <c r="L466" s="626">
        <v>0</v>
      </c>
      <c r="M466" s="629">
        <v>8</v>
      </c>
      <c r="N466" s="629">
        <v>0</v>
      </c>
      <c r="O466" s="642"/>
      <c r="P466" s="630">
        <v>0</v>
      </c>
    </row>
    <row r="467" spans="1:16" ht="14.4" customHeight="1" x14ac:dyDescent="0.3">
      <c r="A467" s="625" t="s">
        <v>5689</v>
      </c>
      <c r="B467" s="626" t="s">
        <v>5642</v>
      </c>
      <c r="C467" s="626" t="s">
        <v>5685</v>
      </c>
      <c r="D467" s="626" t="s">
        <v>5686</v>
      </c>
      <c r="E467" s="629">
        <v>0</v>
      </c>
      <c r="F467" s="629">
        <v>0</v>
      </c>
      <c r="G467" s="626"/>
      <c r="H467" s="626"/>
      <c r="I467" s="629">
        <v>2</v>
      </c>
      <c r="J467" s="629">
        <v>0</v>
      </c>
      <c r="K467" s="626"/>
      <c r="L467" s="626">
        <v>0</v>
      </c>
      <c r="M467" s="629"/>
      <c r="N467" s="629"/>
      <c r="O467" s="642"/>
      <c r="P467" s="630"/>
    </row>
    <row r="468" spans="1:16" ht="14.4" customHeight="1" thickBot="1" x14ac:dyDescent="0.35">
      <c r="A468" s="631" t="s">
        <v>5689</v>
      </c>
      <c r="B468" s="632" t="s">
        <v>5642</v>
      </c>
      <c r="C468" s="632" t="s">
        <v>5687</v>
      </c>
      <c r="D468" s="632" t="s">
        <v>5688</v>
      </c>
      <c r="E468" s="635"/>
      <c r="F468" s="635"/>
      <c r="G468" s="632"/>
      <c r="H468" s="632"/>
      <c r="I468" s="635">
        <v>2</v>
      </c>
      <c r="J468" s="635">
        <v>0</v>
      </c>
      <c r="K468" s="632"/>
      <c r="L468" s="632">
        <v>0</v>
      </c>
      <c r="M468" s="635">
        <v>1</v>
      </c>
      <c r="N468" s="635">
        <v>0</v>
      </c>
      <c r="O468" s="643"/>
      <c r="P468" s="636">
        <v>0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256</v>
      </c>
      <c r="B3" s="430">
        <f>SUBTOTAL(9,B6:B1048576)</f>
        <v>28351353</v>
      </c>
      <c r="C3" s="431">
        <f t="shared" ref="C3:R3" si="0">SUBTOTAL(9,C6:C1048576)</f>
        <v>23</v>
      </c>
      <c r="D3" s="431">
        <f t="shared" si="0"/>
        <v>28350272</v>
      </c>
      <c r="E3" s="431">
        <f t="shared" si="0"/>
        <v>203.87610687725504</v>
      </c>
      <c r="F3" s="431">
        <f t="shared" si="0"/>
        <v>27840487</v>
      </c>
      <c r="G3" s="432">
        <f>IF(B3&lt;&gt;0,F3/B3,"")</f>
        <v>0.98198089523276011</v>
      </c>
      <c r="H3" s="430">
        <f t="shared" si="0"/>
        <v>6392115.3499999987</v>
      </c>
      <c r="I3" s="431">
        <f t="shared" si="0"/>
        <v>10</v>
      </c>
      <c r="J3" s="431">
        <f t="shared" si="0"/>
        <v>6875407.209999999</v>
      </c>
      <c r="K3" s="431">
        <f t="shared" si="0"/>
        <v>10.429740522459497</v>
      </c>
      <c r="L3" s="431">
        <f t="shared" si="0"/>
        <v>7178936.0300000021</v>
      </c>
      <c r="M3" s="433">
        <f>IF(H3&lt;&gt;0,L3/H3,"")</f>
        <v>1.1230923781749345</v>
      </c>
      <c r="N3" s="434">
        <f t="shared" si="0"/>
        <v>1191851.31</v>
      </c>
      <c r="O3" s="431">
        <f t="shared" si="0"/>
        <v>1</v>
      </c>
      <c r="P3" s="431">
        <f t="shared" si="0"/>
        <v>2048117.2799999998</v>
      </c>
      <c r="Q3" s="431">
        <f t="shared" si="0"/>
        <v>1.7184335519168072</v>
      </c>
      <c r="R3" s="431">
        <f t="shared" si="0"/>
        <v>2894568.27</v>
      </c>
      <c r="S3" s="433">
        <f>IF(N3&lt;&gt;0,R3/N3,"")</f>
        <v>2.4286320329672666</v>
      </c>
    </row>
    <row r="4" spans="1:19" ht="14.4" customHeight="1" x14ac:dyDescent="0.3">
      <c r="A4" s="515" t="s">
        <v>220</v>
      </c>
      <c r="B4" s="516" t="s">
        <v>211</v>
      </c>
      <c r="C4" s="517"/>
      <c r="D4" s="517"/>
      <c r="E4" s="517"/>
      <c r="F4" s="517"/>
      <c r="G4" s="518"/>
      <c r="H4" s="516" t="s">
        <v>212</v>
      </c>
      <c r="I4" s="517"/>
      <c r="J4" s="517"/>
      <c r="K4" s="517"/>
      <c r="L4" s="517"/>
      <c r="M4" s="518"/>
      <c r="N4" s="516" t="s">
        <v>213</v>
      </c>
      <c r="O4" s="517"/>
      <c r="P4" s="517"/>
      <c r="Q4" s="517"/>
      <c r="R4" s="517"/>
      <c r="S4" s="518"/>
    </row>
    <row r="5" spans="1:19" ht="14.4" customHeight="1" thickBot="1" x14ac:dyDescent="0.35">
      <c r="A5" s="764"/>
      <c r="B5" s="765">
        <v>2011</v>
      </c>
      <c r="C5" s="766"/>
      <c r="D5" s="766">
        <v>2012</v>
      </c>
      <c r="E5" s="766"/>
      <c r="F5" s="766">
        <v>2013</v>
      </c>
      <c r="G5" s="767" t="s">
        <v>5</v>
      </c>
      <c r="H5" s="765">
        <v>2011</v>
      </c>
      <c r="I5" s="766"/>
      <c r="J5" s="766">
        <v>2012</v>
      </c>
      <c r="K5" s="766"/>
      <c r="L5" s="766">
        <v>2013</v>
      </c>
      <c r="M5" s="767" t="s">
        <v>5</v>
      </c>
      <c r="N5" s="765">
        <v>2011</v>
      </c>
      <c r="O5" s="766"/>
      <c r="P5" s="766">
        <v>2012</v>
      </c>
      <c r="Q5" s="766"/>
      <c r="R5" s="766">
        <v>2013</v>
      </c>
      <c r="S5" s="767" t="s">
        <v>5</v>
      </c>
    </row>
    <row r="6" spans="1:19" ht="14.4" customHeight="1" x14ac:dyDescent="0.3">
      <c r="A6" s="651" t="s">
        <v>5758</v>
      </c>
      <c r="B6" s="768">
        <v>623</v>
      </c>
      <c r="C6" s="620">
        <v>1</v>
      </c>
      <c r="D6" s="768">
        <v>6664</v>
      </c>
      <c r="E6" s="620">
        <v>10.696629213483146</v>
      </c>
      <c r="F6" s="768">
        <v>60068</v>
      </c>
      <c r="G6" s="641">
        <v>96.417335473515251</v>
      </c>
      <c r="H6" s="768"/>
      <c r="I6" s="620"/>
      <c r="J6" s="768"/>
      <c r="K6" s="620"/>
      <c r="L6" s="768"/>
      <c r="M6" s="641"/>
      <c r="N6" s="768"/>
      <c r="O6" s="620"/>
      <c r="P6" s="768"/>
      <c r="Q6" s="620"/>
      <c r="R6" s="768"/>
      <c r="S6" s="671"/>
    </row>
    <row r="7" spans="1:19" ht="14.4" customHeight="1" x14ac:dyDescent="0.3">
      <c r="A7" s="652" t="s">
        <v>5759</v>
      </c>
      <c r="B7" s="780">
        <v>11127</v>
      </c>
      <c r="C7" s="626">
        <v>1</v>
      </c>
      <c r="D7" s="780">
        <v>26997</v>
      </c>
      <c r="E7" s="626">
        <v>2.4262604475599892</v>
      </c>
      <c r="F7" s="780">
        <v>3543</v>
      </c>
      <c r="G7" s="642">
        <v>0.31841466702615262</v>
      </c>
      <c r="H7" s="780">
        <v>12090.91</v>
      </c>
      <c r="I7" s="626">
        <v>1</v>
      </c>
      <c r="J7" s="780"/>
      <c r="K7" s="626"/>
      <c r="L7" s="780">
        <v>18866.93</v>
      </c>
      <c r="M7" s="642">
        <v>1.5604226646298749</v>
      </c>
      <c r="N7" s="780"/>
      <c r="O7" s="626"/>
      <c r="P7" s="780"/>
      <c r="Q7" s="626"/>
      <c r="R7" s="780"/>
      <c r="S7" s="672"/>
    </row>
    <row r="8" spans="1:19" ht="14.4" customHeight="1" x14ac:dyDescent="0.3">
      <c r="A8" s="652" t="s">
        <v>5760</v>
      </c>
      <c r="B8" s="780">
        <v>195907</v>
      </c>
      <c r="C8" s="626">
        <v>1</v>
      </c>
      <c r="D8" s="780">
        <v>108791</v>
      </c>
      <c r="E8" s="626">
        <v>0.5553196159402165</v>
      </c>
      <c r="F8" s="780">
        <v>208531</v>
      </c>
      <c r="G8" s="642">
        <v>1.0644387387893235</v>
      </c>
      <c r="H8" s="780">
        <v>9294.18</v>
      </c>
      <c r="I8" s="626">
        <v>1</v>
      </c>
      <c r="J8" s="780">
        <v>710.6</v>
      </c>
      <c r="K8" s="626">
        <v>7.6456449089645342E-2</v>
      </c>
      <c r="L8" s="780">
        <v>710.6</v>
      </c>
      <c r="M8" s="642">
        <v>7.6456449089645342E-2</v>
      </c>
      <c r="N8" s="780"/>
      <c r="O8" s="626"/>
      <c r="P8" s="780"/>
      <c r="Q8" s="626"/>
      <c r="R8" s="780"/>
      <c r="S8" s="672"/>
    </row>
    <row r="9" spans="1:19" ht="14.4" customHeight="1" x14ac:dyDescent="0.3">
      <c r="A9" s="652" t="s">
        <v>5761</v>
      </c>
      <c r="B9" s="780">
        <v>25853</v>
      </c>
      <c r="C9" s="626">
        <v>1</v>
      </c>
      <c r="D9" s="780">
        <v>26165</v>
      </c>
      <c r="E9" s="626">
        <v>1.0120682319266623</v>
      </c>
      <c r="F9" s="780">
        <v>15915</v>
      </c>
      <c r="G9" s="642">
        <v>0.61559586895137897</v>
      </c>
      <c r="H9" s="780">
        <v>7301.48</v>
      </c>
      <c r="I9" s="626">
        <v>1</v>
      </c>
      <c r="J9" s="780">
        <v>4671.34</v>
      </c>
      <c r="K9" s="626">
        <v>0.63977988024345755</v>
      </c>
      <c r="L9" s="780"/>
      <c r="M9" s="642"/>
      <c r="N9" s="780"/>
      <c r="O9" s="626"/>
      <c r="P9" s="780"/>
      <c r="Q9" s="626"/>
      <c r="R9" s="780"/>
      <c r="S9" s="672"/>
    </row>
    <row r="10" spans="1:19" ht="14.4" customHeight="1" x14ac:dyDescent="0.3">
      <c r="A10" s="652" t="s">
        <v>5762</v>
      </c>
      <c r="B10" s="780"/>
      <c r="C10" s="626"/>
      <c r="D10" s="780">
        <v>146</v>
      </c>
      <c r="E10" s="626"/>
      <c r="F10" s="780">
        <v>7604</v>
      </c>
      <c r="G10" s="642"/>
      <c r="H10" s="780"/>
      <c r="I10" s="626"/>
      <c r="J10" s="780"/>
      <c r="K10" s="626"/>
      <c r="L10" s="780"/>
      <c r="M10" s="642"/>
      <c r="N10" s="780"/>
      <c r="O10" s="626"/>
      <c r="P10" s="780"/>
      <c r="Q10" s="626"/>
      <c r="R10" s="780"/>
      <c r="S10" s="672"/>
    </row>
    <row r="11" spans="1:19" ht="14.4" customHeight="1" x14ac:dyDescent="0.3">
      <c r="A11" s="652" t="s">
        <v>5763</v>
      </c>
      <c r="B11" s="780">
        <v>6851</v>
      </c>
      <c r="C11" s="626">
        <v>1</v>
      </c>
      <c r="D11" s="780">
        <v>975</v>
      </c>
      <c r="E11" s="626">
        <v>0.14231499051233396</v>
      </c>
      <c r="F11" s="780">
        <v>961</v>
      </c>
      <c r="G11" s="642">
        <v>0.14027149321266968</v>
      </c>
      <c r="H11" s="780">
        <v>710.6</v>
      </c>
      <c r="I11" s="626">
        <v>1</v>
      </c>
      <c r="J11" s="780"/>
      <c r="K11" s="626"/>
      <c r="L11" s="780"/>
      <c r="M11" s="642"/>
      <c r="N11" s="780"/>
      <c r="O11" s="626"/>
      <c r="P11" s="780"/>
      <c r="Q11" s="626"/>
      <c r="R11" s="780"/>
      <c r="S11" s="672"/>
    </row>
    <row r="12" spans="1:19" ht="14.4" customHeight="1" x14ac:dyDescent="0.3">
      <c r="A12" s="652" t="s">
        <v>5764</v>
      </c>
      <c r="B12" s="780">
        <v>566</v>
      </c>
      <c r="C12" s="626">
        <v>1</v>
      </c>
      <c r="D12" s="780">
        <v>112</v>
      </c>
      <c r="E12" s="626">
        <v>0.19787985865724381</v>
      </c>
      <c r="F12" s="780">
        <v>112</v>
      </c>
      <c r="G12" s="642">
        <v>0.19787985865724381</v>
      </c>
      <c r="H12" s="780"/>
      <c r="I12" s="626"/>
      <c r="J12" s="780"/>
      <c r="K12" s="626"/>
      <c r="L12" s="780"/>
      <c r="M12" s="642"/>
      <c r="N12" s="780"/>
      <c r="O12" s="626"/>
      <c r="P12" s="780"/>
      <c r="Q12" s="626"/>
      <c r="R12" s="780"/>
      <c r="S12" s="672"/>
    </row>
    <row r="13" spans="1:19" ht="14.4" customHeight="1" x14ac:dyDescent="0.3">
      <c r="A13" s="652" t="s">
        <v>5765</v>
      </c>
      <c r="B13" s="780">
        <v>3594</v>
      </c>
      <c r="C13" s="626">
        <v>1</v>
      </c>
      <c r="D13" s="780">
        <v>6779</v>
      </c>
      <c r="E13" s="626">
        <v>1.8861992209237619</v>
      </c>
      <c r="F13" s="780">
        <v>4097</v>
      </c>
      <c r="G13" s="642">
        <v>1.1399554813578185</v>
      </c>
      <c r="H13" s="780">
        <v>52435.46</v>
      </c>
      <c r="I13" s="626">
        <v>1</v>
      </c>
      <c r="J13" s="780"/>
      <c r="K13" s="626"/>
      <c r="L13" s="780"/>
      <c r="M13" s="642"/>
      <c r="N13" s="780"/>
      <c r="O13" s="626"/>
      <c r="P13" s="780"/>
      <c r="Q13" s="626"/>
      <c r="R13" s="780"/>
      <c r="S13" s="672"/>
    </row>
    <row r="14" spans="1:19" ht="14.4" customHeight="1" x14ac:dyDescent="0.3">
      <c r="A14" s="652" t="s">
        <v>5766</v>
      </c>
      <c r="B14" s="780">
        <v>18112</v>
      </c>
      <c r="C14" s="626">
        <v>1</v>
      </c>
      <c r="D14" s="780"/>
      <c r="E14" s="626"/>
      <c r="F14" s="780">
        <v>13147</v>
      </c>
      <c r="G14" s="642">
        <v>0.72587234982332161</v>
      </c>
      <c r="H14" s="780"/>
      <c r="I14" s="626"/>
      <c r="J14" s="780"/>
      <c r="K14" s="626"/>
      <c r="L14" s="780">
        <v>710.6</v>
      </c>
      <c r="M14" s="642"/>
      <c r="N14" s="780"/>
      <c r="O14" s="626"/>
      <c r="P14" s="780"/>
      <c r="Q14" s="626"/>
      <c r="R14" s="780"/>
      <c r="S14" s="672"/>
    </row>
    <row r="15" spans="1:19" ht="14.4" customHeight="1" x14ac:dyDescent="0.3">
      <c r="A15" s="652" t="s">
        <v>5767</v>
      </c>
      <c r="B15" s="780"/>
      <c r="C15" s="626"/>
      <c r="D15" s="780">
        <v>34</v>
      </c>
      <c r="E15" s="626"/>
      <c r="F15" s="780">
        <v>34</v>
      </c>
      <c r="G15" s="642"/>
      <c r="H15" s="780"/>
      <c r="I15" s="626"/>
      <c r="J15" s="780"/>
      <c r="K15" s="626"/>
      <c r="L15" s="780"/>
      <c r="M15" s="642"/>
      <c r="N15" s="780"/>
      <c r="O15" s="626"/>
      <c r="P15" s="780"/>
      <c r="Q15" s="626"/>
      <c r="R15" s="780"/>
      <c r="S15" s="672"/>
    </row>
    <row r="16" spans="1:19" ht="14.4" customHeight="1" x14ac:dyDescent="0.3">
      <c r="A16" s="652" t="s">
        <v>5768</v>
      </c>
      <c r="B16" s="780">
        <v>605</v>
      </c>
      <c r="C16" s="626">
        <v>1</v>
      </c>
      <c r="D16" s="780">
        <v>1549</v>
      </c>
      <c r="E16" s="626">
        <v>2.5603305785123966</v>
      </c>
      <c r="F16" s="780">
        <v>1830</v>
      </c>
      <c r="G16" s="642">
        <v>3.0247933884297522</v>
      </c>
      <c r="H16" s="780"/>
      <c r="I16" s="626"/>
      <c r="J16" s="780"/>
      <c r="K16" s="626"/>
      <c r="L16" s="780"/>
      <c r="M16" s="642"/>
      <c r="N16" s="780"/>
      <c r="O16" s="626"/>
      <c r="P16" s="780"/>
      <c r="Q16" s="626"/>
      <c r="R16" s="780"/>
      <c r="S16" s="672"/>
    </row>
    <row r="17" spans="1:19" ht="14.4" customHeight="1" x14ac:dyDescent="0.3">
      <c r="A17" s="652" t="s">
        <v>5769</v>
      </c>
      <c r="B17" s="780">
        <v>11203</v>
      </c>
      <c r="C17" s="626">
        <v>1</v>
      </c>
      <c r="D17" s="780">
        <v>80924</v>
      </c>
      <c r="E17" s="626">
        <v>7.2234222975988578</v>
      </c>
      <c r="F17" s="780">
        <v>10584</v>
      </c>
      <c r="G17" s="642">
        <v>0.94474694278318305</v>
      </c>
      <c r="H17" s="780"/>
      <c r="I17" s="626"/>
      <c r="J17" s="780">
        <v>746.4</v>
      </c>
      <c r="K17" s="626"/>
      <c r="L17" s="780"/>
      <c r="M17" s="642"/>
      <c r="N17" s="780"/>
      <c r="O17" s="626"/>
      <c r="P17" s="780"/>
      <c r="Q17" s="626"/>
      <c r="R17" s="780"/>
      <c r="S17" s="672"/>
    </row>
    <row r="18" spans="1:19" ht="14.4" customHeight="1" x14ac:dyDescent="0.3">
      <c r="A18" s="652" t="s">
        <v>5770</v>
      </c>
      <c r="B18" s="780">
        <v>34</v>
      </c>
      <c r="C18" s="626">
        <v>1</v>
      </c>
      <c r="D18" s="780">
        <v>5003</v>
      </c>
      <c r="E18" s="626">
        <v>147.14705882352942</v>
      </c>
      <c r="F18" s="780"/>
      <c r="G18" s="642"/>
      <c r="H18" s="780"/>
      <c r="I18" s="626"/>
      <c r="J18" s="780"/>
      <c r="K18" s="626"/>
      <c r="L18" s="780"/>
      <c r="M18" s="642"/>
      <c r="N18" s="780"/>
      <c r="O18" s="626"/>
      <c r="P18" s="780"/>
      <c r="Q18" s="626"/>
      <c r="R18" s="780"/>
      <c r="S18" s="672"/>
    </row>
    <row r="19" spans="1:19" ht="14.4" customHeight="1" x14ac:dyDescent="0.3">
      <c r="A19" s="652" t="s">
        <v>5771</v>
      </c>
      <c r="B19" s="780">
        <v>985530</v>
      </c>
      <c r="C19" s="626">
        <v>1</v>
      </c>
      <c r="D19" s="780">
        <v>1532816</v>
      </c>
      <c r="E19" s="626">
        <v>1.5553215021359066</v>
      </c>
      <c r="F19" s="780">
        <v>1331583</v>
      </c>
      <c r="G19" s="642">
        <v>1.3511339076436029</v>
      </c>
      <c r="H19" s="780">
        <v>12080.2</v>
      </c>
      <c r="I19" s="626">
        <v>1</v>
      </c>
      <c r="J19" s="780">
        <v>17836.600000000002</v>
      </c>
      <c r="K19" s="626">
        <v>1.4765152894819622</v>
      </c>
      <c r="L19" s="780">
        <v>89301.27</v>
      </c>
      <c r="M19" s="642">
        <v>7.3923668482309894</v>
      </c>
      <c r="N19" s="780"/>
      <c r="O19" s="626"/>
      <c r="P19" s="780"/>
      <c r="Q19" s="626"/>
      <c r="R19" s="780"/>
      <c r="S19" s="672"/>
    </row>
    <row r="20" spans="1:19" ht="14.4" customHeight="1" x14ac:dyDescent="0.3">
      <c r="A20" s="652" t="s">
        <v>5772</v>
      </c>
      <c r="B20" s="780">
        <v>2090</v>
      </c>
      <c r="C20" s="626">
        <v>1</v>
      </c>
      <c r="D20" s="780">
        <v>21958</v>
      </c>
      <c r="E20" s="626">
        <v>10.506220095693781</v>
      </c>
      <c r="F20" s="780">
        <v>670</v>
      </c>
      <c r="G20" s="642">
        <v>0.32057416267942584</v>
      </c>
      <c r="H20" s="780"/>
      <c r="I20" s="626"/>
      <c r="J20" s="780">
        <v>1421.2</v>
      </c>
      <c r="K20" s="626"/>
      <c r="L20" s="780"/>
      <c r="M20" s="642"/>
      <c r="N20" s="780"/>
      <c r="O20" s="626"/>
      <c r="P20" s="780"/>
      <c r="Q20" s="626"/>
      <c r="R20" s="780"/>
      <c r="S20" s="672"/>
    </row>
    <row r="21" spans="1:19" ht="14.4" customHeight="1" x14ac:dyDescent="0.3">
      <c r="A21" s="652" t="s">
        <v>5773</v>
      </c>
      <c r="B21" s="780">
        <v>88602</v>
      </c>
      <c r="C21" s="626">
        <v>1</v>
      </c>
      <c r="D21" s="780">
        <v>233581</v>
      </c>
      <c r="E21" s="626">
        <v>2.6362948917631654</v>
      </c>
      <c r="F21" s="780">
        <v>68</v>
      </c>
      <c r="G21" s="642">
        <v>7.6747703212117109E-4</v>
      </c>
      <c r="H21" s="780"/>
      <c r="I21" s="626"/>
      <c r="J21" s="780">
        <v>2641.07</v>
      </c>
      <c r="K21" s="626"/>
      <c r="L21" s="780"/>
      <c r="M21" s="642"/>
      <c r="N21" s="780"/>
      <c r="O21" s="626"/>
      <c r="P21" s="780"/>
      <c r="Q21" s="626"/>
      <c r="R21" s="780"/>
      <c r="S21" s="672"/>
    </row>
    <row r="22" spans="1:19" ht="14.4" customHeight="1" x14ac:dyDescent="0.3">
      <c r="A22" s="652" t="s">
        <v>5774</v>
      </c>
      <c r="B22" s="780"/>
      <c r="C22" s="626"/>
      <c r="D22" s="780">
        <v>34</v>
      </c>
      <c r="E22" s="626"/>
      <c r="F22" s="780">
        <v>327</v>
      </c>
      <c r="G22" s="642"/>
      <c r="H22" s="780"/>
      <c r="I22" s="626"/>
      <c r="J22" s="780"/>
      <c r="K22" s="626"/>
      <c r="L22" s="780"/>
      <c r="M22" s="642"/>
      <c r="N22" s="780"/>
      <c r="O22" s="626"/>
      <c r="P22" s="780"/>
      <c r="Q22" s="626"/>
      <c r="R22" s="780"/>
      <c r="S22" s="672"/>
    </row>
    <row r="23" spans="1:19" ht="14.4" customHeight="1" x14ac:dyDescent="0.3">
      <c r="A23" s="652" t="s">
        <v>5775</v>
      </c>
      <c r="B23" s="780">
        <v>26763318</v>
      </c>
      <c r="C23" s="626">
        <v>1</v>
      </c>
      <c r="D23" s="780">
        <v>26120701</v>
      </c>
      <c r="E23" s="626">
        <v>0.97598888897109093</v>
      </c>
      <c r="F23" s="780">
        <v>25900965</v>
      </c>
      <c r="G23" s="642">
        <v>0.96777854674072927</v>
      </c>
      <c r="H23" s="780">
        <v>6289767.6999999993</v>
      </c>
      <c r="I23" s="626">
        <v>1</v>
      </c>
      <c r="J23" s="780">
        <v>6799316.8099999987</v>
      </c>
      <c r="K23" s="626">
        <v>1.0810123893764787</v>
      </c>
      <c r="L23" s="780">
        <v>7057187.1900000023</v>
      </c>
      <c r="M23" s="642">
        <v>1.1220107842774547</v>
      </c>
      <c r="N23" s="780">
        <v>1191851.31</v>
      </c>
      <c r="O23" s="626">
        <v>1</v>
      </c>
      <c r="P23" s="780">
        <v>2048117.2799999998</v>
      </c>
      <c r="Q23" s="626">
        <v>1.7184335519168072</v>
      </c>
      <c r="R23" s="780">
        <v>2894568.27</v>
      </c>
      <c r="S23" s="672">
        <v>2.4286320329672666</v>
      </c>
    </row>
    <row r="24" spans="1:19" ht="14.4" customHeight="1" x14ac:dyDescent="0.3">
      <c r="A24" s="652" t="s">
        <v>5776</v>
      </c>
      <c r="B24" s="780">
        <v>98833</v>
      </c>
      <c r="C24" s="626">
        <v>1</v>
      </c>
      <c r="D24" s="780">
        <v>38204</v>
      </c>
      <c r="E24" s="626">
        <v>0.38655105076239715</v>
      </c>
      <c r="F24" s="780">
        <v>1191</v>
      </c>
      <c r="G24" s="642">
        <v>1.2050630862161424E-2</v>
      </c>
      <c r="H24" s="780"/>
      <c r="I24" s="626"/>
      <c r="J24" s="780">
        <v>2878.2000000000003</v>
      </c>
      <c r="K24" s="626"/>
      <c r="L24" s="780"/>
      <c r="M24" s="642"/>
      <c r="N24" s="780"/>
      <c r="O24" s="626"/>
      <c r="P24" s="780"/>
      <c r="Q24" s="626"/>
      <c r="R24" s="780"/>
      <c r="S24" s="672"/>
    </row>
    <row r="25" spans="1:19" ht="14.4" customHeight="1" x14ac:dyDescent="0.3">
      <c r="A25" s="652" t="s">
        <v>5777</v>
      </c>
      <c r="B25" s="780">
        <v>4205</v>
      </c>
      <c r="C25" s="626">
        <v>1</v>
      </c>
      <c r="D25" s="780"/>
      <c r="E25" s="626"/>
      <c r="F25" s="780">
        <v>163</v>
      </c>
      <c r="G25" s="642">
        <v>3.8763376932223544E-2</v>
      </c>
      <c r="H25" s="780">
        <v>710.6</v>
      </c>
      <c r="I25" s="626">
        <v>1</v>
      </c>
      <c r="J25" s="780"/>
      <c r="K25" s="626"/>
      <c r="L25" s="780"/>
      <c r="M25" s="642"/>
      <c r="N25" s="780"/>
      <c r="O25" s="626"/>
      <c r="P25" s="780"/>
      <c r="Q25" s="626"/>
      <c r="R25" s="780"/>
      <c r="S25" s="672"/>
    </row>
    <row r="26" spans="1:19" ht="14.4" customHeight="1" x14ac:dyDescent="0.3">
      <c r="A26" s="652" t="s">
        <v>5778</v>
      </c>
      <c r="B26" s="780">
        <v>102</v>
      </c>
      <c r="C26" s="626">
        <v>1</v>
      </c>
      <c r="D26" s="780">
        <v>633</v>
      </c>
      <c r="E26" s="626">
        <v>6.2058823529411766</v>
      </c>
      <c r="F26" s="780"/>
      <c r="G26" s="642"/>
      <c r="H26" s="780">
        <v>7013.62</v>
      </c>
      <c r="I26" s="626">
        <v>1</v>
      </c>
      <c r="J26" s="780">
        <v>22134.82</v>
      </c>
      <c r="K26" s="626">
        <v>3.155976514267953</v>
      </c>
      <c r="L26" s="780"/>
      <c r="M26" s="642"/>
      <c r="N26" s="780"/>
      <c r="O26" s="626"/>
      <c r="P26" s="780"/>
      <c r="Q26" s="626"/>
      <c r="R26" s="780"/>
      <c r="S26" s="672"/>
    </row>
    <row r="27" spans="1:19" ht="14.4" customHeight="1" x14ac:dyDescent="0.3">
      <c r="A27" s="652" t="s">
        <v>5779</v>
      </c>
      <c r="B27" s="780">
        <v>426</v>
      </c>
      <c r="C27" s="626">
        <v>1</v>
      </c>
      <c r="D27" s="780">
        <v>572</v>
      </c>
      <c r="E27" s="626">
        <v>1.3427230046948357</v>
      </c>
      <c r="F27" s="780">
        <v>944</v>
      </c>
      <c r="G27" s="642">
        <v>2.215962441314554</v>
      </c>
      <c r="H27" s="780"/>
      <c r="I27" s="626"/>
      <c r="J27" s="780">
        <v>20207.77</v>
      </c>
      <c r="K27" s="626"/>
      <c r="L27" s="780"/>
      <c r="M27" s="642"/>
      <c r="N27" s="780"/>
      <c r="O27" s="626"/>
      <c r="P27" s="780"/>
      <c r="Q27" s="626"/>
      <c r="R27" s="780"/>
      <c r="S27" s="672"/>
    </row>
    <row r="28" spans="1:19" ht="14.4" customHeight="1" x14ac:dyDescent="0.3">
      <c r="A28" s="652" t="s">
        <v>5780</v>
      </c>
      <c r="B28" s="780">
        <v>34</v>
      </c>
      <c r="C28" s="626">
        <v>1</v>
      </c>
      <c r="D28" s="780">
        <v>68</v>
      </c>
      <c r="E28" s="626">
        <v>2</v>
      </c>
      <c r="F28" s="780">
        <v>5347</v>
      </c>
      <c r="G28" s="642">
        <v>157.26470588235293</v>
      </c>
      <c r="H28" s="780"/>
      <c r="I28" s="626"/>
      <c r="J28" s="780"/>
      <c r="K28" s="626"/>
      <c r="L28" s="780">
        <v>8726.8399999999983</v>
      </c>
      <c r="M28" s="642"/>
      <c r="N28" s="780"/>
      <c r="O28" s="626"/>
      <c r="P28" s="780"/>
      <c r="Q28" s="626"/>
      <c r="R28" s="780"/>
      <c r="S28" s="672"/>
    </row>
    <row r="29" spans="1:19" ht="14.4" customHeight="1" x14ac:dyDescent="0.3">
      <c r="A29" s="652" t="s">
        <v>5781</v>
      </c>
      <c r="B29" s="780">
        <v>133346</v>
      </c>
      <c r="C29" s="626">
        <v>1</v>
      </c>
      <c r="D29" s="780">
        <v>137420</v>
      </c>
      <c r="E29" s="626">
        <v>1.0305520975507327</v>
      </c>
      <c r="F29" s="780">
        <v>272606</v>
      </c>
      <c r="G29" s="642">
        <v>2.0443507866752659</v>
      </c>
      <c r="H29" s="780">
        <v>710.6</v>
      </c>
      <c r="I29" s="626">
        <v>1</v>
      </c>
      <c r="J29" s="780">
        <v>2842.4</v>
      </c>
      <c r="K29" s="626">
        <v>4</v>
      </c>
      <c r="L29" s="780">
        <v>3432.6</v>
      </c>
      <c r="M29" s="642">
        <v>4.8305657191106102</v>
      </c>
      <c r="N29" s="780"/>
      <c r="O29" s="626"/>
      <c r="P29" s="780"/>
      <c r="Q29" s="626"/>
      <c r="R29" s="780"/>
      <c r="S29" s="672"/>
    </row>
    <row r="30" spans="1:19" ht="14.4" customHeight="1" x14ac:dyDescent="0.3">
      <c r="A30" s="652" t="s">
        <v>5782</v>
      </c>
      <c r="B30" s="780">
        <v>34</v>
      </c>
      <c r="C30" s="626">
        <v>1</v>
      </c>
      <c r="D30" s="780">
        <v>112</v>
      </c>
      <c r="E30" s="626">
        <v>3.2941176470588234</v>
      </c>
      <c r="F30" s="780"/>
      <c r="G30" s="642"/>
      <c r="H30" s="780"/>
      <c r="I30" s="626"/>
      <c r="J30" s="780"/>
      <c r="K30" s="626"/>
      <c r="L30" s="780"/>
      <c r="M30" s="642"/>
      <c r="N30" s="780"/>
      <c r="O30" s="626"/>
      <c r="P30" s="780"/>
      <c r="Q30" s="626"/>
      <c r="R30" s="780"/>
      <c r="S30" s="672"/>
    </row>
    <row r="31" spans="1:19" ht="14.4" customHeight="1" thickBot="1" x14ac:dyDescent="0.35">
      <c r="A31" s="770" t="s">
        <v>5783</v>
      </c>
      <c r="B31" s="769">
        <v>358</v>
      </c>
      <c r="C31" s="632">
        <v>1</v>
      </c>
      <c r="D31" s="769">
        <v>34</v>
      </c>
      <c r="E31" s="632">
        <v>9.4972067039106142E-2</v>
      </c>
      <c r="F31" s="769">
        <v>197</v>
      </c>
      <c r="G31" s="643">
        <v>0.55027932960893855</v>
      </c>
      <c r="H31" s="769"/>
      <c r="I31" s="632"/>
      <c r="J31" s="769"/>
      <c r="K31" s="632"/>
      <c r="L31" s="769"/>
      <c r="M31" s="643"/>
      <c r="N31" s="769"/>
      <c r="O31" s="632"/>
      <c r="P31" s="769"/>
      <c r="Q31" s="632"/>
      <c r="R31" s="769"/>
      <c r="S31" s="673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55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256</v>
      </c>
      <c r="F3" s="357">
        <f t="shared" ref="F3:O3" si="0">SUBTOTAL(9,F6:F1048576)</f>
        <v>68338.250000000029</v>
      </c>
      <c r="G3" s="358">
        <f t="shared" si="0"/>
        <v>35935319.660000011</v>
      </c>
      <c r="H3" s="358"/>
      <c r="I3" s="358"/>
      <c r="J3" s="358">
        <f t="shared" si="0"/>
        <v>67582.179999999993</v>
      </c>
      <c r="K3" s="358">
        <f t="shared" si="0"/>
        <v>37273796.489999995</v>
      </c>
      <c r="L3" s="358"/>
      <c r="M3" s="358"/>
      <c r="N3" s="358">
        <f t="shared" si="0"/>
        <v>65512.44</v>
      </c>
      <c r="O3" s="358">
        <f t="shared" si="0"/>
        <v>37913991.299999997</v>
      </c>
      <c r="P3" s="136">
        <f>IF(G3=0,0,O3/G3)</f>
        <v>1.0550620297445821</v>
      </c>
      <c r="Q3" s="359">
        <f>IF(N3=0,0,O3/N3)</f>
        <v>578.72964737689506</v>
      </c>
    </row>
    <row r="4" spans="1:17" ht="14.4" customHeight="1" x14ac:dyDescent="0.3">
      <c r="A4" s="521" t="s">
        <v>158</v>
      </c>
      <c r="B4" s="520" t="s">
        <v>206</v>
      </c>
      <c r="C4" s="521" t="s">
        <v>207</v>
      </c>
      <c r="D4" s="522" t="s">
        <v>208</v>
      </c>
      <c r="E4" s="523" t="s">
        <v>167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209</v>
      </c>
    </row>
    <row r="5" spans="1:17" ht="14.4" customHeight="1" thickBot="1" x14ac:dyDescent="0.35">
      <c r="A5" s="772"/>
      <c r="B5" s="771"/>
      <c r="C5" s="772"/>
      <c r="D5" s="773"/>
      <c r="E5" s="774"/>
      <c r="F5" s="781" t="s">
        <v>177</v>
      </c>
      <c r="G5" s="782" t="s">
        <v>17</v>
      </c>
      <c r="H5" s="783"/>
      <c r="I5" s="783"/>
      <c r="J5" s="781" t="s">
        <v>177</v>
      </c>
      <c r="K5" s="782" t="s">
        <v>17</v>
      </c>
      <c r="L5" s="783"/>
      <c r="M5" s="783"/>
      <c r="N5" s="781" t="s">
        <v>177</v>
      </c>
      <c r="O5" s="782" t="s">
        <v>17</v>
      </c>
      <c r="P5" s="784"/>
      <c r="Q5" s="779"/>
    </row>
    <row r="6" spans="1:17" ht="14.4" customHeight="1" x14ac:dyDescent="0.3">
      <c r="A6" s="619" t="s">
        <v>5784</v>
      </c>
      <c r="B6" s="620" t="s">
        <v>5302</v>
      </c>
      <c r="C6" s="620" t="s">
        <v>5642</v>
      </c>
      <c r="D6" s="620" t="s">
        <v>5661</v>
      </c>
      <c r="E6" s="620" t="s">
        <v>5662</v>
      </c>
      <c r="F6" s="623">
        <v>2</v>
      </c>
      <c r="G6" s="623">
        <v>68</v>
      </c>
      <c r="H6" s="623">
        <v>1</v>
      </c>
      <c r="I6" s="623">
        <v>34</v>
      </c>
      <c r="J6" s="623">
        <v>1</v>
      </c>
      <c r="K6" s="623">
        <v>34</v>
      </c>
      <c r="L6" s="623">
        <v>0.5</v>
      </c>
      <c r="M6" s="623">
        <v>34</v>
      </c>
      <c r="N6" s="623">
        <v>1</v>
      </c>
      <c r="O6" s="623">
        <v>34</v>
      </c>
      <c r="P6" s="641">
        <v>0.5</v>
      </c>
      <c r="Q6" s="624">
        <v>34</v>
      </c>
    </row>
    <row r="7" spans="1:17" ht="14.4" customHeight="1" x14ac:dyDescent="0.3">
      <c r="A7" s="625" t="s">
        <v>5784</v>
      </c>
      <c r="B7" s="626" t="s">
        <v>5302</v>
      </c>
      <c r="C7" s="626" t="s">
        <v>5642</v>
      </c>
      <c r="D7" s="626" t="s">
        <v>5667</v>
      </c>
      <c r="E7" s="626" t="s">
        <v>5668</v>
      </c>
      <c r="F7" s="629"/>
      <c r="G7" s="629"/>
      <c r="H7" s="629"/>
      <c r="I7" s="629"/>
      <c r="J7" s="629"/>
      <c r="K7" s="629"/>
      <c r="L7" s="629"/>
      <c r="M7" s="629"/>
      <c r="N7" s="629">
        <v>1</v>
      </c>
      <c r="O7" s="629">
        <v>645</v>
      </c>
      <c r="P7" s="642"/>
      <c r="Q7" s="630">
        <v>645</v>
      </c>
    </row>
    <row r="8" spans="1:17" ht="14.4" customHeight="1" x14ac:dyDescent="0.3">
      <c r="A8" s="625" t="s">
        <v>5784</v>
      </c>
      <c r="B8" s="626" t="s">
        <v>5302</v>
      </c>
      <c r="C8" s="626" t="s">
        <v>5642</v>
      </c>
      <c r="D8" s="626" t="s">
        <v>5671</v>
      </c>
      <c r="E8" s="626" t="s">
        <v>5672</v>
      </c>
      <c r="F8" s="629">
        <v>1</v>
      </c>
      <c r="G8" s="629">
        <v>163</v>
      </c>
      <c r="H8" s="629">
        <v>1</v>
      </c>
      <c r="I8" s="629">
        <v>163</v>
      </c>
      <c r="J8" s="629"/>
      <c r="K8" s="629"/>
      <c r="L8" s="629"/>
      <c r="M8" s="629"/>
      <c r="N8" s="629"/>
      <c r="O8" s="629"/>
      <c r="P8" s="642"/>
      <c r="Q8" s="630"/>
    </row>
    <row r="9" spans="1:17" ht="14.4" customHeight="1" x14ac:dyDescent="0.3">
      <c r="A9" s="625" t="s">
        <v>5784</v>
      </c>
      <c r="B9" s="626" t="s">
        <v>5302</v>
      </c>
      <c r="C9" s="626" t="s">
        <v>5642</v>
      </c>
      <c r="D9" s="626" t="s">
        <v>5677</v>
      </c>
      <c r="E9" s="626" t="s">
        <v>5678</v>
      </c>
      <c r="F9" s="629"/>
      <c r="G9" s="629"/>
      <c r="H9" s="629"/>
      <c r="I9" s="629"/>
      <c r="J9" s="629">
        <v>1</v>
      </c>
      <c r="K9" s="629">
        <v>112</v>
      </c>
      <c r="L9" s="629"/>
      <c r="M9" s="629">
        <v>112</v>
      </c>
      <c r="N9" s="629">
        <v>1</v>
      </c>
      <c r="O9" s="629">
        <v>112</v>
      </c>
      <c r="P9" s="642"/>
      <c r="Q9" s="630">
        <v>112</v>
      </c>
    </row>
    <row r="10" spans="1:17" ht="14.4" customHeight="1" x14ac:dyDescent="0.3">
      <c r="A10" s="625" t="s">
        <v>5784</v>
      </c>
      <c r="B10" s="626" t="s">
        <v>5302</v>
      </c>
      <c r="C10" s="626" t="s">
        <v>5642</v>
      </c>
      <c r="D10" s="626" t="s">
        <v>5679</v>
      </c>
      <c r="E10" s="626" t="s">
        <v>5680</v>
      </c>
      <c r="F10" s="629">
        <v>1</v>
      </c>
      <c r="G10" s="629">
        <v>0</v>
      </c>
      <c r="H10" s="629"/>
      <c r="I10" s="629">
        <v>0</v>
      </c>
      <c r="J10" s="629"/>
      <c r="K10" s="629"/>
      <c r="L10" s="629"/>
      <c r="M10" s="629"/>
      <c r="N10" s="629"/>
      <c r="O10" s="629"/>
      <c r="P10" s="642"/>
      <c r="Q10" s="630"/>
    </row>
    <row r="11" spans="1:17" ht="14.4" customHeight="1" x14ac:dyDescent="0.3">
      <c r="A11" s="625" t="s">
        <v>5784</v>
      </c>
      <c r="B11" s="626" t="s">
        <v>5689</v>
      </c>
      <c r="C11" s="626" t="s">
        <v>5642</v>
      </c>
      <c r="D11" s="626" t="s">
        <v>5661</v>
      </c>
      <c r="E11" s="626" t="s">
        <v>5662</v>
      </c>
      <c r="F11" s="629">
        <v>2</v>
      </c>
      <c r="G11" s="629">
        <v>68</v>
      </c>
      <c r="H11" s="629">
        <v>1</v>
      </c>
      <c r="I11" s="629">
        <v>34</v>
      </c>
      <c r="J11" s="629">
        <v>4</v>
      </c>
      <c r="K11" s="629">
        <v>136</v>
      </c>
      <c r="L11" s="629">
        <v>2</v>
      </c>
      <c r="M11" s="629">
        <v>34</v>
      </c>
      <c r="N11" s="629">
        <v>9</v>
      </c>
      <c r="O11" s="629">
        <v>306</v>
      </c>
      <c r="P11" s="642">
        <v>4.5</v>
      </c>
      <c r="Q11" s="630">
        <v>34</v>
      </c>
    </row>
    <row r="12" spans="1:17" ht="14.4" customHeight="1" x14ac:dyDescent="0.3">
      <c r="A12" s="625" t="s">
        <v>5784</v>
      </c>
      <c r="B12" s="626" t="s">
        <v>5689</v>
      </c>
      <c r="C12" s="626" t="s">
        <v>5642</v>
      </c>
      <c r="D12" s="626" t="s">
        <v>5724</v>
      </c>
      <c r="E12" s="626" t="s">
        <v>5725</v>
      </c>
      <c r="F12" s="629">
        <v>1</v>
      </c>
      <c r="G12" s="629">
        <v>324</v>
      </c>
      <c r="H12" s="629">
        <v>1</v>
      </c>
      <c r="I12" s="629">
        <v>324</v>
      </c>
      <c r="J12" s="629"/>
      <c r="K12" s="629"/>
      <c r="L12" s="629"/>
      <c r="M12" s="629"/>
      <c r="N12" s="629">
        <v>3</v>
      </c>
      <c r="O12" s="629">
        <v>981</v>
      </c>
      <c r="P12" s="642">
        <v>3.0277777777777777</v>
      </c>
      <c r="Q12" s="630">
        <v>327</v>
      </c>
    </row>
    <row r="13" spans="1:17" ht="14.4" customHeight="1" x14ac:dyDescent="0.3">
      <c r="A13" s="625" t="s">
        <v>5784</v>
      </c>
      <c r="B13" s="626" t="s">
        <v>5689</v>
      </c>
      <c r="C13" s="626" t="s">
        <v>5642</v>
      </c>
      <c r="D13" s="626" t="s">
        <v>5726</v>
      </c>
      <c r="E13" s="626" t="s">
        <v>5727</v>
      </c>
      <c r="F13" s="629"/>
      <c r="G13" s="629"/>
      <c r="H13" s="629"/>
      <c r="I13" s="629"/>
      <c r="J13" s="629">
        <v>2</v>
      </c>
      <c r="K13" s="629">
        <v>324</v>
      </c>
      <c r="L13" s="629"/>
      <c r="M13" s="629">
        <v>162</v>
      </c>
      <c r="N13" s="629">
        <v>2</v>
      </c>
      <c r="O13" s="629">
        <v>326</v>
      </c>
      <c r="P13" s="642"/>
      <c r="Q13" s="630">
        <v>163</v>
      </c>
    </row>
    <row r="14" spans="1:17" ht="14.4" customHeight="1" x14ac:dyDescent="0.3">
      <c r="A14" s="625" t="s">
        <v>5784</v>
      </c>
      <c r="B14" s="626" t="s">
        <v>5689</v>
      </c>
      <c r="C14" s="626" t="s">
        <v>5642</v>
      </c>
      <c r="D14" s="626" t="s">
        <v>5732</v>
      </c>
      <c r="E14" s="626" t="s">
        <v>5733</v>
      </c>
      <c r="F14" s="629"/>
      <c r="G14" s="629"/>
      <c r="H14" s="629"/>
      <c r="I14" s="629"/>
      <c r="J14" s="629">
        <v>2</v>
      </c>
      <c r="K14" s="629">
        <v>2366</v>
      </c>
      <c r="L14" s="629"/>
      <c r="M14" s="629">
        <v>1183</v>
      </c>
      <c r="N14" s="629"/>
      <c r="O14" s="629"/>
      <c r="P14" s="642"/>
      <c r="Q14" s="630"/>
    </row>
    <row r="15" spans="1:17" ht="14.4" customHeight="1" x14ac:dyDescent="0.3">
      <c r="A15" s="625" t="s">
        <v>5784</v>
      </c>
      <c r="B15" s="626" t="s">
        <v>5689</v>
      </c>
      <c r="C15" s="626" t="s">
        <v>5642</v>
      </c>
      <c r="D15" s="626" t="s">
        <v>5748</v>
      </c>
      <c r="E15" s="626" t="s">
        <v>5749</v>
      </c>
      <c r="F15" s="629"/>
      <c r="G15" s="629"/>
      <c r="H15" s="629"/>
      <c r="I15" s="629"/>
      <c r="J15" s="629"/>
      <c r="K15" s="629"/>
      <c r="L15" s="629"/>
      <c r="M15" s="629"/>
      <c r="N15" s="629">
        <v>1</v>
      </c>
      <c r="O15" s="629">
        <v>1888</v>
      </c>
      <c r="P15" s="642"/>
      <c r="Q15" s="630">
        <v>1888</v>
      </c>
    </row>
    <row r="16" spans="1:17" ht="14.4" customHeight="1" x14ac:dyDescent="0.3">
      <c r="A16" s="625" t="s">
        <v>5784</v>
      </c>
      <c r="B16" s="626" t="s">
        <v>5689</v>
      </c>
      <c r="C16" s="626" t="s">
        <v>5642</v>
      </c>
      <c r="D16" s="626" t="s">
        <v>5754</v>
      </c>
      <c r="E16" s="626" t="s">
        <v>5755</v>
      </c>
      <c r="F16" s="629"/>
      <c r="G16" s="629"/>
      <c r="H16" s="629"/>
      <c r="I16" s="629"/>
      <c r="J16" s="629">
        <v>1</v>
      </c>
      <c r="K16" s="629">
        <v>3692</v>
      </c>
      <c r="L16" s="629"/>
      <c r="M16" s="629">
        <v>3692</v>
      </c>
      <c r="N16" s="629">
        <v>1</v>
      </c>
      <c r="O16" s="629">
        <v>3696</v>
      </c>
      <c r="P16" s="642"/>
      <c r="Q16" s="630">
        <v>3696</v>
      </c>
    </row>
    <row r="17" spans="1:17" ht="14.4" customHeight="1" x14ac:dyDescent="0.3">
      <c r="A17" s="625" t="s">
        <v>5784</v>
      </c>
      <c r="B17" s="626" t="s">
        <v>5689</v>
      </c>
      <c r="C17" s="626" t="s">
        <v>5642</v>
      </c>
      <c r="D17" s="626" t="s">
        <v>5756</v>
      </c>
      <c r="E17" s="626" t="s">
        <v>5757</v>
      </c>
      <c r="F17" s="629"/>
      <c r="G17" s="629"/>
      <c r="H17" s="629"/>
      <c r="I17" s="629"/>
      <c r="J17" s="629"/>
      <c r="K17" s="629"/>
      <c r="L17" s="629"/>
      <c r="M17" s="629"/>
      <c r="N17" s="629">
        <v>60</v>
      </c>
      <c r="O17" s="629">
        <v>52080</v>
      </c>
      <c r="P17" s="642"/>
      <c r="Q17" s="630">
        <v>868</v>
      </c>
    </row>
    <row r="18" spans="1:17" ht="14.4" customHeight="1" x14ac:dyDescent="0.3">
      <c r="A18" s="625" t="s">
        <v>5784</v>
      </c>
      <c r="B18" s="626" t="s">
        <v>5689</v>
      </c>
      <c r="C18" s="626" t="s">
        <v>5642</v>
      </c>
      <c r="D18" s="626" t="s">
        <v>5679</v>
      </c>
      <c r="E18" s="626" t="s">
        <v>5680</v>
      </c>
      <c r="F18" s="629">
        <v>1</v>
      </c>
      <c r="G18" s="629">
        <v>0</v>
      </c>
      <c r="H18" s="629"/>
      <c r="I18" s="629">
        <v>0</v>
      </c>
      <c r="J18" s="629">
        <v>1</v>
      </c>
      <c r="K18" s="629">
        <v>0</v>
      </c>
      <c r="L18" s="629"/>
      <c r="M18" s="629">
        <v>0</v>
      </c>
      <c r="N18" s="629"/>
      <c r="O18" s="629"/>
      <c r="P18" s="642"/>
      <c r="Q18" s="630"/>
    </row>
    <row r="19" spans="1:17" ht="14.4" customHeight="1" x14ac:dyDescent="0.3">
      <c r="A19" s="625" t="s">
        <v>5785</v>
      </c>
      <c r="B19" s="626" t="s">
        <v>5302</v>
      </c>
      <c r="C19" s="626" t="s">
        <v>5303</v>
      </c>
      <c r="D19" s="626" t="s">
        <v>5352</v>
      </c>
      <c r="E19" s="626" t="s">
        <v>5354</v>
      </c>
      <c r="F19" s="629"/>
      <c r="G19" s="629"/>
      <c r="H19" s="629"/>
      <c r="I19" s="629"/>
      <c r="J19" s="629"/>
      <c r="K19" s="629"/>
      <c r="L19" s="629"/>
      <c r="M19" s="629"/>
      <c r="N19" s="629">
        <v>1.25</v>
      </c>
      <c r="O19" s="629">
        <v>18866.93</v>
      </c>
      <c r="P19" s="642"/>
      <c r="Q19" s="630">
        <v>15093.544</v>
      </c>
    </row>
    <row r="20" spans="1:17" ht="14.4" customHeight="1" x14ac:dyDescent="0.3">
      <c r="A20" s="625" t="s">
        <v>5785</v>
      </c>
      <c r="B20" s="626" t="s">
        <v>5302</v>
      </c>
      <c r="C20" s="626" t="s">
        <v>5642</v>
      </c>
      <c r="D20" s="626" t="s">
        <v>5661</v>
      </c>
      <c r="E20" s="626" t="s">
        <v>5662</v>
      </c>
      <c r="F20" s="629">
        <v>26</v>
      </c>
      <c r="G20" s="629">
        <v>884</v>
      </c>
      <c r="H20" s="629">
        <v>1</v>
      </c>
      <c r="I20" s="629">
        <v>34</v>
      </c>
      <c r="J20" s="629">
        <v>8</v>
      </c>
      <c r="K20" s="629">
        <v>272</v>
      </c>
      <c r="L20" s="629">
        <v>0.30769230769230771</v>
      </c>
      <c r="M20" s="629">
        <v>34</v>
      </c>
      <c r="N20" s="629">
        <v>8</v>
      </c>
      <c r="O20" s="629">
        <v>272</v>
      </c>
      <c r="P20" s="642">
        <v>0.30769230769230771</v>
      </c>
      <c r="Q20" s="630">
        <v>34</v>
      </c>
    </row>
    <row r="21" spans="1:17" ht="14.4" customHeight="1" x14ac:dyDescent="0.3">
      <c r="A21" s="625" t="s">
        <v>5785</v>
      </c>
      <c r="B21" s="626" t="s">
        <v>5302</v>
      </c>
      <c r="C21" s="626" t="s">
        <v>5642</v>
      </c>
      <c r="D21" s="626" t="s">
        <v>5667</v>
      </c>
      <c r="E21" s="626" t="s">
        <v>5668</v>
      </c>
      <c r="F21" s="629">
        <v>1</v>
      </c>
      <c r="G21" s="629">
        <v>642</v>
      </c>
      <c r="H21" s="629">
        <v>1</v>
      </c>
      <c r="I21" s="629">
        <v>642</v>
      </c>
      <c r="J21" s="629"/>
      <c r="K21" s="629"/>
      <c r="L21" s="629"/>
      <c r="M21" s="629"/>
      <c r="N21" s="629">
        <v>2</v>
      </c>
      <c r="O21" s="629">
        <v>1290</v>
      </c>
      <c r="P21" s="642">
        <v>2.0093457943925235</v>
      </c>
      <c r="Q21" s="630">
        <v>645</v>
      </c>
    </row>
    <row r="22" spans="1:17" ht="14.4" customHeight="1" x14ac:dyDescent="0.3">
      <c r="A22" s="625" t="s">
        <v>5785</v>
      </c>
      <c r="B22" s="626" t="s">
        <v>5302</v>
      </c>
      <c r="C22" s="626" t="s">
        <v>5642</v>
      </c>
      <c r="D22" s="626" t="s">
        <v>5669</v>
      </c>
      <c r="E22" s="626" t="s">
        <v>5670</v>
      </c>
      <c r="F22" s="629"/>
      <c r="G22" s="629"/>
      <c r="H22" s="629"/>
      <c r="I22" s="629"/>
      <c r="J22" s="629">
        <v>1</v>
      </c>
      <c r="K22" s="629">
        <v>328</v>
      </c>
      <c r="L22" s="629"/>
      <c r="M22" s="629">
        <v>328</v>
      </c>
      <c r="N22" s="629"/>
      <c r="O22" s="629"/>
      <c r="P22" s="642"/>
      <c r="Q22" s="630"/>
    </row>
    <row r="23" spans="1:17" ht="14.4" customHeight="1" x14ac:dyDescent="0.3">
      <c r="A23" s="625" t="s">
        <v>5785</v>
      </c>
      <c r="B23" s="626" t="s">
        <v>5302</v>
      </c>
      <c r="C23" s="626" t="s">
        <v>5642</v>
      </c>
      <c r="D23" s="626" t="s">
        <v>5671</v>
      </c>
      <c r="E23" s="626" t="s">
        <v>5672</v>
      </c>
      <c r="F23" s="629">
        <v>1</v>
      </c>
      <c r="G23" s="629">
        <v>163</v>
      </c>
      <c r="H23" s="629">
        <v>1</v>
      </c>
      <c r="I23" s="629">
        <v>163</v>
      </c>
      <c r="J23" s="629">
        <v>3</v>
      </c>
      <c r="K23" s="629">
        <v>489</v>
      </c>
      <c r="L23" s="629">
        <v>3</v>
      </c>
      <c r="M23" s="629">
        <v>163</v>
      </c>
      <c r="N23" s="629">
        <v>1</v>
      </c>
      <c r="O23" s="629">
        <v>163</v>
      </c>
      <c r="P23" s="642">
        <v>1</v>
      </c>
      <c r="Q23" s="630">
        <v>163</v>
      </c>
    </row>
    <row r="24" spans="1:17" ht="14.4" customHeight="1" x14ac:dyDescent="0.3">
      <c r="A24" s="625" t="s">
        <v>5785</v>
      </c>
      <c r="B24" s="626" t="s">
        <v>5302</v>
      </c>
      <c r="C24" s="626" t="s">
        <v>5642</v>
      </c>
      <c r="D24" s="626" t="s">
        <v>5673</v>
      </c>
      <c r="E24" s="626" t="s">
        <v>5674</v>
      </c>
      <c r="F24" s="629"/>
      <c r="G24" s="629"/>
      <c r="H24" s="629"/>
      <c r="I24" s="629"/>
      <c r="J24" s="629"/>
      <c r="K24" s="629"/>
      <c r="L24" s="629"/>
      <c r="M24" s="629"/>
      <c r="N24" s="629">
        <v>1</v>
      </c>
      <c r="O24" s="629">
        <v>104</v>
      </c>
      <c r="P24" s="642"/>
      <c r="Q24" s="630">
        <v>104</v>
      </c>
    </row>
    <row r="25" spans="1:17" ht="14.4" customHeight="1" x14ac:dyDescent="0.3">
      <c r="A25" s="625" t="s">
        <v>5785</v>
      </c>
      <c r="B25" s="626" t="s">
        <v>5302</v>
      </c>
      <c r="C25" s="626" t="s">
        <v>5642</v>
      </c>
      <c r="D25" s="626" t="s">
        <v>5677</v>
      </c>
      <c r="E25" s="626" t="s">
        <v>5678</v>
      </c>
      <c r="F25" s="629"/>
      <c r="G25" s="629"/>
      <c r="H25" s="629"/>
      <c r="I25" s="629"/>
      <c r="J25" s="629">
        <v>10</v>
      </c>
      <c r="K25" s="629">
        <v>1120</v>
      </c>
      <c r="L25" s="629"/>
      <c r="M25" s="629">
        <v>112</v>
      </c>
      <c r="N25" s="629">
        <v>15</v>
      </c>
      <c r="O25" s="629">
        <v>1680</v>
      </c>
      <c r="P25" s="642"/>
      <c r="Q25" s="630">
        <v>112</v>
      </c>
    </row>
    <row r="26" spans="1:17" ht="14.4" customHeight="1" x14ac:dyDescent="0.3">
      <c r="A26" s="625" t="s">
        <v>5785</v>
      </c>
      <c r="B26" s="626" t="s">
        <v>5302</v>
      </c>
      <c r="C26" s="626" t="s">
        <v>5642</v>
      </c>
      <c r="D26" s="626" t="s">
        <v>5679</v>
      </c>
      <c r="E26" s="626" t="s">
        <v>5680</v>
      </c>
      <c r="F26" s="629">
        <v>1</v>
      </c>
      <c r="G26" s="629">
        <v>0</v>
      </c>
      <c r="H26" s="629"/>
      <c r="I26" s="629">
        <v>0</v>
      </c>
      <c r="J26" s="629">
        <v>2</v>
      </c>
      <c r="K26" s="629">
        <v>0</v>
      </c>
      <c r="L26" s="629"/>
      <c r="M26" s="629">
        <v>0</v>
      </c>
      <c r="N26" s="629"/>
      <c r="O26" s="629"/>
      <c r="P26" s="642"/>
      <c r="Q26" s="630"/>
    </row>
    <row r="27" spans="1:17" ht="14.4" customHeight="1" x14ac:dyDescent="0.3">
      <c r="A27" s="625" t="s">
        <v>5785</v>
      </c>
      <c r="B27" s="626" t="s">
        <v>5302</v>
      </c>
      <c r="C27" s="626" t="s">
        <v>5642</v>
      </c>
      <c r="D27" s="626" t="s">
        <v>5687</v>
      </c>
      <c r="E27" s="626" t="s">
        <v>5688</v>
      </c>
      <c r="F27" s="629"/>
      <c r="G27" s="629"/>
      <c r="H27" s="629"/>
      <c r="I27" s="629"/>
      <c r="J27" s="629"/>
      <c r="K27" s="629"/>
      <c r="L27" s="629"/>
      <c r="M27" s="629"/>
      <c r="N27" s="629">
        <v>1</v>
      </c>
      <c r="O27" s="629">
        <v>0</v>
      </c>
      <c r="P27" s="642"/>
      <c r="Q27" s="630">
        <v>0</v>
      </c>
    </row>
    <row r="28" spans="1:17" ht="14.4" customHeight="1" x14ac:dyDescent="0.3">
      <c r="A28" s="625" t="s">
        <v>5785</v>
      </c>
      <c r="B28" s="626" t="s">
        <v>5689</v>
      </c>
      <c r="C28" s="626" t="s">
        <v>5303</v>
      </c>
      <c r="D28" s="626" t="s">
        <v>5374</v>
      </c>
      <c r="E28" s="626" t="s">
        <v>5375</v>
      </c>
      <c r="F28" s="629">
        <v>1</v>
      </c>
      <c r="G28" s="629">
        <v>12090.91</v>
      </c>
      <c r="H28" s="629">
        <v>1</v>
      </c>
      <c r="I28" s="629">
        <v>12090.91</v>
      </c>
      <c r="J28" s="629"/>
      <c r="K28" s="629"/>
      <c r="L28" s="629"/>
      <c r="M28" s="629"/>
      <c r="N28" s="629"/>
      <c r="O28" s="629"/>
      <c r="P28" s="642"/>
      <c r="Q28" s="630"/>
    </row>
    <row r="29" spans="1:17" ht="14.4" customHeight="1" x14ac:dyDescent="0.3">
      <c r="A29" s="625" t="s">
        <v>5785</v>
      </c>
      <c r="B29" s="626" t="s">
        <v>5689</v>
      </c>
      <c r="C29" s="626" t="s">
        <v>5642</v>
      </c>
      <c r="D29" s="626" t="s">
        <v>5661</v>
      </c>
      <c r="E29" s="626" t="s">
        <v>5662</v>
      </c>
      <c r="F29" s="629">
        <v>8</v>
      </c>
      <c r="G29" s="629">
        <v>272</v>
      </c>
      <c r="H29" s="629">
        <v>1</v>
      </c>
      <c r="I29" s="629">
        <v>34</v>
      </c>
      <c r="J29" s="629">
        <v>5</v>
      </c>
      <c r="K29" s="629">
        <v>170</v>
      </c>
      <c r="L29" s="629">
        <v>0.625</v>
      </c>
      <c r="M29" s="629">
        <v>34</v>
      </c>
      <c r="N29" s="629">
        <v>1</v>
      </c>
      <c r="O29" s="629">
        <v>34</v>
      </c>
      <c r="P29" s="642">
        <v>0.125</v>
      </c>
      <c r="Q29" s="630">
        <v>34</v>
      </c>
    </row>
    <row r="30" spans="1:17" ht="14.4" customHeight="1" x14ac:dyDescent="0.3">
      <c r="A30" s="625" t="s">
        <v>5785</v>
      </c>
      <c r="B30" s="626" t="s">
        <v>5689</v>
      </c>
      <c r="C30" s="626" t="s">
        <v>5642</v>
      </c>
      <c r="D30" s="626" t="s">
        <v>5673</v>
      </c>
      <c r="E30" s="626" t="s">
        <v>5674</v>
      </c>
      <c r="F30" s="629"/>
      <c r="G30" s="629"/>
      <c r="H30" s="629"/>
      <c r="I30" s="629"/>
      <c r="J30" s="629">
        <v>2</v>
      </c>
      <c r="K30" s="629">
        <v>206</v>
      </c>
      <c r="L30" s="629"/>
      <c r="M30" s="629">
        <v>103</v>
      </c>
      <c r="N30" s="629"/>
      <c r="O30" s="629"/>
      <c r="P30" s="642"/>
      <c r="Q30" s="630"/>
    </row>
    <row r="31" spans="1:17" ht="14.4" customHeight="1" x14ac:dyDescent="0.3">
      <c r="A31" s="625" t="s">
        <v>5785</v>
      </c>
      <c r="B31" s="626" t="s">
        <v>5689</v>
      </c>
      <c r="C31" s="626" t="s">
        <v>5642</v>
      </c>
      <c r="D31" s="626" t="s">
        <v>5724</v>
      </c>
      <c r="E31" s="626" t="s">
        <v>5725</v>
      </c>
      <c r="F31" s="629">
        <v>1</v>
      </c>
      <c r="G31" s="629">
        <v>324</v>
      </c>
      <c r="H31" s="629">
        <v>1</v>
      </c>
      <c r="I31" s="629">
        <v>324</v>
      </c>
      <c r="J31" s="629">
        <v>2</v>
      </c>
      <c r="K31" s="629">
        <v>652</v>
      </c>
      <c r="L31" s="629">
        <v>2.0123456790123457</v>
      </c>
      <c r="M31" s="629">
        <v>326</v>
      </c>
      <c r="N31" s="629"/>
      <c r="O31" s="629"/>
      <c r="P31" s="642"/>
      <c r="Q31" s="630"/>
    </row>
    <row r="32" spans="1:17" ht="14.4" customHeight="1" x14ac:dyDescent="0.3">
      <c r="A32" s="625" t="s">
        <v>5785</v>
      </c>
      <c r="B32" s="626" t="s">
        <v>5689</v>
      </c>
      <c r="C32" s="626" t="s">
        <v>5642</v>
      </c>
      <c r="D32" s="626" t="s">
        <v>5726</v>
      </c>
      <c r="E32" s="626" t="s">
        <v>5727</v>
      </c>
      <c r="F32" s="629">
        <v>1</v>
      </c>
      <c r="G32" s="629">
        <v>162</v>
      </c>
      <c r="H32" s="629">
        <v>1</v>
      </c>
      <c r="I32" s="629">
        <v>162</v>
      </c>
      <c r="J32" s="629">
        <v>2</v>
      </c>
      <c r="K32" s="629">
        <v>324</v>
      </c>
      <c r="L32" s="629">
        <v>2</v>
      </c>
      <c r="M32" s="629">
        <v>162</v>
      </c>
      <c r="N32" s="629"/>
      <c r="O32" s="629"/>
      <c r="P32" s="642"/>
      <c r="Q32" s="630"/>
    </row>
    <row r="33" spans="1:17" ht="14.4" customHeight="1" x14ac:dyDescent="0.3">
      <c r="A33" s="625" t="s">
        <v>5785</v>
      </c>
      <c r="B33" s="626" t="s">
        <v>5689</v>
      </c>
      <c r="C33" s="626" t="s">
        <v>5642</v>
      </c>
      <c r="D33" s="626" t="s">
        <v>5730</v>
      </c>
      <c r="E33" s="626" t="s">
        <v>5731</v>
      </c>
      <c r="F33" s="629">
        <v>1</v>
      </c>
      <c r="G33" s="629">
        <v>493</v>
      </c>
      <c r="H33" s="629">
        <v>1</v>
      </c>
      <c r="I33" s="629">
        <v>493</v>
      </c>
      <c r="J33" s="629"/>
      <c r="K33" s="629"/>
      <c r="L33" s="629"/>
      <c r="M33" s="629"/>
      <c r="N33" s="629"/>
      <c r="O33" s="629"/>
      <c r="P33" s="642"/>
      <c r="Q33" s="630"/>
    </row>
    <row r="34" spans="1:17" ht="14.4" customHeight="1" x14ac:dyDescent="0.3">
      <c r="A34" s="625" t="s">
        <v>5785</v>
      </c>
      <c r="B34" s="626" t="s">
        <v>5689</v>
      </c>
      <c r="C34" s="626" t="s">
        <v>5642</v>
      </c>
      <c r="D34" s="626" t="s">
        <v>5736</v>
      </c>
      <c r="E34" s="626" t="s">
        <v>5737</v>
      </c>
      <c r="F34" s="629">
        <v>8</v>
      </c>
      <c r="G34" s="629">
        <v>5640</v>
      </c>
      <c r="H34" s="629">
        <v>1</v>
      </c>
      <c r="I34" s="629">
        <v>705</v>
      </c>
      <c r="J34" s="629"/>
      <c r="K34" s="629"/>
      <c r="L34" s="629"/>
      <c r="M34" s="629"/>
      <c r="N34" s="629"/>
      <c r="O34" s="629"/>
      <c r="P34" s="642"/>
      <c r="Q34" s="630"/>
    </row>
    <row r="35" spans="1:17" ht="14.4" customHeight="1" x14ac:dyDescent="0.3">
      <c r="A35" s="625" t="s">
        <v>5785</v>
      </c>
      <c r="B35" s="626" t="s">
        <v>5689</v>
      </c>
      <c r="C35" s="626" t="s">
        <v>5642</v>
      </c>
      <c r="D35" s="626" t="s">
        <v>5748</v>
      </c>
      <c r="E35" s="626" t="s">
        <v>5749</v>
      </c>
      <c r="F35" s="629">
        <v>1</v>
      </c>
      <c r="G35" s="629">
        <v>1883</v>
      </c>
      <c r="H35" s="629">
        <v>1</v>
      </c>
      <c r="I35" s="629">
        <v>1883</v>
      </c>
      <c r="J35" s="629"/>
      <c r="K35" s="629"/>
      <c r="L35" s="629"/>
      <c r="M35" s="629"/>
      <c r="N35" s="629"/>
      <c r="O35" s="629"/>
      <c r="P35" s="642"/>
      <c r="Q35" s="630"/>
    </row>
    <row r="36" spans="1:17" ht="14.4" customHeight="1" x14ac:dyDescent="0.3">
      <c r="A36" s="625" t="s">
        <v>5785</v>
      </c>
      <c r="B36" s="626" t="s">
        <v>5689</v>
      </c>
      <c r="C36" s="626" t="s">
        <v>5642</v>
      </c>
      <c r="D36" s="626" t="s">
        <v>5752</v>
      </c>
      <c r="E36" s="626" t="s">
        <v>5753</v>
      </c>
      <c r="F36" s="629">
        <v>1</v>
      </c>
      <c r="G36" s="629">
        <v>664</v>
      </c>
      <c r="H36" s="629">
        <v>1</v>
      </c>
      <c r="I36" s="629">
        <v>664</v>
      </c>
      <c r="J36" s="629"/>
      <c r="K36" s="629"/>
      <c r="L36" s="629"/>
      <c r="M36" s="629"/>
      <c r="N36" s="629"/>
      <c r="O36" s="629"/>
      <c r="P36" s="642"/>
      <c r="Q36" s="630"/>
    </row>
    <row r="37" spans="1:17" ht="14.4" customHeight="1" x14ac:dyDescent="0.3">
      <c r="A37" s="625" t="s">
        <v>5785</v>
      </c>
      <c r="B37" s="626" t="s">
        <v>5689</v>
      </c>
      <c r="C37" s="626" t="s">
        <v>5642</v>
      </c>
      <c r="D37" s="626" t="s">
        <v>5756</v>
      </c>
      <c r="E37" s="626" t="s">
        <v>5757</v>
      </c>
      <c r="F37" s="629"/>
      <c r="G37" s="629"/>
      <c r="H37" s="629"/>
      <c r="I37" s="629"/>
      <c r="J37" s="629">
        <v>27</v>
      </c>
      <c r="K37" s="629">
        <v>23436</v>
      </c>
      <c r="L37" s="629"/>
      <c r="M37" s="629">
        <v>868</v>
      </c>
      <c r="N37" s="629"/>
      <c r="O37" s="629"/>
      <c r="P37" s="642"/>
      <c r="Q37" s="630"/>
    </row>
    <row r="38" spans="1:17" ht="14.4" customHeight="1" x14ac:dyDescent="0.3">
      <c r="A38" s="625" t="s">
        <v>5785</v>
      </c>
      <c r="B38" s="626" t="s">
        <v>5689</v>
      </c>
      <c r="C38" s="626" t="s">
        <v>5642</v>
      </c>
      <c r="D38" s="626" t="s">
        <v>5679</v>
      </c>
      <c r="E38" s="626" t="s">
        <v>5680</v>
      </c>
      <c r="F38" s="629"/>
      <c r="G38" s="629"/>
      <c r="H38" s="629"/>
      <c r="I38" s="629"/>
      <c r="J38" s="629">
        <v>1</v>
      </c>
      <c r="K38" s="629">
        <v>0</v>
      </c>
      <c r="L38" s="629"/>
      <c r="M38" s="629">
        <v>0</v>
      </c>
      <c r="N38" s="629"/>
      <c r="O38" s="629"/>
      <c r="P38" s="642"/>
      <c r="Q38" s="630"/>
    </row>
    <row r="39" spans="1:17" ht="14.4" customHeight="1" x14ac:dyDescent="0.3">
      <c r="A39" s="625" t="s">
        <v>5786</v>
      </c>
      <c r="B39" s="626" t="s">
        <v>5302</v>
      </c>
      <c r="C39" s="626" t="s">
        <v>5303</v>
      </c>
      <c r="D39" s="626" t="s">
        <v>5488</v>
      </c>
      <c r="E39" s="626" t="s">
        <v>5489</v>
      </c>
      <c r="F39" s="629">
        <v>0.93</v>
      </c>
      <c r="G39" s="629">
        <v>1285.9100000000001</v>
      </c>
      <c r="H39" s="629">
        <v>1</v>
      </c>
      <c r="I39" s="629">
        <v>1382.6989247311828</v>
      </c>
      <c r="J39" s="629"/>
      <c r="K39" s="629"/>
      <c r="L39" s="629"/>
      <c r="M39" s="629"/>
      <c r="N39" s="629"/>
      <c r="O39" s="629"/>
      <c r="P39" s="642"/>
      <c r="Q39" s="630"/>
    </row>
    <row r="40" spans="1:17" ht="14.4" customHeight="1" x14ac:dyDescent="0.3">
      <c r="A40" s="625" t="s">
        <v>5786</v>
      </c>
      <c r="B40" s="626" t="s">
        <v>5302</v>
      </c>
      <c r="C40" s="626" t="s">
        <v>5303</v>
      </c>
      <c r="D40" s="626" t="s">
        <v>5491</v>
      </c>
      <c r="E40" s="626" t="s">
        <v>5489</v>
      </c>
      <c r="F40" s="629">
        <v>0.85</v>
      </c>
      <c r="G40" s="629">
        <v>5876.47</v>
      </c>
      <c r="H40" s="629">
        <v>1</v>
      </c>
      <c r="I40" s="629">
        <v>6913.4941176470593</v>
      </c>
      <c r="J40" s="629"/>
      <c r="K40" s="629"/>
      <c r="L40" s="629"/>
      <c r="M40" s="629"/>
      <c r="N40" s="629"/>
      <c r="O40" s="629"/>
      <c r="P40" s="642"/>
      <c r="Q40" s="630"/>
    </row>
    <row r="41" spans="1:17" ht="14.4" customHeight="1" x14ac:dyDescent="0.3">
      <c r="A41" s="625" t="s">
        <v>5786</v>
      </c>
      <c r="B41" s="626" t="s">
        <v>5302</v>
      </c>
      <c r="C41" s="626" t="s">
        <v>5642</v>
      </c>
      <c r="D41" s="626" t="s">
        <v>5661</v>
      </c>
      <c r="E41" s="626" t="s">
        <v>5662</v>
      </c>
      <c r="F41" s="629">
        <v>10</v>
      </c>
      <c r="G41" s="629">
        <v>340</v>
      </c>
      <c r="H41" s="629">
        <v>1</v>
      </c>
      <c r="I41" s="629">
        <v>34</v>
      </c>
      <c r="J41" s="629">
        <v>2</v>
      </c>
      <c r="K41" s="629">
        <v>68</v>
      </c>
      <c r="L41" s="629">
        <v>0.2</v>
      </c>
      <c r="M41" s="629">
        <v>34</v>
      </c>
      <c r="N41" s="629">
        <v>2</v>
      </c>
      <c r="O41" s="629">
        <v>68</v>
      </c>
      <c r="P41" s="642">
        <v>0.2</v>
      </c>
      <c r="Q41" s="630">
        <v>34</v>
      </c>
    </row>
    <row r="42" spans="1:17" ht="14.4" customHeight="1" x14ac:dyDescent="0.3">
      <c r="A42" s="625" t="s">
        <v>5786</v>
      </c>
      <c r="B42" s="626" t="s">
        <v>5302</v>
      </c>
      <c r="C42" s="626" t="s">
        <v>5642</v>
      </c>
      <c r="D42" s="626" t="s">
        <v>5667</v>
      </c>
      <c r="E42" s="626" t="s">
        <v>5668</v>
      </c>
      <c r="F42" s="629"/>
      <c r="G42" s="629"/>
      <c r="H42" s="629"/>
      <c r="I42" s="629"/>
      <c r="J42" s="629"/>
      <c r="K42" s="629"/>
      <c r="L42" s="629"/>
      <c r="M42" s="629"/>
      <c r="N42" s="629">
        <v>1</v>
      </c>
      <c r="O42" s="629">
        <v>645</v>
      </c>
      <c r="P42" s="642"/>
      <c r="Q42" s="630">
        <v>645</v>
      </c>
    </row>
    <row r="43" spans="1:17" ht="14.4" customHeight="1" x14ac:dyDescent="0.3">
      <c r="A43" s="625" t="s">
        <v>5786</v>
      </c>
      <c r="B43" s="626" t="s">
        <v>5302</v>
      </c>
      <c r="C43" s="626" t="s">
        <v>5642</v>
      </c>
      <c r="D43" s="626" t="s">
        <v>5669</v>
      </c>
      <c r="E43" s="626" t="s">
        <v>5670</v>
      </c>
      <c r="F43" s="629">
        <v>1</v>
      </c>
      <c r="G43" s="629">
        <v>326</v>
      </c>
      <c r="H43" s="629">
        <v>1</v>
      </c>
      <c r="I43" s="629">
        <v>326</v>
      </c>
      <c r="J43" s="629"/>
      <c r="K43" s="629"/>
      <c r="L43" s="629"/>
      <c r="M43" s="629"/>
      <c r="N43" s="629"/>
      <c r="O43" s="629"/>
      <c r="P43" s="642"/>
      <c r="Q43" s="630"/>
    </row>
    <row r="44" spans="1:17" ht="14.4" customHeight="1" x14ac:dyDescent="0.3">
      <c r="A44" s="625" t="s">
        <v>5786</v>
      </c>
      <c r="B44" s="626" t="s">
        <v>5302</v>
      </c>
      <c r="C44" s="626" t="s">
        <v>5642</v>
      </c>
      <c r="D44" s="626" t="s">
        <v>5671</v>
      </c>
      <c r="E44" s="626" t="s">
        <v>5672</v>
      </c>
      <c r="F44" s="629"/>
      <c r="G44" s="629"/>
      <c r="H44" s="629"/>
      <c r="I44" s="629"/>
      <c r="J44" s="629">
        <v>2</v>
      </c>
      <c r="K44" s="629">
        <v>326</v>
      </c>
      <c r="L44" s="629"/>
      <c r="M44" s="629">
        <v>163</v>
      </c>
      <c r="N44" s="629"/>
      <c r="O44" s="629"/>
      <c r="P44" s="642"/>
      <c r="Q44" s="630"/>
    </row>
    <row r="45" spans="1:17" ht="14.4" customHeight="1" x14ac:dyDescent="0.3">
      <c r="A45" s="625" t="s">
        <v>5786</v>
      </c>
      <c r="B45" s="626" t="s">
        <v>5302</v>
      </c>
      <c r="C45" s="626" t="s">
        <v>5642</v>
      </c>
      <c r="D45" s="626" t="s">
        <v>5673</v>
      </c>
      <c r="E45" s="626" t="s">
        <v>5674</v>
      </c>
      <c r="F45" s="629">
        <v>1</v>
      </c>
      <c r="G45" s="629">
        <v>103</v>
      </c>
      <c r="H45" s="629">
        <v>1</v>
      </c>
      <c r="I45" s="629">
        <v>103</v>
      </c>
      <c r="J45" s="629"/>
      <c r="K45" s="629"/>
      <c r="L45" s="629"/>
      <c r="M45" s="629"/>
      <c r="N45" s="629"/>
      <c r="O45" s="629"/>
      <c r="P45" s="642"/>
      <c r="Q45" s="630"/>
    </row>
    <row r="46" spans="1:17" ht="14.4" customHeight="1" x14ac:dyDescent="0.3">
      <c r="A46" s="625" t="s">
        <v>5786</v>
      </c>
      <c r="B46" s="626" t="s">
        <v>5302</v>
      </c>
      <c r="C46" s="626" t="s">
        <v>5642</v>
      </c>
      <c r="D46" s="626" t="s">
        <v>5677</v>
      </c>
      <c r="E46" s="626" t="s">
        <v>5678</v>
      </c>
      <c r="F46" s="629"/>
      <c r="G46" s="629"/>
      <c r="H46" s="629"/>
      <c r="I46" s="629"/>
      <c r="J46" s="629">
        <v>7</v>
      </c>
      <c r="K46" s="629">
        <v>784</v>
      </c>
      <c r="L46" s="629"/>
      <c r="M46" s="629">
        <v>112</v>
      </c>
      <c r="N46" s="629">
        <v>4</v>
      </c>
      <c r="O46" s="629">
        <v>448</v>
      </c>
      <c r="P46" s="642"/>
      <c r="Q46" s="630">
        <v>112</v>
      </c>
    </row>
    <row r="47" spans="1:17" ht="14.4" customHeight="1" x14ac:dyDescent="0.3">
      <c r="A47" s="625" t="s">
        <v>5786</v>
      </c>
      <c r="B47" s="626" t="s">
        <v>5689</v>
      </c>
      <c r="C47" s="626" t="s">
        <v>5628</v>
      </c>
      <c r="D47" s="626" t="s">
        <v>5629</v>
      </c>
      <c r="E47" s="626" t="s">
        <v>5630</v>
      </c>
      <c r="F47" s="629">
        <v>3</v>
      </c>
      <c r="G47" s="629">
        <v>2131.8000000000002</v>
      </c>
      <c r="H47" s="629">
        <v>1</v>
      </c>
      <c r="I47" s="629">
        <v>710.6</v>
      </c>
      <c r="J47" s="629">
        <v>1</v>
      </c>
      <c r="K47" s="629">
        <v>710.6</v>
      </c>
      <c r="L47" s="629">
        <v>0.33333333333333331</v>
      </c>
      <c r="M47" s="629">
        <v>710.6</v>
      </c>
      <c r="N47" s="629">
        <v>1</v>
      </c>
      <c r="O47" s="629">
        <v>710.6</v>
      </c>
      <c r="P47" s="642">
        <v>0.33333333333333331</v>
      </c>
      <c r="Q47" s="630">
        <v>710.6</v>
      </c>
    </row>
    <row r="48" spans="1:17" ht="14.4" customHeight="1" x14ac:dyDescent="0.3">
      <c r="A48" s="625" t="s">
        <v>5786</v>
      </c>
      <c r="B48" s="626" t="s">
        <v>5689</v>
      </c>
      <c r="C48" s="626" t="s">
        <v>5642</v>
      </c>
      <c r="D48" s="626" t="s">
        <v>5661</v>
      </c>
      <c r="E48" s="626" t="s">
        <v>5662</v>
      </c>
      <c r="F48" s="629">
        <v>29</v>
      </c>
      <c r="G48" s="629">
        <v>986</v>
      </c>
      <c r="H48" s="629">
        <v>1</v>
      </c>
      <c r="I48" s="629">
        <v>34</v>
      </c>
      <c r="J48" s="629">
        <v>16</v>
      </c>
      <c r="K48" s="629">
        <v>544</v>
      </c>
      <c r="L48" s="629">
        <v>0.55172413793103448</v>
      </c>
      <c r="M48" s="629">
        <v>34</v>
      </c>
      <c r="N48" s="629">
        <v>15</v>
      </c>
      <c r="O48" s="629">
        <v>510</v>
      </c>
      <c r="P48" s="642">
        <v>0.51724137931034486</v>
      </c>
      <c r="Q48" s="630">
        <v>34</v>
      </c>
    </row>
    <row r="49" spans="1:17" ht="14.4" customHeight="1" x14ac:dyDescent="0.3">
      <c r="A49" s="625" t="s">
        <v>5786</v>
      </c>
      <c r="B49" s="626" t="s">
        <v>5689</v>
      </c>
      <c r="C49" s="626" t="s">
        <v>5642</v>
      </c>
      <c r="D49" s="626" t="s">
        <v>5724</v>
      </c>
      <c r="E49" s="626" t="s">
        <v>5725</v>
      </c>
      <c r="F49" s="629">
        <v>5</v>
      </c>
      <c r="G49" s="629">
        <v>1620</v>
      </c>
      <c r="H49" s="629">
        <v>1</v>
      </c>
      <c r="I49" s="629">
        <v>324</v>
      </c>
      <c r="J49" s="629">
        <v>3</v>
      </c>
      <c r="K49" s="629">
        <v>978</v>
      </c>
      <c r="L49" s="629">
        <v>0.60370370370370374</v>
      </c>
      <c r="M49" s="629">
        <v>326</v>
      </c>
      <c r="N49" s="629"/>
      <c r="O49" s="629"/>
      <c r="P49" s="642"/>
      <c r="Q49" s="630"/>
    </row>
    <row r="50" spans="1:17" ht="14.4" customHeight="1" x14ac:dyDescent="0.3">
      <c r="A50" s="625" t="s">
        <v>5786</v>
      </c>
      <c r="B50" s="626" t="s">
        <v>5689</v>
      </c>
      <c r="C50" s="626" t="s">
        <v>5642</v>
      </c>
      <c r="D50" s="626" t="s">
        <v>5726</v>
      </c>
      <c r="E50" s="626" t="s">
        <v>5727</v>
      </c>
      <c r="F50" s="629">
        <v>7</v>
      </c>
      <c r="G50" s="629">
        <v>1134</v>
      </c>
      <c r="H50" s="629">
        <v>1</v>
      </c>
      <c r="I50" s="629">
        <v>162</v>
      </c>
      <c r="J50" s="629">
        <v>1</v>
      </c>
      <c r="K50" s="629">
        <v>162</v>
      </c>
      <c r="L50" s="629">
        <v>0.14285714285714285</v>
      </c>
      <c r="M50" s="629">
        <v>162</v>
      </c>
      <c r="N50" s="629">
        <v>11</v>
      </c>
      <c r="O50" s="629">
        <v>1793</v>
      </c>
      <c r="P50" s="642">
        <v>1.5811287477954146</v>
      </c>
      <c r="Q50" s="630">
        <v>163</v>
      </c>
    </row>
    <row r="51" spans="1:17" ht="14.4" customHeight="1" x14ac:dyDescent="0.3">
      <c r="A51" s="625" t="s">
        <v>5786</v>
      </c>
      <c r="B51" s="626" t="s">
        <v>5689</v>
      </c>
      <c r="C51" s="626" t="s">
        <v>5642</v>
      </c>
      <c r="D51" s="626" t="s">
        <v>5730</v>
      </c>
      <c r="E51" s="626" t="s">
        <v>5731</v>
      </c>
      <c r="F51" s="629">
        <v>23</v>
      </c>
      <c r="G51" s="629">
        <v>11339</v>
      </c>
      <c r="H51" s="629">
        <v>1</v>
      </c>
      <c r="I51" s="629">
        <v>493</v>
      </c>
      <c r="J51" s="629">
        <v>12</v>
      </c>
      <c r="K51" s="629">
        <v>5940</v>
      </c>
      <c r="L51" s="629">
        <v>0.52385571919922391</v>
      </c>
      <c r="M51" s="629">
        <v>495</v>
      </c>
      <c r="N51" s="629">
        <v>19</v>
      </c>
      <c r="O51" s="629">
        <v>9443</v>
      </c>
      <c r="P51" s="642">
        <v>0.83278948760913662</v>
      </c>
      <c r="Q51" s="630">
        <v>497</v>
      </c>
    </row>
    <row r="52" spans="1:17" ht="14.4" customHeight="1" x14ac:dyDescent="0.3">
      <c r="A52" s="625" t="s">
        <v>5786</v>
      </c>
      <c r="B52" s="626" t="s">
        <v>5689</v>
      </c>
      <c r="C52" s="626" t="s">
        <v>5642</v>
      </c>
      <c r="D52" s="626" t="s">
        <v>5734</v>
      </c>
      <c r="E52" s="626" t="s">
        <v>5735</v>
      </c>
      <c r="F52" s="629">
        <v>4</v>
      </c>
      <c r="G52" s="629">
        <v>1408</v>
      </c>
      <c r="H52" s="629">
        <v>1</v>
      </c>
      <c r="I52" s="629">
        <v>352</v>
      </c>
      <c r="J52" s="629"/>
      <c r="K52" s="629"/>
      <c r="L52" s="629"/>
      <c r="M52" s="629"/>
      <c r="N52" s="629">
        <v>2</v>
      </c>
      <c r="O52" s="629">
        <v>704</v>
      </c>
      <c r="P52" s="642">
        <v>0.5</v>
      </c>
      <c r="Q52" s="630">
        <v>352</v>
      </c>
    </row>
    <row r="53" spans="1:17" ht="14.4" customHeight="1" x14ac:dyDescent="0.3">
      <c r="A53" s="625" t="s">
        <v>5786</v>
      </c>
      <c r="B53" s="626" t="s">
        <v>5689</v>
      </c>
      <c r="C53" s="626" t="s">
        <v>5642</v>
      </c>
      <c r="D53" s="626" t="s">
        <v>5736</v>
      </c>
      <c r="E53" s="626" t="s">
        <v>5737</v>
      </c>
      <c r="F53" s="629">
        <v>159</v>
      </c>
      <c r="G53" s="629">
        <v>112095</v>
      </c>
      <c r="H53" s="629">
        <v>1</v>
      </c>
      <c r="I53" s="629">
        <v>705</v>
      </c>
      <c r="J53" s="629">
        <v>105</v>
      </c>
      <c r="K53" s="629">
        <v>74025</v>
      </c>
      <c r="L53" s="629">
        <v>0.660377358490566</v>
      </c>
      <c r="M53" s="629">
        <v>705</v>
      </c>
      <c r="N53" s="629">
        <v>227</v>
      </c>
      <c r="O53" s="629">
        <v>160262</v>
      </c>
      <c r="P53" s="642">
        <v>1.4296980239975021</v>
      </c>
      <c r="Q53" s="630">
        <v>706</v>
      </c>
    </row>
    <row r="54" spans="1:17" ht="14.4" customHeight="1" x14ac:dyDescent="0.3">
      <c r="A54" s="625" t="s">
        <v>5786</v>
      </c>
      <c r="B54" s="626" t="s">
        <v>5689</v>
      </c>
      <c r="C54" s="626" t="s">
        <v>5642</v>
      </c>
      <c r="D54" s="626" t="s">
        <v>5746</v>
      </c>
      <c r="E54" s="626" t="s">
        <v>5747</v>
      </c>
      <c r="F54" s="629"/>
      <c r="G54" s="629"/>
      <c r="H54" s="629"/>
      <c r="I54" s="629"/>
      <c r="J54" s="629">
        <v>1</v>
      </c>
      <c r="K54" s="629">
        <v>123</v>
      </c>
      <c r="L54" s="629"/>
      <c r="M54" s="629">
        <v>123</v>
      </c>
      <c r="N54" s="629"/>
      <c r="O54" s="629"/>
      <c r="P54" s="642"/>
      <c r="Q54" s="630"/>
    </row>
    <row r="55" spans="1:17" ht="14.4" customHeight="1" x14ac:dyDescent="0.3">
      <c r="A55" s="625" t="s">
        <v>5786</v>
      </c>
      <c r="B55" s="626" t="s">
        <v>5689</v>
      </c>
      <c r="C55" s="626" t="s">
        <v>5642</v>
      </c>
      <c r="D55" s="626" t="s">
        <v>5748</v>
      </c>
      <c r="E55" s="626" t="s">
        <v>5749</v>
      </c>
      <c r="F55" s="629">
        <v>26</v>
      </c>
      <c r="G55" s="629">
        <v>48958</v>
      </c>
      <c r="H55" s="629">
        <v>1</v>
      </c>
      <c r="I55" s="629">
        <v>1883</v>
      </c>
      <c r="J55" s="629">
        <v>13</v>
      </c>
      <c r="K55" s="629">
        <v>24505</v>
      </c>
      <c r="L55" s="629">
        <v>0.50053106744556564</v>
      </c>
      <c r="M55" s="629">
        <v>1885</v>
      </c>
      <c r="N55" s="629">
        <v>18</v>
      </c>
      <c r="O55" s="629">
        <v>33984</v>
      </c>
      <c r="P55" s="642">
        <v>0.69414600269618854</v>
      </c>
      <c r="Q55" s="630">
        <v>1888</v>
      </c>
    </row>
    <row r="56" spans="1:17" ht="14.4" customHeight="1" x14ac:dyDescent="0.3">
      <c r="A56" s="625" t="s">
        <v>5786</v>
      </c>
      <c r="B56" s="626" t="s">
        <v>5689</v>
      </c>
      <c r="C56" s="626" t="s">
        <v>5642</v>
      </c>
      <c r="D56" s="626" t="s">
        <v>5752</v>
      </c>
      <c r="E56" s="626" t="s">
        <v>5753</v>
      </c>
      <c r="F56" s="629">
        <v>3</v>
      </c>
      <c r="G56" s="629">
        <v>1992</v>
      </c>
      <c r="H56" s="629">
        <v>1</v>
      </c>
      <c r="I56" s="629">
        <v>664</v>
      </c>
      <c r="J56" s="629">
        <v>2</v>
      </c>
      <c r="K56" s="629">
        <v>1336</v>
      </c>
      <c r="L56" s="629">
        <v>0.67068273092369479</v>
      </c>
      <c r="M56" s="629">
        <v>668</v>
      </c>
      <c r="N56" s="629">
        <v>1</v>
      </c>
      <c r="O56" s="629">
        <v>674</v>
      </c>
      <c r="P56" s="642">
        <v>0.33835341365461846</v>
      </c>
      <c r="Q56" s="630">
        <v>674</v>
      </c>
    </row>
    <row r="57" spans="1:17" ht="14.4" customHeight="1" x14ac:dyDescent="0.3">
      <c r="A57" s="625" t="s">
        <v>5786</v>
      </c>
      <c r="B57" s="626" t="s">
        <v>5689</v>
      </c>
      <c r="C57" s="626" t="s">
        <v>5642</v>
      </c>
      <c r="D57" s="626" t="s">
        <v>5756</v>
      </c>
      <c r="E57" s="626" t="s">
        <v>5757</v>
      </c>
      <c r="F57" s="629">
        <v>18</v>
      </c>
      <c r="G57" s="629">
        <v>15606</v>
      </c>
      <c r="H57" s="629">
        <v>1</v>
      </c>
      <c r="I57" s="629">
        <v>867</v>
      </c>
      <c r="J57" s="629"/>
      <c r="K57" s="629"/>
      <c r="L57" s="629"/>
      <c r="M57" s="629"/>
      <c r="N57" s="629"/>
      <c r="O57" s="629"/>
      <c r="P57" s="642"/>
      <c r="Q57" s="630"/>
    </row>
    <row r="58" spans="1:17" ht="14.4" customHeight="1" x14ac:dyDescent="0.3">
      <c r="A58" s="625" t="s">
        <v>5787</v>
      </c>
      <c r="B58" s="626" t="s">
        <v>5302</v>
      </c>
      <c r="C58" s="626" t="s">
        <v>5303</v>
      </c>
      <c r="D58" s="626" t="s">
        <v>5424</v>
      </c>
      <c r="E58" s="626" t="s">
        <v>5425</v>
      </c>
      <c r="F58" s="629"/>
      <c r="G58" s="629"/>
      <c r="H58" s="629"/>
      <c r="I58" s="629"/>
      <c r="J58" s="629">
        <v>1</v>
      </c>
      <c r="K58" s="629">
        <v>3960.74</v>
      </c>
      <c r="L58" s="629"/>
      <c r="M58" s="629">
        <v>3960.74</v>
      </c>
      <c r="N58" s="629"/>
      <c r="O58" s="629"/>
      <c r="P58" s="642"/>
      <c r="Q58" s="630"/>
    </row>
    <row r="59" spans="1:17" ht="14.4" customHeight="1" x14ac:dyDescent="0.3">
      <c r="A59" s="625" t="s">
        <v>5787</v>
      </c>
      <c r="B59" s="626" t="s">
        <v>5302</v>
      </c>
      <c r="C59" s="626" t="s">
        <v>5303</v>
      </c>
      <c r="D59" s="626" t="s">
        <v>5530</v>
      </c>
      <c r="E59" s="626" t="s">
        <v>5531</v>
      </c>
      <c r="F59" s="629">
        <v>2</v>
      </c>
      <c r="G59" s="629">
        <v>5062.08</v>
      </c>
      <c r="H59" s="629">
        <v>1</v>
      </c>
      <c r="I59" s="629">
        <v>2531.04</v>
      </c>
      <c r="J59" s="629"/>
      <c r="K59" s="629"/>
      <c r="L59" s="629"/>
      <c r="M59" s="629"/>
      <c r="N59" s="629"/>
      <c r="O59" s="629"/>
      <c r="P59" s="642"/>
      <c r="Q59" s="630"/>
    </row>
    <row r="60" spans="1:17" ht="14.4" customHeight="1" x14ac:dyDescent="0.3">
      <c r="A60" s="625" t="s">
        <v>5787</v>
      </c>
      <c r="B60" s="626" t="s">
        <v>5302</v>
      </c>
      <c r="C60" s="626" t="s">
        <v>5303</v>
      </c>
      <c r="D60" s="626" t="s">
        <v>5532</v>
      </c>
      <c r="E60" s="626" t="s">
        <v>5533</v>
      </c>
      <c r="F60" s="629">
        <v>4.3</v>
      </c>
      <c r="G60" s="629">
        <v>2239.4</v>
      </c>
      <c r="H60" s="629">
        <v>1</v>
      </c>
      <c r="I60" s="629">
        <v>520.79069767441865</v>
      </c>
      <c r="J60" s="629"/>
      <c r="K60" s="629"/>
      <c r="L60" s="629"/>
      <c r="M60" s="629"/>
      <c r="N60" s="629"/>
      <c r="O60" s="629"/>
      <c r="P60" s="642"/>
      <c r="Q60" s="630"/>
    </row>
    <row r="61" spans="1:17" ht="14.4" customHeight="1" x14ac:dyDescent="0.3">
      <c r="A61" s="625" t="s">
        <v>5787</v>
      </c>
      <c r="B61" s="626" t="s">
        <v>5302</v>
      </c>
      <c r="C61" s="626" t="s">
        <v>5642</v>
      </c>
      <c r="D61" s="626" t="s">
        <v>5647</v>
      </c>
      <c r="E61" s="626" t="s">
        <v>5648</v>
      </c>
      <c r="F61" s="629"/>
      <c r="G61" s="629"/>
      <c r="H61" s="629"/>
      <c r="I61" s="629"/>
      <c r="J61" s="629">
        <v>1</v>
      </c>
      <c r="K61" s="629">
        <v>276</v>
      </c>
      <c r="L61" s="629"/>
      <c r="M61" s="629">
        <v>276</v>
      </c>
      <c r="N61" s="629"/>
      <c r="O61" s="629"/>
      <c r="P61" s="642"/>
      <c r="Q61" s="630"/>
    </row>
    <row r="62" spans="1:17" ht="14.4" customHeight="1" x14ac:dyDescent="0.3">
      <c r="A62" s="625" t="s">
        <v>5787</v>
      </c>
      <c r="B62" s="626" t="s">
        <v>5302</v>
      </c>
      <c r="C62" s="626" t="s">
        <v>5642</v>
      </c>
      <c r="D62" s="626" t="s">
        <v>5651</v>
      </c>
      <c r="E62" s="626" t="s">
        <v>5652</v>
      </c>
      <c r="F62" s="629"/>
      <c r="G62" s="629"/>
      <c r="H62" s="629"/>
      <c r="I62" s="629"/>
      <c r="J62" s="629">
        <v>1</v>
      </c>
      <c r="K62" s="629">
        <v>19</v>
      </c>
      <c r="L62" s="629"/>
      <c r="M62" s="629">
        <v>19</v>
      </c>
      <c r="N62" s="629"/>
      <c r="O62" s="629"/>
      <c r="P62" s="642"/>
      <c r="Q62" s="630"/>
    </row>
    <row r="63" spans="1:17" ht="14.4" customHeight="1" x14ac:dyDescent="0.3">
      <c r="A63" s="625" t="s">
        <v>5787</v>
      </c>
      <c r="B63" s="626" t="s">
        <v>5302</v>
      </c>
      <c r="C63" s="626" t="s">
        <v>5642</v>
      </c>
      <c r="D63" s="626" t="s">
        <v>5661</v>
      </c>
      <c r="E63" s="626" t="s">
        <v>5662</v>
      </c>
      <c r="F63" s="629">
        <v>62</v>
      </c>
      <c r="G63" s="629">
        <v>2108</v>
      </c>
      <c r="H63" s="629">
        <v>1</v>
      </c>
      <c r="I63" s="629">
        <v>34</v>
      </c>
      <c r="J63" s="629">
        <v>54</v>
      </c>
      <c r="K63" s="629">
        <v>1836</v>
      </c>
      <c r="L63" s="629">
        <v>0.87096774193548387</v>
      </c>
      <c r="M63" s="629">
        <v>34</v>
      </c>
      <c r="N63" s="629">
        <v>32</v>
      </c>
      <c r="O63" s="629">
        <v>1088</v>
      </c>
      <c r="P63" s="642">
        <v>0.5161290322580645</v>
      </c>
      <c r="Q63" s="630">
        <v>34</v>
      </c>
    </row>
    <row r="64" spans="1:17" ht="14.4" customHeight="1" x14ac:dyDescent="0.3">
      <c r="A64" s="625" t="s">
        <v>5787</v>
      </c>
      <c r="B64" s="626" t="s">
        <v>5302</v>
      </c>
      <c r="C64" s="626" t="s">
        <v>5642</v>
      </c>
      <c r="D64" s="626" t="s">
        <v>5667</v>
      </c>
      <c r="E64" s="626" t="s">
        <v>5668</v>
      </c>
      <c r="F64" s="629"/>
      <c r="G64" s="629"/>
      <c r="H64" s="629"/>
      <c r="I64" s="629"/>
      <c r="J64" s="629">
        <v>2</v>
      </c>
      <c r="K64" s="629">
        <v>1288</v>
      </c>
      <c r="L64" s="629"/>
      <c r="M64" s="629">
        <v>644</v>
      </c>
      <c r="N64" s="629">
        <v>7</v>
      </c>
      <c r="O64" s="629">
        <v>4515</v>
      </c>
      <c r="P64" s="642"/>
      <c r="Q64" s="630">
        <v>645</v>
      </c>
    </row>
    <row r="65" spans="1:17" ht="14.4" customHeight="1" x14ac:dyDescent="0.3">
      <c r="A65" s="625" t="s">
        <v>5787</v>
      </c>
      <c r="B65" s="626" t="s">
        <v>5302</v>
      </c>
      <c r="C65" s="626" t="s">
        <v>5642</v>
      </c>
      <c r="D65" s="626" t="s">
        <v>5671</v>
      </c>
      <c r="E65" s="626" t="s">
        <v>5672</v>
      </c>
      <c r="F65" s="629">
        <v>6</v>
      </c>
      <c r="G65" s="629">
        <v>978</v>
      </c>
      <c r="H65" s="629">
        <v>1</v>
      </c>
      <c r="I65" s="629">
        <v>163</v>
      </c>
      <c r="J65" s="629"/>
      <c r="K65" s="629"/>
      <c r="L65" s="629"/>
      <c r="M65" s="629"/>
      <c r="N65" s="629">
        <v>1</v>
      </c>
      <c r="O65" s="629">
        <v>163</v>
      </c>
      <c r="P65" s="642">
        <v>0.16666666666666666</v>
      </c>
      <c r="Q65" s="630">
        <v>163</v>
      </c>
    </row>
    <row r="66" spans="1:17" ht="14.4" customHeight="1" x14ac:dyDescent="0.3">
      <c r="A66" s="625" t="s">
        <v>5787</v>
      </c>
      <c r="B66" s="626" t="s">
        <v>5302</v>
      </c>
      <c r="C66" s="626" t="s">
        <v>5642</v>
      </c>
      <c r="D66" s="626" t="s">
        <v>5673</v>
      </c>
      <c r="E66" s="626" t="s">
        <v>5674</v>
      </c>
      <c r="F66" s="629">
        <v>1</v>
      </c>
      <c r="G66" s="629">
        <v>103</v>
      </c>
      <c r="H66" s="629">
        <v>1</v>
      </c>
      <c r="I66" s="629">
        <v>103</v>
      </c>
      <c r="J66" s="629">
        <v>1</v>
      </c>
      <c r="K66" s="629">
        <v>103</v>
      </c>
      <c r="L66" s="629">
        <v>1</v>
      </c>
      <c r="M66" s="629">
        <v>103</v>
      </c>
      <c r="N66" s="629"/>
      <c r="O66" s="629"/>
      <c r="P66" s="642"/>
      <c r="Q66" s="630"/>
    </row>
    <row r="67" spans="1:17" ht="14.4" customHeight="1" x14ac:dyDescent="0.3">
      <c r="A67" s="625" t="s">
        <v>5787</v>
      </c>
      <c r="B67" s="626" t="s">
        <v>5302</v>
      </c>
      <c r="C67" s="626" t="s">
        <v>5642</v>
      </c>
      <c r="D67" s="626" t="s">
        <v>5677</v>
      </c>
      <c r="E67" s="626" t="s">
        <v>5678</v>
      </c>
      <c r="F67" s="629"/>
      <c r="G67" s="629"/>
      <c r="H67" s="629"/>
      <c r="I67" s="629"/>
      <c r="J67" s="629">
        <v>36</v>
      </c>
      <c r="K67" s="629">
        <v>4032</v>
      </c>
      <c r="L67" s="629"/>
      <c r="M67" s="629">
        <v>112</v>
      </c>
      <c r="N67" s="629">
        <v>32</v>
      </c>
      <c r="O67" s="629">
        <v>3584</v>
      </c>
      <c r="P67" s="642"/>
      <c r="Q67" s="630">
        <v>112</v>
      </c>
    </row>
    <row r="68" spans="1:17" ht="14.4" customHeight="1" x14ac:dyDescent="0.3">
      <c r="A68" s="625" t="s">
        <v>5787</v>
      </c>
      <c r="B68" s="626" t="s">
        <v>5302</v>
      </c>
      <c r="C68" s="626" t="s">
        <v>5642</v>
      </c>
      <c r="D68" s="626" t="s">
        <v>5679</v>
      </c>
      <c r="E68" s="626" t="s">
        <v>5680</v>
      </c>
      <c r="F68" s="629">
        <v>3</v>
      </c>
      <c r="G68" s="629">
        <v>0</v>
      </c>
      <c r="H68" s="629"/>
      <c r="I68" s="629">
        <v>0</v>
      </c>
      <c r="J68" s="629">
        <v>1</v>
      </c>
      <c r="K68" s="629">
        <v>0</v>
      </c>
      <c r="L68" s="629"/>
      <c r="M68" s="629">
        <v>0</v>
      </c>
      <c r="N68" s="629">
        <v>1</v>
      </c>
      <c r="O68" s="629">
        <v>0</v>
      </c>
      <c r="P68" s="642"/>
      <c r="Q68" s="630">
        <v>0</v>
      </c>
    </row>
    <row r="69" spans="1:17" ht="14.4" customHeight="1" x14ac:dyDescent="0.3">
      <c r="A69" s="625" t="s">
        <v>5787</v>
      </c>
      <c r="B69" s="626" t="s">
        <v>5689</v>
      </c>
      <c r="C69" s="626" t="s">
        <v>5628</v>
      </c>
      <c r="D69" s="626" t="s">
        <v>5629</v>
      </c>
      <c r="E69" s="626" t="s">
        <v>5630</v>
      </c>
      <c r="F69" s="629"/>
      <c r="G69" s="629"/>
      <c r="H69" s="629"/>
      <c r="I69" s="629"/>
      <c r="J69" s="629">
        <v>1</v>
      </c>
      <c r="K69" s="629">
        <v>710.6</v>
      </c>
      <c r="L69" s="629"/>
      <c r="M69" s="629">
        <v>710.6</v>
      </c>
      <c r="N69" s="629"/>
      <c r="O69" s="629"/>
      <c r="P69" s="642"/>
      <c r="Q69" s="630"/>
    </row>
    <row r="70" spans="1:17" ht="14.4" customHeight="1" x14ac:dyDescent="0.3">
      <c r="A70" s="625" t="s">
        <v>5787</v>
      </c>
      <c r="B70" s="626" t="s">
        <v>5689</v>
      </c>
      <c r="C70" s="626" t="s">
        <v>5642</v>
      </c>
      <c r="D70" s="626" t="s">
        <v>5661</v>
      </c>
      <c r="E70" s="626" t="s">
        <v>5662</v>
      </c>
      <c r="F70" s="629">
        <v>100</v>
      </c>
      <c r="G70" s="629">
        <v>3400</v>
      </c>
      <c r="H70" s="629">
        <v>1</v>
      </c>
      <c r="I70" s="629">
        <v>34</v>
      </c>
      <c r="J70" s="629">
        <v>100</v>
      </c>
      <c r="K70" s="629">
        <v>3400</v>
      </c>
      <c r="L70" s="629">
        <v>1</v>
      </c>
      <c r="M70" s="629">
        <v>34</v>
      </c>
      <c r="N70" s="629">
        <v>100</v>
      </c>
      <c r="O70" s="629">
        <v>3400</v>
      </c>
      <c r="P70" s="642">
        <v>1</v>
      </c>
      <c r="Q70" s="630">
        <v>34</v>
      </c>
    </row>
    <row r="71" spans="1:17" ht="14.4" customHeight="1" x14ac:dyDescent="0.3">
      <c r="A71" s="625" t="s">
        <v>5787</v>
      </c>
      <c r="B71" s="626" t="s">
        <v>5689</v>
      </c>
      <c r="C71" s="626" t="s">
        <v>5642</v>
      </c>
      <c r="D71" s="626" t="s">
        <v>5722</v>
      </c>
      <c r="E71" s="626" t="s">
        <v>5723</v>
      </c>
      <c r="F71" s="629">
        <v>1</v>
      </c>
      <c r="G71" s="629">
        <v>640</v>
      </c>
      <c r="H71" s="629">
        <v>1</v>
      </c>
      <c r="I71" s="629">
        <v>640</v>
      </c>
      <c r="J71" s="629"/>
      <c r="K71" s="629"/>
      <c r="L71" s="629"/>
      <c r="M71" s="629"/>
      <c r="N71" s="629"/>
      <c r="O71" s="629"/>
      <c r="P71" s="642"/>
      <c r="Q71" s="630"/>
    </row>
    <row r="72" spans="1:17" ht="14.4" customHeight="1" x14ac:dyDescent="0.3">
      <c r="A72" s="625" t="s">
        <v>5787</v>
      </c>
      <c r="B72" s="626" t="s">
        <v>5689</v>
      </c>
      <c r="C72" s="626" t="s">
        <v>5642</v>
      </c>
      <c r="D72" s="626" t="s">
        <v>5724</v>
      </c>
      <c r="E72" s="626" t="s">
        <v>5725</v>
      </c>
      <c r="F72" s="629">
        <v>15</v>
      </c>
      <c r="G72" s="629">
        <v>4860</v>
      </c>
      <c r="H72" s="629">
        <v>1</v>
      </c>
      <c r="I72" s="629">
        <v>324</v>
      </c>
      <c r="J72" s="629">
        <v>30</v>
      </c>
      <c r="K72" s="629">
        <v>9780</v>
      </c>
      <c r="L72" s="629">
        <v>2.0123456790123457</v>
      </c>
      <c r="M72" s="629">
        <v>326</v>
      </c>
      <c r="N72" s="629">
        <v>7</v>
      </c>
      <c r="O72" s="629">
        <v>2289</v>
      </c>
      <c r="P72" s="642">
        <v>0.47098765432098766</v>
      </c>
      <c r="Q72" s="630">
        <v>327</v>
      </c>
    </row>
    <row r="73" spans="1:17" ht="14.4" customHeight="1" x14ac:dyDescent="0.3">
      <c r="A73" s="625" t="s">
        <v>5787</v>
      </c>
      <c r="B73" s="626" t="s">
        <v>5689</v>
      </c>
      <c r="C73" s="626" t="s">
        <v>5642</v>
      </c>
      <c r="D73" s="626" t="s">
        <v>5726</v>
      </c>
      <c r="E73" s="626" t="s">
        <v>5727</v>
      </c>
      <c r="F73" s="629">
        <v>18</v>
      </c>
      <c r="G73" s="629">
        <v>2916</v>
      </c>
      <c r="H73" s="629">
        <v>1</v>
      </c>
      <c r="I73" s="629">
        <v>162</v>
      </c>
      <c r="J73" s="629">
        <v>1</v>
      </c>
      <c r="K73" s="629">
        <v>162</v>
      </c>
      <c r="L73" s="629">
        <v>5.5555555555555552E-2</v>
      </c>
      <c r="M73" s="629">
        <v>162</v>
      </c>
      <c r="N73" s="629">
        <v>4</v>
      </c>
      <c r="O73" s="629">
        <v>652</v>
      </c>
      <c r="P73" s="642">
        <v>0.22359396433470508</v>
      </c>
      <c r="Q73" s="630">
        <v>163</v>
      </c>
    </row>
    <row r="74" spans="1:17" ht="14.4" customHeight="1" x14ac:dyDescent="0.3">
      <c r="A74" s="625" t="s">
        <v>5787</v>
      </c>
      <c r="B74" s="626" t="s">
        <v>5689</v>
      </c>
      <c r="C74" s="626" t="s">
        <v>5642</v>
      </c>
      <c r="D74" s="626" t="s">
        <v>5730</v>
      </c>
      <c r="E74" s="626" t="s">
        <v>5731</v>
      </c>
      <c r="F74" s="629">
        <v>1</v>
      </c>
      <c r="G74" s="629">
        <v>493</v>
      </c>
      <c r="H74" s="629">
        <v>1</v>
      </c>
      <c r="I74" s="629">
        <v>493</v>
      </c>
      <c r="J74" s="629">
        <v>1</v>
      </c>
      <c r="K74" s="629">
        <v>495</v>
      </c>
      <c r="L74" s="629">
        <v>1.0040567951318458</v>
      </c>
      <c r="M74" s="629">
        <v>495</v>
      </c>
      <c r="N74" s="629"/>
      <c r="O74" s="629"/>
      <c r="P74" s="642"/>
      <c r="Q74" s="630"/>
    </row>
    <row r="75" spans="1:17" ht="14.4" customHeight="1" x14ac:dyDescent="0.3">
      <c r="A75" s="625" t="s">
        <v>5787</v>
      </c>
      <c r="B75" s="626" t="s">
        <v>5689</v>
      </c>
      <c r="C75" s="626" t="s">
        <v>5642</v>
      </c>
      <c r="D75" s="626" t="s">
        <v>5732</v>
      </c>
      <c r="E75" s="626" t="s">
        <v>5733</v>
      </c>
      <c r="F75" s="629">
        <v>1</v>
      </c>
      <c r="G75" s="629">
        <v>1181</v>
      </c>
      <c r="H75" s="629">
        <v>1</v>
      </c>
      <c r="I75" s="629">
        <v>1181</v>
      </c>
      <c r="J75" s="629"/>
      <c r="K75" s="629"/>
      <c r="L75" s="629"/>
      <c r="M75" s="629"/>
      <c r="N75" s="629"/>
      <c r="O75" s="629"/>
      <c r="P75" s="642"/>
      <c r="Q75" s="630"/>
    </row>
    <row r="76" spans="1:17" ht="14.4" customHeight="1" x14ac:dyDescent="0.3">
      <c r="A76" s="625" t="s">
        <v>5787</v>
      </c>
      <c r="B76" s="626" t="s">
        <v>5689</v>
      </c>
      <c r="C76" s="626" t="s">
        <v>5642</v>
      </c>
      <c r="D76" s="626" t="s">
        <v>5736</v>
      </c>
      <c r="E76" s="626" t="s">
        <v>5737</v>
      </c>
      <c r="F76" s="629">
        <v>5</v>
      </c>
      <c r="G76" s="629">
        <v>3525</v>
      </c>
      <c r="H76" s="629">
        <v>1</v>
      </c>
      <c r="I76" s="629">
        <v>705</v>
      </c>
      <c r="J76" s="629"/>
      <c r="K76" s="629"/>
      <c r="L76" s="629"/>
      <c r="M76" s="629"/>
      <c r="N76" s="629"/>
      <c r="O76" s="629"/>
      <c r="P76" s="642"/>
      <c r="Q76" s="630"/>
    </row>
    <row r="77" spans="1:17" ht="14.4" customHeight="1" x14ac:dyDescent="0.3">
      <c r="A77" s="625" t="s">
        <v>5787</v>
      </c>
      <c r="B77" s="626" t="s">
        <v>5689</v>
      </c>
      <c r="C77" s="626" t="s">
        <v>5642</v>
      </c>
      <c r="D77" s="626" t="s">
        <v>5748</v>
      </c>
      <c r="E77" s="626" t="s">
        <v>5749</v>
      </c>
      <c r="F77" s="629">
        <v>3</v>
      </c>
      <c r="G77" s="629">
        <v>5649</v>
      </c>
      <c r="H77" s="629">
        <v>1</v>
      </c>
      <c r="I77" s="629">
        <v>1883</v>
      </c>
      <c r="J77" s="629">
        <v>2</v>
      </c>
      <c r="K77" s="629">
        <v>3770</v>
      </c>
      <c r="L77" s="629">
        <v>0.6673747565940874</v>
      </c>
      <c r="M77" s="629">
        <v>1885</v>
      </c>
      <c r="N77" s="629"/>
      <c r="O77" s="629"/>
      <c r="P77" s="642"/>
      <c r="Q77" s="630"/>
    </row>
    <row r="78" spans="1:17" ht="14.4" customHeight="1" x14ac:dyDescent="0.3">
      <c r="A78" s="625" t="s">
        <v>5787</v>
      </c>
      <c r="B78" s="626" t="s">
        <v>5689</v>
      </c>
      <c r="C78" s="626" t="s">
        <v>5642</v>
      </c>
      <c r="D78" s="626" t="s">
        <v>5752</v>
      </c>
      <c r="E78" s="626" t="s">
        <v>5753</v>
      </c>
      <c r="F78" s="629"/>
      <c r="G78" s="629"/>
      <c r="H78" s="629"/>
      <c r="I78" s="629"/>
      <c r="J78" s="629">
        <v>1</v>
      </c>
      <c r="K78" s="629">
        <v>668</v>
      </c>
      <c r="L78" s="629"/>
      <c r="M78" s="629">
        <v>668</v>
      </c>
      <c r="N78" s="629"/>
      <c r="O78" s="629"/>
      <c r="P78" s="642"/>
      <c r="Q78" s="630"/>
    </row>
    <row r="79" spans="1:17" ht="14.4" customHeight="1" x14ac:dyDescent="0.3">
      <c r="A79" s="625" t="s">
        <v>5787</v>
      </c>
      <c r="B79" s="626" t="s">
        <v>5689</v>
      </c>
      <c r="C79" s="626" t="s">
        <v>5642</v>
      </c>
      <c r="D79" s="626" t="s">
        <v>5677</v>
      </c>
      <c r="E79" s="626" t="s">
        <v>5678</v>
      </c>
      <c r="F79" s="629"/>
      <c r="G79" s="629"/>
      <c r="H79" s="629"/>
      <c r="I79" s="629"/>
      <c r="J79" s="629">
        <v>3</v>
      </c>
      <c r="K79" s="629">
        <v>336</v>
      </c>
      <c r="L79" s="629"/>
      <c r="M79" s="629">
        <v>112</v>
      </c>
      <c r="N79" s="629">
        <v>2</v>
      </c>
      <c r="O79" s="629">
        <v>224</v>
      </c>
      <c r="P79" s="642"/>
      <c r="Q79" s="630">
        <v>112</v>
      </c>
    </row>
    <row r="80" spans="1:17" ht="14.4" customHeight="1" x14ac:dyDescent="0.3">
      <c r="A80" s="625" t="s">
        <v>5788</v>
      </c>
      <c r="B80" s="626" t="s">
        <v>5302</v>
      </c>
      <c r="C80" s="626" t="s">
        <v>5642</v>
      </c>
      <c r="D80" s="626" t="s">
        <v>5661</v>
      </c>
      <c r="E80" s="626" t="s">
        <v>5662</v>
      </c>
      <c r="F80" s="629"/>
      <c r="G80" s="629"/>
      <c r="H80" s="629"/>
      <c r="I80" s="629"/>
      <c r="J80" s="629">
        <v>1</v>
      </c>
      <c r="K80" s="629">
        <v>34</v>
      </c>
      <c r="L80" s="629"/>
      <c r="M80" s="629">
        <v>34</v>
      </c>
      <c r="N80" s="629">
        <v>1</v>
      </c>
      <c r="O80" s="629">
        <v>34</v>
      </c>
      <c r="P80" s="642"/>
      <c r="Q80" s="630">
        <v>34</v>
      </c>
    </row>
    <row r="81" spans="1:17" ht="14.4" customHeight="1" x14ac:dyDescent="0.3">
      <c r="A81" s="625" t="s">
        <v>5788</v>
      </c>
      <c r="B81" s="626" t="s">
        <v>5302</v>
      </c>
      <c r="C81" s="626" t="s">
        <v>5642</v>
      </c>
      <c r="D81" s="626" t="s">
        <v>5677</v>
      </c>
      <c r="E81" s="626" t="s">
        <v>5678</v>
      </c>
      <c r="F81" s="629"/>
      <c r="G81" s="629"/>
      <c r="H81" s="629"/>
      <c r="I81" s="629"/>
      <c r="J81" s="629">
        <v>1</v>
      </c>
      <c r="K81" s="629">
        <v>112</v>
      </c>
      <c r="L81" s="629"/>
      <c r="M81" s="629">
        <v>112</v>
      </c>
      <c r="N81" s="629"/>
      <c r="O81" s="629"/>
      <c r="P81" s="642"/>
      <c r="Q81" s="630"/>
    </row>
    <row r="82" spans="1:17" ht="14.4" customHeight="1" x14ac:dyDescent="0.3">
      <c r="A82" s="625" t="s">
        <v>5788</v>
      </c>
      <c r="B82" s="626" t="s">
        <v>5689</v>
      </c>
      <c r="C82" s="626" t="s">
        <v>5642</v>
      </c>
      <c r="D82" s="626" t="s">
        <v>5661</v>
      </c>
      <c r="E82" s="626" t="s">
        <v>5662</v>
      </c>
      <c r="F82" s="629"/>
      <c r="G82" s="629"/>
      <c r="H82" s="629"/>
      <c r="I82" s="629"/>
      <c r="J82" s="629"/>
      <c r="K82" s="629"/>
      <c r="L82" s="629"/>
      <c r="M82" s="629"/>
      <c r="N82" s="629">
        <v>1</v>
      </c>
      <c r="O82" s="629">
        <v>34</v>
      </c>
      <c r="P82" s="642"/>
      <c r="Q82" s="630">
        <v>34</v>
      </c>
    </row>
    <row r="83" spans="1:17" ht="14.4" customHeight="1" x14ac:dyDescent="0.3">
      <c r="A83" s="625" t="s">
        <v>5788</v>
      </c>
      <c r="B83" s="626" t="s">
        <v>5689</v>
      </c>
      <c r="C83" s="626" t="s">
        <v>5642</v>
      </c>
      <c r="D83" s="626" t="s">
        <v>5736</v>
      </c>
      <c r="E83" s="626" t="s">
        <v>5737</v>
      </c>
      <c r="F83" s="629"/>
      <c r="G83" s="629"/>
      <c r="H83" s="629"/>
      <c r="I83" s="629"/>
      <c r="J83" s="629"/>
      <c r="K83" s="629"/>
      <c r="L83" s="629"/>
      <c r="M83" s="629"/>
      <c r="N83" s="629">
        <v>8</v>
      </c>
      <c r="O83" s="629">
        <v>5648</v>
      </c>
      <c r="P83" s="642"/>
      <c r="Q83" s="630">
        <v>706</v>
      </c>
    </row>
    <row r="84" spans="1:17" ht="14.4" customHeight="1" x14ac:dyDescent="0.3">
      <c r="A84" s="625" t="s">
        <v>5788</v>
      </c>
      <c r="B84" s="626" t="s">
        <v>5689</v>
      </c>
      <c r="C84" s="626" t="s">
        <v>5642</v>
      </c>
      <c r="D84" s="626" t="s">
        <v>5748</v>
      </c>
      <c r="E84" s="626" t="s">
        <v>5749</v>
      </c>
      <c r="F84" s="629"/>
      <c r="G84" s="629"/>
      <c r="H84" s="629"/>
      <c r="I84" s="629"/>
      <c r="J84" s="629"/>
      <c r="K84" s="629"/>
      <c r="L84" s="629"/>
      <c r="M84" s="629"/>
      <c r="N84" s="629">
        <v>1</v>
      </c>
      <c r="O84" s="629">
        <v>1888</v>
      </c>
      <c r="P84" s="642"/>
      <c r="Q84" s="630">
        <v>1888</v>
      </c>
    </row>
    <row r="85" spans="1:17" ht="14.4" customHeight="1" x14ac:dyDescent="0.3">
      <c r="A85" s="625" t="s">
        <v>5789</v>
      </c>
      <c r="B85" s="626" t="s">
        <v>5302</v>
      </c>
      <c r="C85" s="626" t="s">
        <v>5642</v>
      </c>
      <c r="D85" s="626" t="s">
        <v>5671</v>
      </c>
      <c r="E85" s="626" t="s">
        <v>5672</v>
      </c>
      <c r="F85" s="629">
        <v>10</v>
      </c>
      <c r="G85" s="629">
        <v>1630</v>
      </c>
      <c r="H85" s="629">
        <v>1</v>
      </c>
      <c r="I85" s="629">
        <v>163</v>
      </c>
      <c r="J85" s="629">
        <v>3</v>
      </c>
      <c r="K85" s="629">
        <v>489</v>
      </c>
      <c r="L85" s="629">
        <v>0.3</v>
      </c>
      <c r="M85" s="629">
        <v>163</v>
      </c>
      <c r="N85" s="629">
        <v>5</v>
      </c>
      <c r="O85" s="629">
        <v>815</v>
      </c>
      <c r="P85" s="642">
        <v>0.5</v>
      </c>
      <c r="Q85" s="630">
        <v>163</v>
      </c>
    </row>
    <row r="86" spans="1:17" ht="14.4" customHeight="1" x14ac:dyDescent="0.3">
      <c r="A86" s="625" t="s">
        <v>5789</v>
      </c>
      <c r="B86" s="626" t="s">
        <v>5302</v>
      </c>
      <c r="C86" s="626" t="s">
        <v>5642</v>
      </c>
      <c r="D86" s="626" t="s">
        <v>5677</v>
      </c>
      <c r="E86" s="626" t="s">
        <v>5678</v>
      </c>
      <c r="F86" s="629"/>
      <c r="G86" s="629"/>
      <c r="H86" s="629"/>
      <c r="I86" s="629"/>
      <c r="J86" s="629"/>
      <c r="K86" s="629"/>
      <c r="L86" s="629"/>
      <c r="M86" s="629"/>
      <c r="N86" s="629">
        <v>1</v>
      </c>
      <c r="O86" s="629">
        <v>112</v>
      </c>
      <c r="P86" s="642"/>
      <c r="Q86" s="630">
        <v>112</v>
      </c>
    </row>
    <row r="87" spans="1:17" ht="14.4" customHeight="1" x14ac:dyDescent="0.3">
      <c r="A87" s="625" t="s">
        <v>5789</v>
      </c>
      <c r="B87" s="626" t="s">
        <v>5689</v>
      </c>
      <c r="C87" s="626" t="s">
        <v>5628</v>
      </c>
      <c r="D87" s="626" t="s">
        <v>5629</v>
      </c>
      <c r="E87" s="626" t="s">
        <v>5630</v>
      </c>
      <c r="F87" s="629">
        <v>1</v>
      </c>
      <c r="G87" s="629">
        <v>710.6</v>
      </c>
      <c r="H87" s="629">
        <v>1</v>
      </c>
      <c r="I87" s="629">
        <v>710.6</v>
      </c>
      <c r="J87" s="629"/>
      <c r="K87" s="629"/>
      <c r="L87" s="629"/>
      <c r="M87" s="629"/>
      <c r="N87" s="629"/>
      <c r="O87" s="629"/>
      <c r="P87" s="642"/>
      <c r="Q87" s="630"/>
    </row>
    <row r="88" spans="1:17" ht="14.4" customHeight="1" x14ac:dyDescent="0.3">
      <c r="A88" s="625" t="s">
        <v>5789</v>
      </c>
      <c r="B88" s="626" t="s">
        <v>5689</v>
      </c>
      <c r="C88" s="626" t="s">
        <v>5642</v>
      </c>
      <c r="D88" s="626" t="s">
        <v>5661</v>
      </c>
      <c r="E88" s="626" t="s">
        <v>5662</v>
      </c>
      <c r="F88" s="629">
        <v>4</v>
      </c>
      <c r="G88" s="629">
        <v>136</v>
      </c>
      <c r="H88" s="629">
        <v>1</v>
      </c>
      <c r="I88" s="629">
        <v>34</v>
      </c>
      <c r="J88" s="629"/>
      <c r="K88" s="629"/>
      <c r="L88" s="629"/>
      <c r="M88" s="629"/>
      <c r="N88" s="629">
        <v>1</v>
      </c>
      <c r="O88" s="629">
        <v>34</v>
      </c>
      <c r="P88" s="642">
        <v>0.25</v>
      </c>
      <c r="Q88" s="630">
        <v>34</v>
      </c>
    </row>
    <row r="89" spans="1:17" ht="14.4" customHeight="1" x14ac:dyDescent="0.3">
      <c r="A89" s="625" t="s">
        <v>5789</v>
      </c>
      <c r="B89" s="626" t="s">
        <v>5689</v>
      </c>
      <c r="C89" s="626" t="s">
        <v>5642</v>
      </c>
      <c r="D89" s="626" t="s">
        <v>5726</v>
      </c>
      <c r="E89" s="626" t="s">
        <v>5727</v>
      </c>
      <c r="F89" s="629">
        <v>1</v>
      </c>
      <c r="G89" s="629">
        <v>162</v>
      </c>
      <c r="H89" s="629">
        <v>1</v>
      </c>
      <c r="I89" s="629">
        <v>162</v>
      </c>
      <c r="J89" s="629">
        <v>3</v>
      </c>
      <c r="K89" s="629">
        <v>486</v>
      </c>
      <c r="L89" s="629">
        <v>3</v>
      </c>
      <c r="M89" s="629">
        <v>162</v>
      </c>
      <c r="N89" s="629"/>
      <c r="O89" s="629"/>
      <c r="P89" s="642"/>
      <c r="Q89" s="630"/>
    </row>
    <row r="90" spans="1:17" ht="14.4" customHeight="1" x14ac:dyDescent="0.3">
      <c r="A90" s="625" t="s">
        <v>5789</v>
      </c>
      <c r="B90" s="626" t="s">
        <v>5689</v>
      </c>
      <c r="C90" s="626" t="s">
        <v>5642</v>
      </c>
      <c r="D90" s="626" t="s">
        <v>5730</v>
      </c>
      <c r="E90" s="626" t="s">
        <v>5731</v>
      </c>
      <c r="F90" s="629">
        <v>1</v>
      </c>
      <c r="G90" s="629">
        <v>493</v>
      </c>
      <c r="H90" s="629">
        <v>1</v>
      </c>
      <c r="I90" s="629">
        <v>493</v>
      </c>
      <c r="J90" s="629"/>
      <c r="K90" s="629"/>
      <c r="L90" s="629"/>
      <c r="M90" s="629"/>
      <c r="N90" s="629"/>
      <c r="O90" s="629"/>
      <c r="P90" s="642"/>
      <c r="Q90" s="630"/>
    </row>
    <row r="91" spans="1:17" ht="14.4" customHeight="1" x14ac:dyDescent="0.3">
      <c r="A91" s="625" t="s">
        <v>5789</v>
      </c>
      <c r="B91" s="626" t="s">
        <v>5689</v>
      </c>
      <c r="C91" s="626" t="s">
        <v>5642</v>
      </c>
      <c r="D91" s="626" t="s">
        <v>5748</v>
      </c>
      <c r="E91" s="626" t="s">
        <v>5749</v>
      </c>
      <c r="F91" s="629">
        <v>2</v>
      </c>
      <c r="G91" s="629">
        <v>3766</v>
      </c>
      <c r="H91" s="629">
        <v>1</v>
      </c>
      <c r="I91" s="629">
        <v>1883</v>
      </c>
      <c r="J91" s="629"/>
      <c r="K91" s="629"/>
      <c r="L91" s="629"/>
      <c r="M91" s="629"/>
      <c r="N91" s="629"/>
      <c r="O91" s="629"/>
      <c r="P91" s="642"/>
      <c r="Q91" s="630"/>
    </row>
    <row r="92" spans="1:17" ht="14.4" customHeight="1" x14ac:dyDescent="0.3">
      <c r="A92" s="625" t="s">
        <v>5789</v>
      </c>
      <c r="B92" s="626" t="s">
        <v>5689</v>
      </c>
      <c r="C92" s="626" t="s">
        <v>5642</v>
      </c>
      <c r="D92" s="626" t="s">
        <v>5752</v>
      </c>
      <c r="E92" s="626" t="s">
        <v>5753</v>
      </c>
      <c r="F92" s="629">
        <v>1</v>
      </c>
      <c r="G92" s="629">
        <v>664</v>
      </c>
      <c r="H92" s="629">
        <v>1</v>
      </c>
      <c r="I92" s="629">
        <v>664</v>
      </c>
      <c r="J92" s="629"/>
      <c r="K92" s="629"/>
      <c r="L92" s="629"/>
      <c r="M92" s="629"/>
      <c r="N92" s="629"/>
      <c r="O92" s="629"/>
      <c r="P92" s="642"/>
      <c r="Q92" s="630"/>
    </row>
    <row r="93" spans="1:17" ht="14.4" customHeight="1" x14ac:dyDescent="0.3">
      <c r="A93" s="625" t="s">
        <v>5789</v>
      </c>
      <c r="B93" s="626" t="s">
        <v>5790</v>
      </c>
      <c r="C93" s="626" t="s">
        <v>5642</v>
      </c>
      <c r="D93" s="626" t="s">
        <v>5791</v>
      </c>
      <c r="E93" s="626" t="s">
        <v>5792</v>
      </c>
      <c r="F93" s="629"/>
      <c r="G93" s="629"/>
      <c r="H93" s="629"/>
      <c r="I93" s="629"/>
      <c r="J93" s="629">
        <v>7</v>
      </c>
      <c r="K93" s="629">
        <v>0</v>
      </c>
      <c r="L93" s="629"/>
      <c r="M93" s="629">
        <v>0</v>
      </c>
      <c r="N93" s="629"/>
      <c r="O93" s="629"/>
      <c r="P93" s="642"/>
      <c r="Q93" s="630"/>
    </row>
    <row r="94" spans="1:17" ht="14.4" customHeight="1" x14ac:dyDescent="0.3">
      <c r="A94" s="625" t="s">
        <v>5793</v>
      </c>
      <c r="B94" s="626" t="s">
        <v>5302</v>
      </c>
      <c r="C94" s="626" t="s">
        <v>5642</v>
      </c>
      <c r="D94" s="626" t="s">
        <v>5661</v>
      </c>
      <c r="E94" s="626" t="s">
        <v>5662</v>
      </c>
      <c r="F94" s="629">
        <v>1</v>
      </c>
      <c r="G94" s="629">
        <v>34</v>
      </c>
      <c r="H94" s="629">
        <v>1</v>
      </c>
      <c r="I94" s="629">
        <v>34</v>
      </c>
      <c r="J94" s="629"/>
      <c r="K94" s="629"/>
      <c r="L94" s="629"/>
      <c r="M94" s="629"/>
      <c r="N94" s="629"/>
      <c r="O94" s="629"/>
      <c r="P94" s="642"/>
      <c r="Q94" s="630"/>
    </row>
    <row r="95" spans="1:17" ht="14.4" customHeight="1" x14ac:dyDescent="0.3">
      <c r="A95" s="625" t="s">
        <v>5793</v>
      </c>
      <c r="B95" s="626" t="s">
        <v>5302</v>
      </c>
      <c r="C95" s="626" t="s">
        <v>5642</v>
      </c>
      <c r="D95" s="626" t="s">
        <v>5669</v>
      </c>
      <c r="E95" s="626" t="s">
        <v>5670</v>
      </c>
      <c r="F95" s="629">
        <v>1</v>
      </c>
      <c r="G95" s="629">
        <v>326</v>
      </c>
      <c r="H95" s="629">
        <v>1</v>
      </c>
      <c r="I95" s="629">
        <v>326</v>
      </c>
      <c r="J95" s="629"/>
      <c r="K95" s="629"/>
      <c r="L95" s="629"/>
      <c r="M95" s="629"/>
      <c r="N95" s="629"/>
      <c r="O95" s="629"/>
      <c r="P95" s="642"/>
      <c r="Q95" s="630"/>
    </row>
    <row r="96" spans="1:17" ht="14.4" customHeight="1" x14ac:dyDescent="0.3">
      <c r="A96" s="625" t="s">
        <v>5793</v>
      </c>
      <c r="B96" s="626" t="s">
        <v>5302</v>
      </c>
      <c r="C96" s="626" t="s">
        <v>5642</v>
      </c>
      <c r="D96" s="626" t="s">
        <v>5673</v>
      </c>
      <c r="E96" s="626" t="s">
        <v>5674</v>
      </c>
      <c r="F96" s="629">
        <v>2</v>
      </c>
      <c r="G96" s="629">
        <v>206</v>
      </c>
      <c r="H96" s="629">
        <v>1</v>
      </c>
      <c r="I96" s="629">
        <v>103</v>
      </c>
      <c r="J96" s="629"/>
      <c r="K96" s="629"/>
      <c r="L96" s="629"/>
      <c r="M96" s="629"/>
      <c r="N96" s="629"/>
      <c r="O96" s="629"/>
      <c r="P96" s="642"/>
      <c r="Q96" s="630"/>
    </row>
    <row r="97" spans="1:17" ht="14.4" customHeight="1" x14ac:dyDescent="0.3">
      <c r="A97" s="625" t="s">
        <v>5793</v>
      </c>
      <c r="B97" s="626" t="s">
        <v>5302</v>
      </c>
      <c r="C97" s="626" t="s">
        <v>5642</v>
      </c>
      <c r="D97" s="626" t="s">
        <v>5677</v>
      </c>
      <c r="E97" s="626" t="s">
        <v>5678</v>
      </c>
      <c r="F97" s="629"/>
      <c r="G97" s="629"/>
      <c r="H97" s="629"/>
      <c r="I97" s="629"/>
      <c r="J97" s="629">
        <v>1</v>
      </c>
      <c r="K97" s="629">
        <v>112</v>
      </c>
      <c r="L97" s="629"/>
      <c r="M97" s="629">
        <v>112</v>
      </c>
      <c r="N97" s="629">
        <v>1</v>
      </c>
      <c r="O97" s="629">
        <v>112</v>
      </c>
      <c r="P97" s="642"/>
      <c r="Q97" s="630">
        <v>112</v>
      </c>
    </row>
    <row r="98" spans="1:17" ht="14.4" customHeight="1" x14ac:dyDescent="0.3">
      <c r="A98" s="625" t="s">
        <v>5794</v>
      </c>
      <c r="B98" s="626" t="s">
        <v>5302</v>
      </c>
      <c r="C98" s="626" t="s">
        <v>5303</v>
      </c>
      <c r="D98" s="626" t="s">
        <v>5438</v>
      </c>
      <c r="E98" s="626" t="s">
        <v>5439</v>
      </c>
      <c r="F98" s="629">
        <v>3</v>
      </c>
      <c r="G98" s="629">
        <v>44985.599999999999</v>
      </c>
      <c r="H98" s="629">
        <v>1</v>
      </c>
      <c r="I98" s="629">
        <v>14995.199999999999</v>
      </c>
      <c r="J98" s="629"/>
      <c r="K98" s="629"/>
      <c r="L98" s="629"/>
      <c r="M98" s="629"/>
      <c r="N98" s="629"/>
      <c r="O98" s="629"/>
      <c r="P98" s="642"/>
      <c r="Q98" s="630"/>
    </row>
    <row r="99" spans="1:17" ht="14.4" customHeight="1" x14ac:dyDescent="0.3">
      <c r="A99" s="625" t="s">
        <v>5794</v>
      </c>
      <c r="B99" s="626" t="s">
        <v>5302</v>
      </c>
      <c r="C99" s="626" t="s">
        <v>5303</v>
      </c>
      <c r="D99" s="626" t="s">
        <v>5446</v>
      </c>
      <c r="E99" s="626" t="s">
        <v>5447</v>
      </c>
      <c r="F99" s="629">
        <v>0.68</v>
      </c>
      <c r="G99" s="629">
        <v>218.88</v>
      </c>
      <c r="H99" s="629">
        <v>1</v>
      </c>
      <c r="I99" s="629">
        <v>321.88235294117646</v>
      </c>
      <c r="J99" s="629"/>
      <c r="K99" s="629"/>
      <c r="L99" s="629"/>
      <c r="M99" s="629"/>
      <c r="N99" s="629"/>
      <c r="O99" s="629"/>
      <c r="P99" s="642"/>
      <c r="Q99" s="630"/>
    </row>
    <row r="100" spans="1:17" ht="14.4" customHeight="1" x14ac:dyDescent="0.3">
      <c r="A100" s="625" t="s">
        <v>5794</v>
      </c>
      <c r="B100" s="626" t="s">
        <v>5302</v>
      </c>
      <c r="C100" s="626" t="s">
        <v>5303</v>
      </c>
      <c r="D100" s="626" t="s">
        <v>5448</v>
      </c>
      <c r="E100" s="626" t="s">
        <v>5449</v>
      </c>
      <c r="F100" s="629">
        <v>1</v>
      </c>
      <c r="G100" s="629">
        <v>80</v>
      </c>
      <c r="H100" s="629">
        <v>1</v>
      </c>
      <c r="I100" s="629">
        <v>80</v>
      </c>
      <c r="J100" s="629"/>
      <c r="K100" s="629"/>
      <c r="L100" s="629"/>
      <c r="M100" s="629"/>
      <c r="N100" s="629"/>
      <c r="O100" s="629"/>
      <c r="P100" s="642"/>
      <c r="Q100" s="630"/>
    </row>
    <row r="101" spans="1:17" ht="14.4" customHeight="1" x14ac:dyDescent="0.3">
      <c r="A101" s="625" t="s">
        <v>5794</v>
      </c>
      <c r="B101" s="626" t="s">
        <v>5302</v>
      </c>
      <c r="C101" s="626" t="s">
        <v>5303</v>
      </c>
      <c r="D101" s="626" t="s">
        <v>5450</v>
      </c>
      <c r="E101" s="626" t="s">
        <v>5451</v>
      </c>
      <c r="F101" s="629">
        <v>0.92</v>
      </c>
      <c r="G101" s="629">
        <v>147.19999999999999</v>
      </c>
      <c r="H101" s="629">
        <v>1</v>
      </c>
      <c r="I101" s="629">
        <v>159.99999999999997</v>
      </c>
      <c r="J101" s="629"/>
      <c r="K101" s="629"/>
      <c r="L101" s="629"/>
      <c r="M101" s="629"/>
      <c r="N101" s="629"/>
      <c r="O101" s="629"/>
      <c r="P101" s="642"/>
      <c r="Q101" s="630"/>
    </row>
    <row r="102" spans="1:17" ht="14.4" customHeight="1" x14ac:dyDescent="0.3">
      <c r="A102" s="625" t="s">
        <v>5794</v>
      </c>
      <c r="B102" s="626" t="s">
        <v>5302</v>
      </c>
      <c r="C102" s="626" t="s">
        <v>5303</v>
      </c>
      <c r="D102" s="626" t="s">
        <v>5495</v>
      </c>
      <c r="E102" s="626" t="s">
        <v>5496</v>
      </c>
      <c r="F102" s="629">
        <v>4.79</v>
      </c>
      <c r="G102" s="629">
        <v>6123.76</v>
      </c>
      <c r="H102" s="629">
        <v>1</v>
      </c>
      <c r="I102" s="629">
        <v>1278.4467640918581</v>
      </c>
      <c r="J102" s="629"/>
      <c r="K102" s="629"/>
      <c r="L102" s="629"/>
      <c r="M102" s="629"/>
      <c r="N102" s="629"/>
      <c r="O102" s="629"/>
      <c r="P102" s="642"/>
      <c r="Q102" s="630"/>
    </row>
    <row r="103" spans="1:17" ht="14.4" customHeight="1" x14ac:dyDescent="0.3">
      <c r="A103" s="625" t="s">
        <v>5794</v>
      </c>
      <c r="B103" s="626" t="s">
        <v>5302</v>
      </c>
      <c r="C103" s="626" t="s">
        <v>5303</v>
      </c>
      <c r="D103" s="626" t="s">
        <v>5497</v>
      </c>
      <c r="E103" s="626" t="s">
        <v>5496</v>
      </c>
      <c r="F103" s="629">
        <v>3.2800000000000002</v>
      </c>
      <c r="G103" s="629">
        <v>880.02</v>
      </c>
      <c r="H103" s="629">
        <v>1</v>
      </c>
      <c r="I103" s="629">
        <v>268.29878048780483</v>
      </c>
      <c r="J103" s="629"/>
      <c r="K103" s="629"/>
      <c r="L103" s="629"/>
      <c r="M103" s="629"/>
      <c r="N103" s="629"/>
      <c r="O103" s="629"/>
      <c r="P103" s="642"/>
      <c r="Q103" s="630"/>
    </row>
    <row r="104" spans="1:17" ht="14.4" customHeight="1" x14ac:dyDescent="0.3">
      <c r="A104" s="625" t="s">
        <v>5794</v>
      </c>
      <c r="B104" s="626" t="s">
        <v>5302</v>
      </c>
      <c r="C104" s="626" t="s">
        <v>5642</v>
      </c>
      <c r="D104" s="626" t="s">
        <v>5661</v>
      </c>
      <c r="E104" s="626" t="s">
        <v>5662</v>
      </c>
      <c r="F104" s="629">
        <v>3</v>
      </c>
      <c r="G104" s="629">
        <v>102</v>
      </c>
      <c r="H104" s="629">
        <v>1</v>
      </c>
      <c r="I104" s="629">
        <v>34</v>
      </c>
      <c r="J104" s="629">
        <v>1</v>
      </c>
      <c r="K104" s="629">
        <v>34</v>
      </c>
      <c r="L104" s="629">
        <v>0.33333333333333331</v>
      </c>
      <c r="M104" s="629">
        <v>34</v>
      </c>
      <c r="N104" s="629">
        <v>2</v>
      </c>
      <c r="O104" s="629">
        <v>68</v>
      </c>
      <c r="P104" s="642">
        <v>0.66666666666666663</v>
      </c>
      <c r="Q104" s="630">
        <v>34</v>
      </c>
    </row>
    <row r="105" spans="1:17" ht="14.4" customHeight="1" x14ac:dyDescent="0.3">
      <c r="A105" s="625" t="s">
        <v>5794</v>
      </c>
      <c r="B105" s="626" t="s">
        <v>5302</v>
      </c>
      <c r="C105" s="626" t="s">
        <v>5642</v>
      </c>
      <c r="D105" s="626" t="s">
        <v>5669</v>
      </c>
      <c r="E105" s="626" t="s">
        <v>5670</v>
      </c>
      <c r="F105" s="629">
        <v>1</v>
      </c>
      <c r="G105" s="629">
        <v>326</v>
      </c>
      <c r="H105" s="629">
        <v>1</v>
      </c>
      <c r="I105" s="629">
        <v>326</v>
      </c>
      <c r="J105" s="629"/>
      <c r="K105" s="629"/>
      <c r="L105" s="629"/>
      <c r="M105" s="629"/>
      <c r="N105" s="629"/>
      <c r="O105" s="629"/>
      <c r="P105" s="642"/>
      <c r="Q105" s="630"/>
    </row>
    <row r="106" spans="1:17" ht="14.4" customHeight="1" x14ac:dyDescent="0.3">
      <c r="A106" s="625" t="s">
        <v>5794</v>
      </c>
      <c r="B106" s="626" t="s">
        <v>5302</v>
      </c>
      <c r="C106" s="626" t="s">
        <v>5642</v>
      </c>
      <c r="D106" s="626" t="s">
        <v>5671</v>
      </c>
      <c r="E106" s="626" t="s">
        <v>5672</v>
      </c>
      <c r="F106" s="629">
        <v>9</v>
      </c>
      <c r="G106" s="629">
        <v>1467</v>
      </c>
      <c r="H106" s="629">
        <v>1</v>
      </c>
      <c r="I106" s="629">
        <v>163</v>
      </c>
      <c r="J106" s="629"/>
      <c r="K106" s="629"/>
      <c r="L106" s="629"/>
      <c r="M106" s="629"/>
      <c r="N106" s="629"/>
      <c r="O106" s="629"/>
      <c r="P106" s="642"/>
      <c r="Q106" s="630"/>
    </row>
    <row r="107" spans="1:17" ht="14.4" customHeight="1" x14ac:dyDescent="0.3">
      <c r="A107" s="625" t="s">
        <v>5794</v>
      </c>
      <c r="B107" s="626" t="s">
        <v>5302</v>
      </c>
      <c r="C107" s="626" t="s">
        <v>5642</v>
      </c>
      <c r="D107" s="626" t="s">
        <v>5673</v>
      </c>
      <c r="E107" s="626" t="s">
        <v>5674</v>
      </c>
      <c r="F107" s="629">
        <v>5</v>
      </c>
      <c r="G107" s="629">
        <v>515</v>
      </c>
      <c r="H107" s="629">
        <v>1</v>
      </c>
      <c r="I107" s="629">
        <v>103</v>
      </c>
      <c r="J107" s="629"/>
      <c r="K107" s="629"/>
      <c r="L107" s="629"/>
      <c r="M107" s="629"/>
      <c r="N107" s="629"/>
      <c r="O107" s="629"/>
      <c r="P107" s="642"/>
      <c r="Q107" s="630"/>
    </row>
    <row r="108" spans="1:17" ht="14.4" customHeight="1" x14ac:dyDescent="0.3">
      <c r="A108" s="625" t="s">
        <v>5794</v>
      </c>
      <c r="B108" s="626" t="s">
        <v>5302</v>
      </c>
      <c r="C108" s="626" t="s">
        <v>5642</v>
      </c>
      <c r="D108" s="626" t="s">
        <v>5677</v>
      </c>
      <c r="E108" s="626" t="s">
        <v>5678</v>
      </c>
      <c r="F108" s="629"/>
      <c r="G108" s="629"/>
      <c r="H108" s="629"/>
      <c r="I108" s="629"/>
      <c r="J108" s="629">
        <v>1</v>
      </c>
      <c r="K108" s="629">
        <v>112</v>
      </c>
      <c r="L108" s="629"/>
      <c r="M108" s="629">
        <v>112</v>
      </c>
      <c r="N108" s="629">
        <v>1</v>
      </c>
      <c r="O108" s="629">
        <v>112</v>
      </c>
      <c r="P108" s="642"/>
      <c r="Q108" s="630">
        <v>112</v>
      </c>
    </row>
    <row r="109" spans="1:17" ht="14.4" customHeight="1" x14ac:dyDescent="0.3">
      <c r="A109" s="625" t="s">
        <v>5794</v>
      </c>
      <c r="B109" s="626" t="s">
        <v>5689</v>
      </c>
      <c r="C109" s="626" t="s">
        <v>5642</v>
      </c>
      <c r="D109" s="626" t="s">
        <v>5661</v>
      </c>
      <c r="E109" s="626" t="s">
        <v>5662</v>
      </c>
      <c r="F109" s="629">
        <v>11</v>
      </c>
      <c r="G109" s="629">
        <v>374</v>
      </c>
      <c r="H109" s="629">
        <v>1</v>
      </c>
      <c r="I109" s="629">
        <v>34</v>
      </c>
      <c r="J109" s="629">
        <v>5</v>
      </c>
      <c r="K109" s="629">
        <v>170</v>
      </c>
      <c r="L109" s="629">
        <v>0.45454545454545453</v>
      </c>
      <c r="M109" s="629">
        <v>34</v>
      </c>
      <c r="N109" s="629">
        <v>2</v>
      </c>
      <c r="O109" s="629">
        <v>68</v>
      </c>
      <c r="P109" s="642">
        <v>0.18181818181818182</v>
      </c>
      <c r="Q109" s="630">
        <v>34</v>
      </c>
    </row>
    <row r="110" spans="1:17" ht="14.4" customHeight="1" x14ac:dyDescent="0.3">
      <c r="A110" s="625" t="s">
        <v>5794</v>
      </c>
      <c r="B110" s="626" t="s">
        <v>5689</v>
      </c>
      <c r="C110" s="626" t="s">
        <v>5642</v>
      </c>
      <c r="D110" s="626" t="s">
        <v>5724</v>
      </c>
      <c r="E110" s="626" t="s">
        <v>5725</v>
      </c>
      <c r="F110" s="629">
        <v>2</v>
      </c>
      <c r="G110" s="629">
        <v>648</v>
      </c>
      <c r="H110" s="629">
        <v>1</v>
      </c>
      <c r="I110" s="629">
        <v>324</v>
      </c>
      <c r="J110" s="629">
        <v>1</v>
      </c>
      <c r="K110" s="629">
        <v>326</v>
      </c>
      <c r="L110" s="629">
        <v>0.50308641975308643</v>
      </c>
      <c r="M110" s="629">
        <v>326</v>
      </c>
      <c r="N110" s="629">
        <v>5</v>
      </c>
      <c r="O110" s="629">
        <v>1635</v>
      </c>
      <c r="P110" s="642">
        <v>2.5231481481481484</v>
      </c>
      <c r="Q110" s="630">
        <v>327</v>
      </c>
    </row>
    <row r="111" spans="1:17" ht="14.4" customHeight="1" x14ac:dyDescent="0.3">
      <c r="A111" s="625" t="s">
        <v>5794</v>
      </c>
      <c r="B111" s="626" t="s">
        <v>5689</v>
      </c>
      <c r="C111" s="626" t="s">
        <v>5642</v>
      </c>
      <c r="D111" s="626" t="s">
        <v>5726</v>
      </c>
      <c r="E111" s="626" t="s">
        <v>5727</v>
      </c>
      <c r="F111" s="629">
        <v>1</v>
      </c>
      <c r="G111" s="629">
        <v>162</v>
      </c>
      <c r="H111" s="629">
        <v>1</v>
      </c>
      <c r="I111" s="629">
        <v>162</v>
      </c>
      <c r="J111" s="629"/>
      <c r="K111" s="629"/>
      <c r="L111" s="629"/>
      <c r="M111" s="629"/>
      <c r="N111" s="629">
        <v>2</v>
      </c>
      <c r="O111" s="629">
        <v>326</v>
      </c>
      <c r="P111" s="642">
        <v>2.0123456790123457</v>
      </c>
      <c r="Q111" s="630">
        <v>163</v>
      </c>
    </row>
    <row r="112" spans="1:17" ht="14.4" customHeight="1" x14ac:dyDescent="0.3">
      <c r="A112" s="625" t="s">
        <v>5794</v>
      </c>
      <c r="B112" s="626" t="s">
        <v>5689</v>
      </c>
      <c r="C112" s="626" t="s">
        <v>5642</v>
      </c>
      <c r="D112" s="626" t="s">
        <v>5748</v>
      </c>
      <c r="E112" s="626" t="s">
        <v>5749</v>
      </c>
      <c r="F112" s="629"/>
      <c r="G112" s="629"/>
      <c r="H112" s="629"/>
      <c r="I112" s="629"/>
      <c r="J112" s="629">
        <v>1</v>
      </c>
      <c r="K112" s="629">
        <v>1885</v>
      </c>
      <c r="L112" s="629"/>
      <c r="M112" s="629">
        <v>1885</v>
      </c>
      <c r="N112" s="629">
        <v>1</v>
      </c>
      <c r="O112" s="629">
        <v>1888</v>
      </c>
      <c r="P112" s="642"/>
      <c r="Q112" s="630">
        <v>1888</v>
      </c>
    </row>
    <row r="113" spans="1:17" ht="14.4" customHeight="1" x14ac:dyDescent="0.3">
      <c r="A113" s="625" t="s">
        <v>5794</v>
      </c>
      <c r="B113" s="626" t="s">
        <v>5689</v>
      </c>
      <c r="C113" s="626" t="s">
        <v>5642</v>
      </c>
      <c r="D113" s="626" t="s">
        <v>5754</v>
      </c>
      <c r="E113" s="626" t="s">
        <v>5755</v>
      </c>
      <c r="F113" s="629"/>
      <c r="G113" s="629"/>
      <c r="H113" s="629"/>
      <c r="I113" s="629"/>
      <c r="J113" s="629">
        <v>1</v>
      </c>
      <c r="K113" s="629">
        <v>3692</v>
      </c>
      <c r="L113" s="629"/>
      <c r="M113" s="629">
        <v>3692</v>
      </c>
      <c r="N113" s="629"/>
      <c r="O113" s="629"/>
      <c r="P113" s="642"/>
      <c r="Q113" s="630"/>
    </row>
    <row r="114" spans="1:17" ht="14.4" customHeight="1" x14ac:dyDescent="0.3">
      <c r="A114" s="625" t="s">
        <v>5794</v>
      </c>
      <c r="B114" s="626" t="s">
        <v>5689</v>
      </c>
      <c r="C114" s="626" t="s">
        <v>5642</v>
      </c>
      <c r="D114" s="626" t="s">
        <v>5677</v>
      </c>
      <c r="E114" s="626" t="s">
        <v>5678</v>
      </c>
      <c r="F114" s="629"/>
      <c r="G114" s="629"/>
      <c r="H114" s="629"/>
      <c r="I114" s="629"/>
      <c r="J114" s="629">
        <v>5</v>
      </c>
      <c r="K114" s="629">
        <v>560</v>
      </c>
      <c r="L114" s="629"/>
      <c r="M114" s="629">
        <v>112</v>
      </c>
      <c r="N114" s="629"/>
      <c r="O114" s="629"/>
      <c r="P114" s="642"/>
      <c r="Q114" s="630"/>
    </row>
    <row r="115" spans="1:17" ht="14.4" customHeight="1" x14ac:dyDescent="0.3">
      <c r="A115" s="625" t="s">
        <v>5795</v>
      </c>
      <c r="B115" s="626" t="s">
        <v>5689</v>
      </c>
      <c r="C115" s="626" t="s">
        <v>5628</v>
      </c>
      <c r="D115" s="626" t="s">
        <v>5629</v>
      </c>
      <c r="E115" s="626" t="s">
        <v>5630</v>
      </c>
      <c r="F115" s="629"/>
      <c r="G115" s="629"/>
      <c r="H115" s="629"/>
      <c r="I115" s="629"/>
      <c r="J115" s="629"/>
      <c r="K115" s="629"/>
      <c r="L115" s="629"/>
      <c r="M115" s="629"/>
      <c r="N115" s="629">
        <v>1</v>
      </c>
      <c r="O115" s="629">
        <v>710.6</v>
      </c>
      <c r="P115" s="642"/>
      <c r="Q115" s="630">
        <v>710.6</v>
      </c>
    </row>
    <row r="116" spans="1:17" ht="14.4" customHeight="1" x14ac:dyDescent="0.3">
      <c r="A116" s="625" t="s">
        <v>5795</v>
      </c>
      <c r="B116" s="626" t="s">
        <v>5689</v>
      </c>
      <c r="C116" s="626" t="s">
        <v>5642</v>
      </c>
      <c r="D116" s="626" t="s">
        <v>5724</v>
      </c>
      <c r="E116" s="626" t="s">
        <v>5725</v>
      </c>
      <c r="F116" s="629"/>
      <c r="G116" s="629"/>
      <c r="H116" s="629"/>
      <c r="I116" s="629"/>
      <c r="J116" s="629"/>
      <c r="K116" s="629"/>
      <c r="L116" s="629"/>
      <c r="M116" s="629"/>
      <c r="N116" s="629">
        <v>1</v>
      </c>
      <c r="O116" s="629">
        <v>327</v>
      </c>
      <c r="P116" s="642"/>
      <c r="Q116" s="630">
        <v>327</v>
      </c>
    </row>
    <row r="117" spans="1:17" ht="14.4" customHeight="1" x14ac:dyDescent="0.3">
      <c r="A117" s="625" t="s">
        <v>5795</v>
      </c>
      <c r="B117" s="626" t="s">
        <v>5689</v>
      </c>
      <c r="C117" s="626" t="s">
        <v>5642</v>
      </c>
      <c r="D117" s="626" t="s">
        <v>5732</v>
      </c>
      <c r="E117" s="626" t="s">
        <v>5733</v>
      </c>
      <c r="F117" s="629"/>
      <c r="G117" s="629"/>
      <c r="H117" s="629"/>
      <c r="I117" s="629"/>
      <c r="J117" s="629"/>
      <c r="K117" s="629"/>
      <c r="L117" s="629"/>
      <c r="M117" s="629"/>
      <c r="N117" s="629">
        <v>1</v>
      </c>
      <c r="O117" s="629">
        <v>1186</v>
      </c>
      <c r="P117" s="642"/>
      <c r="Q117" s="630">
        <v>1186</v>
      </c>
    </row>
    <row r="118" spans="1:17" ht="14.4" customHeight="1" x14ac:dyDescent="0.3">
      <c r="A118" s="625" t="s">
        <v>5795</v>
      </c>
      <c r="B118" s="626" t="s">
        <v>5689</v>
      </c>
      <c r="C118" s="626" t="s">
        <v>5642</v>
      </c>
      <c r="D118" s="626" t="s">
        <v>5736</v>
      </c>
      <c r="E118" s="626" t="s">
        <v>5737</v>
      </c>
      <c r="F118" s="629">
        <v>20</v>
      </c>
      <c r="G118" s="629">
        <v>14100</v>
      </c>
      <c r="H118" s="629">
        <v>1</v>
      </c>
      <c r="I118" s="629">
        <v>705</v>
      </c>
      <c r="J118" s="629"/>
      <c r="K118" s="629"/>
      <c r="L118" s="629"/>
      <c r="M118" s="629"/>
      <c r="N118" s="629">
        <v>10</v>
      </c>
      <c r="O118" s="629">
        <v>7060</v>
      </c>
      <c r="P118" s="642">
        <v>0.50070921985815597</v>
      </c>
      <c r="Q118" s="630">
        <v>706</v>
      </c>
    </row>
    <row r="119" spans="1:17" ht="14.4" customHeight="1" x14ac:dyDescent="0.3">
      <c r="A119" s="625" t="s">
        <v>5795</v>
      </c>
      <c r="B119" s="626" t="s">
        <v>5689</v>
      </c>
      <c r="C119" s="626" t="s">
        <v>5642</v>
      </c>
      <c r="D119" s="626" t="s">
        <v>5746</v>
      </c>
      <c r="E119" s="626" t="s">
        <v>5747</v>
      </c>
      <c r="F119" s="629">
        <v>2</v>
      </c>
      <c r="G119" s="629">
        <v>246</v>
      </c>
      <c r="H119" s="629">
        <v>1</v>
      </c>
      <c r="I119" s="629">
        <v>123</v>
      </c>
      <c r="J119" s="629"/>
      <c r="K119" s="629"/>
      <c r="L119" s="629"/>
      <c r="M119" s="629"/>
      <c r="N119" s="629">
        <v>1</v>
      </c>
      <c r="O119" s="629">
        <v>124</v>
      </c>
      <c r="P119" s="642">
        <v>0.50406504065040647</v>
      </c>
      <c r="Q119" s="630">
        <v>124</v>
      </c>
    </row>
    <row r="120" spans="1:17" ht="14.4" customHeight="1" x14ac:dyDescent="0.3">
      <c r="A120" s="625" t="s">
        <v>5795</v>
      </c>
      <c r="B120" s="626" t="s">
        <v>5689</v>
      </c>
      <c r="C120" s="626" t="s">
        <v>5642</v>
      </c>
      <c r="D120" s="626" t="s">
        <v>5748</v>
      </c>
      <c r="E120" s="626" t="s">
        <v>5749</v>
      </c>
      <c r="F120" s="629">
        <v>2</v>
      </c>
      <c r="G120" s="629">
        <v>3766</v>
      </c>
      <c r="H120" s="629">
        <v>1</v>
      </c>
      <c r="I120" s="629">
        <v>1883</v>
      </c>
      <c r="J120" s="629"/>
      <c r="K120" s="629"/>
      <c r="L120" s="629"/>
      <c r="M120" s="629"/>
      <c r="N120" s="629">
        <v>2</v>
      </c>
      <c r="O120" s="629">
        <v>3776</v>
      </c>
      <c r="P120" s="642">
        <v>1.002655337227828</v>
      </c>
      <c r="Q120" s="630">
        <v>1888</v>
      </c>
    </row>
    <row r="121" spans="1:17" ht="14.4" customHeight="1" x14ac:dyDescent="0.3">
      <c r="A121" s="625" t="s">
        <v>5795</v>
      </c>
      <c r="B121" s="626" t="s">
        <v>5689</v>
      </c>
      <c r="C121" s="626" t="s">
        <v>5642</v>
      </c>
      <c r="D121" s="626" t="s">
        <v>5752</v>
      </c>
      <c r="E121" s="626" t="s">
        <v>5753</v>
      </c>
      <c r="F121" s="629"/>
      <c r="G121" s="629"/>
      <c r="H121" s="629"/>
      <c r="I121" s="629"/>
      <c r="J121" s="629"/>
      <c r="K121" s="629"/>
      <c r="L121" s="629"/>
      <c r="M121" s="629"/>
      <c r="N121" s="629">
        <v>1</v>
      </c>
      <c r="O121" s="629">
        <v>674</v>
      </c>
      <c r="P121" s="642"/>
      <c r="Q121" s="630">
        <v>674</v>
      </c>
    </row>
    <row r="122" spans="1:17" ht="14.4" customHeight="1" x14ac:dyDescent="0.3">
      <c r="A122" s="625" t="s">
        <v>5796</v>
      </c>
      <c r="B122" s="626" t="s">
        <v>5302</v>
      </c>
      <c r="C122" s="626" t="s">
        <v>5642</v>
      </c>
      <c r="D122" s="626" t="s">
        <v>5661</v>
      </c>
      <c r="E122" s="626" t="s">
        <v>5662</v>
      </c>
      <c r="F122" s="629"/>
      <c r="G122" s="629"/>
      <c r="H122" s="629"/>
      <c r="I122" s="629"/>
      <c r="J122" s="629">
        <v>1</v>
      </c>
      <c r="K122" s="629">
        <v>34</v>
      </c>
      <c r="L122" s="629"/>
      <c r="M122" s="629">
        <v>34</v>
      </c>
      <c r="N122" s="629"/>
      <c r="O122" s="629"/>
      <c r="P122" s="642"/>
      <c r="Q122" s="630"/>
    </row>
    <row r="123" spans="1:17" ht="14.4" customHeight="1" x14ac:dyDescent="0.3">
      <c r="A123" s="625" t="s">
        <v>5796</v>
      </c>
      <c r="B123" s="626" t="s">
        <v>5689</v>
      </c>
      <c r="C123" s="626" t="s">
        <v>5642</v>
      </c>
      <c r="D123" s="626" t="s">
        <v>5661</v>
      </c>
      <c r="E123" s="626" t="s">
        <v>5662</v>
      </c>
      <c r="F123" s="629"/>
      <c r="G123" s="629"/>
      <c r="H123" s="629"/>
      <c r="I123" s="629"/>
      <c r="J123" s="629"/>
      <c r="K123" s="629"/>
      <c r="L123" s="629"/>
      <c r="M123" s="629"/>
      <c r="N123" s="629">
        <v>1</v>
      </c>
      <c r="O123" s="629">
        <v>34</v>
      </c>
      <c r="P123" s="642"/>
      <c r="Q123" s="630">
        <v>34</v>
      </c>
    </row>
    <row r="124" spans="1:17" ht="14.4" customHeight="1" x14ac:dyDescent="0.3">
      <c r="A124" s="625" t="s">
        <v>5797</v>
      </c>
      <c r="B124" s="626" t="s">
        <v>5302</v>
      </c>
      <c r="C124" s="626" t="s">
        <v>5642</v>
      </c>
      <c r="D124" s="626" t="s">
        <v>5647</v>
      </c>
      <c r="E124" s="626" t="s">
        <v>5648</v>
      </c>
      <c r="F124" s="629"/>
      <c r="G124" s="629"/>
      <c r="H124" s="629"/>
      <c r="I124" s="629"/>
      <c r="J124" s="629"/>
      <c r="K124" s="629"/>
      <c r="L124" s="629"/>
      <c r="M124" s="629"/>
      <c r="N124" s="629">
        <v>1</v>
      </c>
      <c r="O124" s="629">
        <v>277</v>
      </c>
      <c r="P124" s="642"/>
      <c r="Q124" s="630">
        <v>277</v>
      </c>
    </row>
    <row r="125" spans="1:17" ht="14.4" customHeight="1" x14ac:dyDescent="0.3">
      <c r="A125" s="625" t="s">
        <v>5797</v>
      </c>
      <c r="B125" s="626" t="s">
        <v>5302</v>
      </c>
      <c r="C125" s="626" t="s">
        <v>5642</v>
      </c>
      <c r="D125" s="626" t="s">
        <v>5661</v>
      </c>
      <c r="E125" s="626" t="s">
        <v>5662</v>
      </c>
      <c r="F125" s="629">
        <v>10</v>
      </c>
      <c r="G125" s="629">
        <v>340</v>
      </c>
      <c r="H125" s="629">
        <v>1</v>
      </c>
      <c r="I125" s="629">
        <v>34</v>
      </c>
      <c r="J125" s="629">
        <v>13</v>
      </c>
      <c r="K125" s="629">
        <v>442</v>
      </c>
      <c r="L125" s="629">
        <v>1.3</v>
      </c>
      <c r="M125" s="629">
        <v>34</v>
      </c>
      <c r="N125" s="629">
        <v>6</v>
      </c>
      <c r="O125" s="629">
        <v>204</v>
      </c>
      <c r="P125" s="642">
        <v>0.6</v>
      </c>
      <c r="Q125" s="630">
        <v>34</v>
      </c>
    </row>
    <row r="126" spans="1:17" ht="14.4" customHeight="1" x14ac:dyDescent="0.3">
      <c r="A126" s="625" t="s">
        <v>5797</v>
      </c>
      <c r="B126" s="626" t="s">
        <v>5302</v>
      </c>
      <c r="C126" s="626" t="s">
        <v>5642</v>
      </c>
      <c r="D126" s="626" t="s">
        <v>5671</v>
      </c>
      <c r="E126" s="626" t="s">
        <v>5672</v>
      </c>
      <c r="F126" s="629">
        <v>1</v>
      </c>
      <c r="G126" s="629">
        <v>163</v>
      </c>
      <c r="H126" s="629">
        <v>1</v>
      </c>
      <c r="I126" s="629">
        <v>163</v>
      </c>
      <c r="J126" s="629">
        <v>1</v>
      </c>
      <c r="K126" s="629">
        <v>163</v>
      </c>
      <c r="L126" s="629">
        <v>1</v>
      </c>
      <c r="M126" s="629">
        <v>163</v>
      </c>
      <c r="N126" s="629">
        <v>1</v>
      </c>
      <c r="O126" s="629">
        <v>163</v>
      </c>
      <c r="P126" s="642">
        <v>1</v>
      </c>
      <c r="Q126" s="630">
        <v>163</v>
      </c>
    </row>
    <row r="127" spans="1:17" ht="14.4" customHeight="1" x14ac:dyDescent="0.3">
      <c r="A127" s="625" t="s">
        <v>5797</v>
      </c>
      <c r="B127" s="626" t="s">
        <v>5302</v>
      </c>
      <c r="C127" s="626" t="s">
        <v>5642</v>
      </c>
      <c r="D127" s="626" t="s">
        <v>5677</v>
      </c>
      <c r="E127" s="626" t="s">
        <v>5678</v>
      </c>
      <c r="F127" s="629"/>
      <c r="G127" s="629"/>
      <c r="H127" s="629"/>
      <c r="I127" s="629"/>
      <c r="J127" s="629">
        <v>6</v>
      </c>
      <c r="K127" s="629">
        <v>672</v>
      </c>
      <c r="L127" s="629"/>
      <c r="M127" s="629">
        <v>112</v>
      </c>
      <c r="N127" s="629">
        <v>5</v>
      </c>
      <c r="O127" s="629">
        <v>560</v>
      </c>
      <c r="P127" s="642"/>
      <c r="Q127" s="630">
        <v>112</v>
      </c>
    </row>
    <row r="128" spans="1:17" ht="14.4" customHeight="1" x14ac:dyDescent="0.3">
      <c r="A128" s="625" t="s">
        <v>5797</v>
      </c>
      <c r="B128" s="626" t="s">
        <v>5689</v>
      </c>
      <c r="C128" s="626" t="s">
        <v>5642</v>
      </c>
      <c r="D128" s="626" t="s">
        <v>5661</v>
      </c>
      <c r="E128" s="626" t="s">
        <v>5662</v>
      </c>
      <c r="F128" s="629">
        <v>3</v>
      </c>
      <c r="G128" s="629">
        <v>102</v>
      </c>
      <c r="H128" s="629">
        <v>1</v>
      </c>
      <c r="I128" s="629">
        <v>34</v>
      </c>
      <c r="J128" s="629">
        <v>8</v>
      </c>
      <c r="K128" s="629">
        <v>272</v>
      </c>
      <c r="L128" s="629">
        <v>2.6666666666666665</v>
      </c>
      <c r="M128" s="629">
        <v>34</v>
      </c>
      <c r="N128" s="629">
        <v>4</v>
      </c>
      <c r="O128" s="629">
        <v>136</v>
      </c>
      <c r="P128" s="642">
        <v>1.3333333333333333</v>
      </c>
      <c r="Q128" s="630">
        <v>34</v>
      </c>
    </row>
    <row r="129" spans="1:17" ht="14.4" customHeight="1" x14ac:dyDescent="0.3">
      <c r="A129" s="625" t="s">
        <v>5797</v>
      </c>
      <c r="B129" s="626" t="s">
        <v>5689</v>
      </c>
      <c r="C129" s="626" t="s">
        <v>5642</v>
      </c>
      <c r="D129" s="626" t="s">
        <v>5724</v>
      </c>
      <c r="E129" s="626" t="s">
        <v>5725</v>
      </c>
      <c r="F129" s="629"/>
      <c r="G129" s="629"/>
      <c r="H129" s="629"/>
      <c r="I129" s="629"/>
      <c r="J129" s="629"/>
      <c r="K129" s="629"/>
      <c r="L129" s="629"/>
      <c r="M129" s="629"/>
      <c r="N129" s="629">
        <v>1</v>
      </c>
      <c r="O129" s="629">
        <v>327</v>
      </c>
      <c r="P129" s="642"/>
      <c r="Q129" s="630">
        <v>327</v>
      </c>
    </row>
    <row r="130" spans="1:17" ht="14.4" customHeight="1" x14ac:dyDescent="0.3">
      <c r="A130" s="625" t="s">
        <v>5797</v>
      </c>
      <c r="B130" s="626" t="s">
        <v>5689</v>
      </c>
      <c r="C130" s="626" t="s">
        <v>5642</v>
      </c>
      <c r="D130" s="626" t="s">
        <v>5726</v>
      </c>
      <c r="E130" s="626" t="s">
        <v>5727</v>
      </c>
      <c r="F130" s="629"/>
      <c r="G130" s="629"/>
      <c r="H130" s="629"/>
      <c r="I130" s="629"/>
      <c r="J130" s="629"/>
      <c r="K130" s="629"/>
      <c r="L130" s="629"/>
      <c r="M130" s="629"/>
      <c r="N130" s="629">
        <v>1</v>
      </c>
      <c r="O130" s="629">
        <v>163</v>
      </c>
      <c r="P130" s="642"/>
      <c r="Q130" s="630">
        <v>163</v>
      </c>
    </row>
    <row r="131" spans="1:17" ht="14.4" customHeight="1" x14ac:dyDescent="0.3">
      <c r="A131" s="625" t="s">
        <v>5798</v>
      </c>
      <c r="B131" s="626" t="s">
        <v>5302</v>
      </c>
      <c r="C131" s="626" t="s">
        <v>5642</v>
      </c>
      <c r="D131" s="626" t="s">
        <v>5661</v>
      </c>
      <c r="E131" s="626" t="s">
        <v>5662</v>
      </c>
      <c r="F131" s="629">
        <v>1</v>
      </c>
      <c r="G131" s="629">
        <v>34</v>
      </c>
      <c r="H131" s="629">
        <v>1</v>
      </c>
      <c r="I131" s="629">
        <v>34</v>
      </c>
      <c r="J131" s="629">
        <v>2</v>
      </c>
      <c r="K131" s="629">
        <v>68</v>
      </c>
      <c r="L131" s="629">
        <v>2</v>
      </c>
      <c r="M131" s="629">
        <v>34</v>
      </c>
      <c r="N131" s="629">
        <v>1</v>
      </c>
      <c r="O131" s="629">
        <v>34</v>
      </c>
      <c r="P131" s="642">
        <v>1</v>
      </c>
      <c r="Q131" s="630">
        <v>34</v>
      </c>
    </row>
    <row r="132" spans="1:17" ht="14.4" customHeight="1" x14ac:dyDescent="0.3">
      <c r="A132" s="625" t="s">
        <v>5798</v>
      </c>
      <c r="B132" s="626" t="s">
        <v>5302</v>
      </c>
      <c r="C132" s="626" t="s">
        <v>5642</v>
      </c>
      <c r="D132" s="626" t="s">
        <v>5667</v>
      </c>
      <c r="E132" s="626" t="s">
        <v>5668</v>
      </c>
      <c r="F132" s="629"/>
      <c r="G132" s="629"/>
      <c r="H132" s="629"/>
      <c r="I132" s="629"/>
      <c r="J132" s="629">
        <v>1</v>
      </c>
      <c r="K132" s="629">
        <v>644</v>
      </c>
      <c r="L132" s="629"/>
      <c r="M132" s="629">
        <v>644</v>
      </c>
      <c r="N132" s="629"/>
      <c r="O132" s="629"/>
      <c r="P132" s="642"/>
      <c r="Q132" s="630"/>
    </row>
    <row r="133" spans="1:17" ht="14.4" customHeight="1" x14ac:dyDescent="0.3">
      <c r="A133" s="625" t="s">
        <v>5798</v>
      </c>
      <c r="B133" s="626" t="s">
        <v>5302</v>
      </c>
      <c r="C133" s="626" t="s">
        <v>5642</v>
      </c>
      <c r="D133" s="626" t="s">
        <v>5677</v>
      </c>
      <c r="E133" s="626" t="s">
        <v>5678</v>
      </c>
      <c r="F133" s="629"/>
      <c r="G133" s="629"/>
      <c r="H133" s="629"/>
      <c r="I133" s="629"/>
      <c r="J133" s="629"/>
      <c r="K133" s="629"/>
      <c r="L133" s="629"/>
      <c r="M133" s="629"/>
      <c r="N133" s="629">
        <v>1</v>
      </c>
      <c r="O133" s="629">
        <v>112</v>
      </c>
      <c r="P133" s="642"/>
      <c r="Q133" s="630">
        <v>112</v>
      </c>
    </row>
    <row r="134" spans="1:17" ht="14.4" customHeight="1" x14ac:dyDescent="0.3">
      <c r="A134" s="625" t="s">
        <v>5798</v>
      </c>
      <c r="B134" s="626" t="s">
        <v>5689</v>
      </c>
      <c r="C134" s="626" t="s">
        <v>5628</v>
      </c>
      <c r="D134" s="626" t="s">
        <v>5714</v>
      </c>
      <c r="E134" s="626" t="s">
        <v>5715</v>
      </c>
      <c r="F134" s="629"/>
      <c r="G134" s="629"/>
      <c r="H134" s="629"/>
      <c r="I134" s="629"/>
      <c r="J134" s="629">
        <v>1</v>
      </c>
      <c r="K134" s="629">
        <v>746.4</v>
      </c>
      <c r="L134" s="629"/>
      <c r="M134" s="629">
        <v>746.4</v>
      </c>
      <c r="N134" s="629"/>
      <c r="O134" s="629"/>
      <c r="P134" s="642"/>
      <c r="Q134" s="630"/>
    </row>
    <row r="135" spans="1:17" ht="14.4" customHeight="1" x14ac:dyDescent="0.3">
      <c r="A135" s="625" t="s">
        <v>5798</v>
      </c>
      <c r="B135" s="626" t="s">
        <v>5689</v>
      </c>
      <c r="C135" s="626" t="s">
        <v>5642</v>
      </c>
      <c r="D135" s="626" t="s">
        <v>5661</v>
      </c>
      <c r="E135" s="626" t="s">
        <v>5662</v>
      </c>
      <c r="F135" s="629">
        <v>18</v>
      </c>
      <c r="G135" s="629">
        <v>612</v>
      </c>
      <c r="H135" s="629">
        <v>1</v>
      </c>
      <c r="I135" s="629">
        <v>34</v>
      </c>
      <c r="J135" s="629">
        <v>19</v>
      </c>
      <c r="K135" s="629">
        <v>646</v>
      </c>
      <c r="L135" s="629">
        <v>1.0555555555555556</v>
      </c>
      <c r="M135" s="629">
        <v>34</v>
      </c>
      <c r="N135" s="629">
        <v>34</v>
      </c>
      <c r="O135" s="629">
        <v>1156</v>
      </c>
      <c r="P135" s="642">
        <v>1.8888888888888888</v>
      </c>
      <c r="Q135" s="630">
        <v>34</v>
      </c>
    </row>
    <row r="136" spans="1:17" ht="14.4" customHeight="1" x14ac:dyDescent="0.3">
      <c r="A136" s="625" t="s">
        <v>5798</v>
      </c>
      <c r="B136" s="626" t="s">
        <v>5689</v>
      </c>
      <c r="C136" s="626" t="s">
        <v>5642</v>
      </c>
      <c r="D136" s="626" t="s">
        <v>5724</v>
      </c>
      <c r="E136" s="626" t="s">
        <v>5725</v>
      </c>
      <c r="F136" s="629">
        <v>4</v>
      </c>
      <c r="G136" s="629">
        <v>1296</v>
      </c>
      <c r="H136" s="629">
        <v>1</v>
      </c>
      <c r="I136" s="629">
        <v>324</v>
      </c>
      <c r="J136" s="629">
        <v>1</v>
      </c>
      <c r="K136" s="629">
        <v>326</v>
      </c>
      <c r="L136" s="629">
        <v>0.25154320987654322</v>
      </c>
      <c r="M136" s="629">
        <v>326</v>
      </c>
      <c r="N136" s="629">
        <v>3</v>
      </c>
      <c r="O136" s="629">
        <v>981</v>
      </c>
      <c r="P136" s="642">
        <v>0.75694444444444442</v>
      </c>
      <c r="Q136" s="630">
        <v>327</v>
      </c>
    </row>
    <row r="137" spans="1:17" ht="14.4" customHeight="1" x14ac:dyDescent="0.3">
      <c r="A137" s="625" t="s">
        <v>5798</v>
      </c>
      <c r="B137" s="626" t="s">
        <v>5689</v>
      </c>
      <c r="C137" s="626" t="s">
        <v>5642</v>
      </c>
      <c r="D137" s="626" t="s">
        <v>5726</v>
      </c>
      <c r="E137" s="626" t="s">
        <v>5727</v>
      </c>
      <c r="F137" s="629">
        <v>9</v>
      </c>
      <c r="G137" s="629">
        <v>1458</v>
      </c>
      <c r="H137" s="629">
        <v>1</v>
      </c>
      <c r="I137" s="629">
        <v>162</v>
      </c>
      <c r="J137" s="629">
        <v>2</v>
      </c>
      <c r="K137" s="629">
        <v>324</v>
      </c>
      <c r="L137" s="629">
        <v>0.22222222222222221</v>
      </c>
      <c r="M137" s="629">
        <v>162</v>
      </c>
      <c r="N137" s="629">
        <v>3</v>
      </c>
      <c r="O137" s="629">
        <v>489</v>
      </c>
      <c r="P137" s="642">
        <v>0.33539094650205764</v>
      </c>
      <c r="Q137" s="630">
        <v>163</v>
      </c>
    </row>
    <row r="138" spans="1:17" ht="14.4" customHeight="1" x14ac:dyDescent="0.3">
      <c r="A138" s="625" t="s">
        <v>5798</v>
      </c>
      <c r="B138" s="626" t="s">
        <v>5689</v>
      </c>
      <c r="C138" s="626" t="s">
        <v>5642</v>
      </c>
      <c r="D138" s="626" t="s">
        <v>5730</v>
      </c>
      <c r="E138" s="626" t="s">
        <v>5731</v>
      </c>
      <c r="F138" s="629"/>
      <c r="G138" s="629"/>
      <c r="H138" s="629"/>
      <c r="I138" s="629"/>
      <c r="J138" s="629">
        <v>1</v>
      </c>
      <c r="K138" s="629">
        <v>495</v>
      </c>
      <c r="L138" s="629"/>
      <c r="M138" s="629">
        <v>495</v>
      </c>
      <c r="N138" s="629"/>
      <c r="O138" s="629"/>
      <c r="P138" s="642"/>
      <c r="Q138" s="630"/>
    </row>
    <row r="139" spans="1:17" ht="14.4" customHeight="1" x14ac:dyDescent="0.3">
      <c r="A139" s="625" t="s">
        <v>5798</v>
      </c>
      <c r="B139" s="626" t="s">
        <v>5689</v>
      </c>
      <c r="C139" s="626" t="s">
        <v>5642</v>
      </c>
      <c r="D139" s="626" t="s">
        <v>5732</v>
      </c>
      <c r="E139" s="626" t="s">
        <v>5733</v>
      </c>
      <c r="F139" s="629"/>
      <c r="G139" s="629"/>
      <c r="H139" s="629"/>
      <c r="I139" s="629"/>
      <c r="J139" s="629">
        <v>1</v>
      </c>
      <c r="K139" s="629">
        <v>1183</v>
      </c>
      <c r="L139" s="629"/>
      <c r="M139" s="629">
        <v>1183</v>
      </c>
      <c r="N139" s="629"/>
      <c r="O139" s="629"/>
      <c r="P139" s="642"/>
      <c r="Q139" s="630"/>
    </row>
    <row r="140" spans="1:17" ht="14.4" customHeight="1" x14ac:dyDescent="0.3">
      <c r="A140" s="625" t="s">
        <v>5798</v>
      </c>
      <c r="B140" s="626" t="s">
        <v>5689</v>
      </c>
      <c r="C140" s="626" t="s">
        <v>5642</v>
      </c>
      <c r="D140" s="626" t="s">
        <v>5736</v>
      </c>
      <c r="E140" s="626" t="s">
        <v>5737</v>
      </c>
      <c r="F140" s="629"/>
      <c r="G140" s="629"/>
      <c r="H140" s="629"/>
      <c r="I140" s="629"/>
      <c r="J140" s="629">
        <v>32</v>
      </c>
      <c r="K140" s="629">
        <v>22560</v>
      </c>
      <c r="L140" s="629"/>
      <c r="M140" s="629">
        <v>705</v>
      </c>
      <c r="N140" s="629"/>
      <c r="O140" s="629"/>
      <c r="P140" s="642"/>
      <c r="Q140" s="630"/>
    </row>
    <row r="141" spans="1:17" ht="14.4" customHeight="1" x14ac:dyDescent="0.3">
      <c r="A141" s="625" t="s">
        <v>5798</v>
      </c>
      <c r="B141" s="626" t="s">
        <v>5689</v>
      </c>
      <c r="C141" s="626" t="s">
        <v>5642</v>
      </c>
      <c r="D141" s="626" t="s">
        <v>5746</v>
      </c>
      <c r="E141" s="626" t="s">
        <v>5747</v>
      </c>
      <c r="F141" s="629"/>
      <c r="G141" s="629"/>
      <c r="H141" s="629"/>
      <c r="I141" s="629"/>
      <c r="J141" s="629">
        <v>2</v>
      </c>
      <c r="K141" s="629">
        <v>246</v>
      </c>
      <c r="L141" s="629"/>
      <c r="M141" s="629">
        <v>123</v>
      </c>
      <c r="N141" s="629"/>
      <c r="O141" s="629"/>
      <c r="P141" s="642"/>
      <c r="Q141" s="630"/>
    </row>
    <row r="142" spans="1:17" ht="14.4" customHeight="1" x14ac:dyDescent="0.3">
      <c r="A142" s="625" t="s">
        <v>5798</v>
      </c>
      <c r="B142" s="626" t="s">
        <v>5689</v>
      </c>
      <c r="C142" s="626" t="s">
        <v>5642</v>
      </c>
      <c r="D142" s="626" t="s">
        <v>5748</v>
      </c>
      <c r="E142" s="626" t="s">
        <v>5749</v>
      </c>
      <c r="F142" s="629"/>
      <c r="G142" s="629"/>
      <c r="H142" s="629"/>
      <c r="I142" s="629"/>
      <c r="J142" s="629">
        <v>4</v>
      </c>
      <c r="K142" s="629">
        <v>7540</v>
      </c>
      <c r="L142" s="629"/>
      <c r="M142" s="629">
        <v>1885</v>
      </c>
      <c r="N142" s="629"/>
      <c r="O142" s="629"/>
      <c r="P142" s="642"/>
      <c r="Q142" s="630"/>
    </row>
    <row r="143" spans="1:17" ht="14.4" customHeight="1" x14ac:dyDescent="0.3">
      <c r="A143" s="625" t="s">
        <v>5798</v>
      </c>
      <c r="B143" s="626" t="s">
        <v>5689</v>
      </c>
      <c r="C143" s="626" t="s">
        <v>5642</v>
      </c>
      <c r="D143" s="626" t="s">
        <v>5752</v>
      </c>
      <c r="E143" s="626" t="s">
        <v>5753</v>
      </c>
      <c r="F143" s="629"/>
      <c r="G143" s="629"/>
      <c r="H143" s="629"/>
      <c r="I143" s="629"/>
      <c r="J143" s="629">
        <v>1</v>
      </c>
      <c r="K143" s="629">
        <v>668</v>
      </c>
      <c r="L143" s="629"/>
      <c r="M143" s="629">
        <v>668</v>
      </c>
      <c r="N143" s="629"/>
      <c r="O143" s="629"/>
      <c r="P143" s="642"/>
      <c r="Q143" s="630"/>
    </row>
    <row r="144" spans="1:17" ht="14.4" customHeight="1" x14ac:dyDescent="0.3">
      <c r="A144" s="625" t="s">
        <v>5798</v>
      </c>
      <c r="B144" s="626" t="s">
        <v>5689</v>
      </c>
      <c r="C144" s="626" t="s">
        <v>5642</v>
      </c>
      <c r="D144" s="626" t="s">
        <v>5754</v>
      </c>
      <c r="E144" s="626" t="s">
        <v>5755</v>
      </c>
      <c r="F144" s="629"/>
      <c r="G144" s="629"/>
      <c r="H144" s="629"/>
      <c r="I144" s="629"/>
      <c r="J144" s="629">
        <v>1</v>
      </c>
      <c r="K144" s="629">
        <v>3692</v>
      </c>
      <c r="L144" s="629"/>
      <c r="M144" s="629">
        <v>3692</v>
      </c>
      <c r="N144" s="629"/>
      <c r="O144" s="629"/>
      <c r="P144" s="642"/>
      <c r="Q144" s="630"/>
    </row>
    <row r="145" spans="1:17" ht="14.4" customHeight="1" x14ac:dyDescent="0.3">
      <c r="A145" s="625" t="s">
        <v>5798</v>
      </c>
      <c r="B145" s="626" t="s">
        <v>5689</v>
      </c>
      <c r="C145" s="626" t="s">
        <v>5642</v>
      </c>
      <c r="D145" s="626" t="s">
        <v>5756</v>
      </c>
      <c r="E145" s="626" t="s">
        <v>5757</v>
      </c>
      <c r="F145" s="629">
        <v>9</v>
      </c>
      <c r="G145" s="629">
        <v>7803</v>
      </c>
      <c r="H145" s="629">
        <v>1</v>
      </c>
      <c r="I145" s="629">
        <v>867</v>
      </c>
      <c r="J145" s="629">
        <v>49</v>
      </c>
      <c r="K145" s="629">
        <v>42532</v>
      </c>
      <c r="L145" s="629">
        <v>5.4507240804818657</v>
      </c>
      <c r="M145" s="629">
        <v>868</v>
      </c>
      <c r="N145" s="629">
        <v>9</v>
      </c>
      <c r="O145" s="629">
        <v>7812</v>
      </c>
      <c r="P145" s="642">
        <v>1.0011534025374855</v>
      </c>
      <c r="Q145" s="630">
        <v>868</v>
      </c>
    </row>
    <row r="146" spans="1:17" ht="14.4" customHeight="1" x14ac:dyDescent="0.3">
      <c r="A146" s="625" t="s">
        <v>5799</v>
      </c>
      <c r="B146" s="626" t="s">
        <v>5689</v>
      </c>
      <c r="C146" s="626" t="s">
        <v>5642</v>
      </c>
      <c r="D146" s="626" t="s">
        <v>5661</v>
      </c>
      <c r="E146" s="626" t="s">
        <v>5662</v>
      </c>
      <c r="F146" s="629">
        <v>1</v>
      </c>
      <c r="G146" s="629">
        <v>34</v>
      </c>
      <c r="H146" s="629">
        <v>1</v>
      </c>
      <c r="I146" s="629">
        <v>34</v>
      </c>
      <c r="J146" s="629">
        <v>2</v>
      </c>
      <c r="K146" s="629">
        <v>68</v>
      </c>
      <c r="L146" s="629">
        <v>2</v>
      </c>
      <c r="M146" s="629">
        <v>34</v>
      </c>
      <c r="N146" s="629"/>
      <c r="O146" s="629"/>
      <c r="P146" s="642"/>
      <c r="Q146" s="630"/>
    </row>
    <row r="147" spans="1:17" ht="14.4" customHeight="1" x14ac:dyDescent="0.3">
      <c r="A147" s="625" t="s">
        <v>5799</v>
      </c>
      <c r="B147" s="626" t="s">
        <v>5689</v>
      </c>
      <c r="C147" s="626" t="s">
        <v>5642</v>
      </c>
      <c r="D147" s="626" t="s">
        <v>5736</v>
      </c>
      <c r="E147" s="626" t="s">
        <v>5737</v>
      </c>
      <c r="F147" s="629"/>
      <c r="G147" s="629"/>
      <c r="H147" s="629"/>
      <c r="I147" s="629"/>
      <c r="J147" s="629">
        <v>7</v>
      </c>
      <c r="K147" s="629">
        <v>4935</v>
      </c>
      <c r="L147" s="629"/>
      <c r="M147" s="629">
        <v>705</v>
      </c>
      <c r="N147" s="629"/>
      <c r="O147" s="629"/>
      <c r="P147" s="642"/>
      <c r="Q147" s="630"/>
    </row>
    <row r="148" spans="1:17" ht="14.4" customHeight="1" x14ac:dyDescent="0.3">
      <c r="A148" s="625" t="s">
        <v>5800</v>
      </c>
      <c r="B148" s="626" t="s">
        <v>5302</v>
      </c>
      <c r="C148" s="626" t="s">
        <v>5303</v>
      </c>
      <c r="D148" s="626" t="s">
        <v>5593</v>
      </c>
      <c r="E148" s="626" t="s">
        <v>5594</v>
      </c>
      <c r="F148" s="629"/>
      <c r="G148" s="629"/>
      <c r="H148" s="629"/>
      <c r="I148" s="629"/>
      <c r="J148" s="629"/>
      <c r="K148" s="629"/>
      <c r="L148" s="629"/>
      <c r="M148" s="629"/>
      <c r="N148" s="629">
        <v>1</v>
      </c>
      <c r="O148" s="629">
        <v>78052.070000000007</v>
      </c>
      <c r="P148" s="642"/>
      <c r="Q148" s="630">
        <v>78052.070000000007</v>
      </c>
    </row>
    <row r="149" spans="1:17" ht="14.4" customHeight="1" x14ac:dyDescent="0.3">
      <c r="A149" s="625" t="s">
        <v>5800</v>
      </c>
      <c r="B149" s="626" t="s">
        <v>5302</v>
      </c>
      <c r="C149" s="626" t="s">
        <v>5642</v>
      </c>
      <c r="D149" s="626" t="s">
        <v>5661</v>
      </c>
      <c r="E149" s="626" t="s">
        <v>5662</v>
      </c>
      <c r="F149" s="629">
        <v>4</v>
      </c>
      <c r="G149" s="629">
        <v>136</v>
      </c>
      <c r="H149" s="629">
        <v>1</v>
      </c>
      <c r="I149" s="629">
        <v>34</v>
      </c>
      <c r="J149" s="629">
        <v>3</v>
      </c>
      <c r="K149" s="629">
        <v>102</v>
      </c>
      <c r="L149" s="629">
        <v>0.75</v>
      </c>
      <c r="M149" s="629">
        <v>34</v>
      </c>
      <c r="N149" s="629"/>
      <c r="O149" s="629"/>
      <c r="P149" s="642"/>
      <c r="Q149" s="630"/>
    </row>
    <row r="150" spans="1:17" ht="14.4" customHeight="1" x14ac:dyDescent="0.3">
      <c r="A150" s="625" t="s">
        <v>5800</v>
      </c>
      <c r="B150" s="626" t="s">
        <v>5302</v>
      </c>
      <c r="C150" s="626" t="s">
        <v>5642</v>
      </c>
      <c r="D150" s="626" t="s">
        <v>5669</v>
      </c>
      <c r="E150" s="626" t="s">
        <v>5670</v>
      </c>
      <c r="F150" s="629"/>
      <c r="G150" s="629"/>
      <c r="H150" s="629"/>
      <c r="I150" s="629"/>
      <c r="J150" s="629"/>
      <c r="K150" s="629"/>
      <c r="L150" s="629"/>
      <c r="M150" s="629"/>
      <c r="N150" s="629">
        <v>1</v>
      </c>
      <c r="O150" s="629">
        <v>327</v>
      </c>
      <c r="P150" s="642"/>
      <c r="Q150" s="630">
        <v>327</v>
      </c>
    </row>
    <row r="151" spans="1:17" ht="14.4" customHeight="1" x14ac:dyDescent="0.3">
      <c r="A151" s="625" t="s">
        <v>5800</v>
      </c>
      <c r="B151" s="626" t="s">
        <v>5302</v>
      </c>
      <c r="C151" s="626" t="s">
        <v>5642</v>
      </c>
      <c r="D151" s="626" t="s">
        <v>5671</v>
      </c>
      <c r="E151" s="626" t="s">
        <v>5672</v>
      </c>
      <c r="F151" s="629"/>
      <c r="G151" s="629"/>
      <c r="H151" s="629"/>
      <c r="I151" s="629"/>
      <c r="J151" s="629">
        <v>1</v>
      </c>
      <c r="K151" s="629">
        <v>163</v>
      </c>
      <c r="L151" s="629"/>
      <c r="M151" s="629">
        <v>163</v>
      </c>
      <c r="N151" s="629"/>
      <c r="O151" s="629"/>
      <c r="P151" s="642"/>
      <c r="Q151" s="630"/>
    </row>
    <row r="152" spans="1:17" ht="14.4" customHeight="1" x14ac:dyDescent="0.3">
      <c r="A152" s="625" t="s">
        <v>5800</v>
      </c>
      <c r="B152" s="626" t="s">
        <v>5302</v>
      </c>
      <c r="C152" s="626" t="s">
        <v>5642</v>
      </c>
      <c r="D152" s="626" t="s">
        <v>5677</v>
      </c>
      <c r="E152" s="626" t="s">
        <v>5678</v>
      </c>
      <c r="F152" s="629"/>
      <c r="G152" s="629"/>
      <c r="H152" s="629"/>
      <c r="I152" s="629"/>
      <c r="J152" s="629">
        <v>2</v>
      </c>
      <c r="K152" s="629">
        <v>224</v>
      </c>
      <c r="L152" s="629"/>
      <c r="M152" s="629">
        <v>112</v>
      </c>
      <c r="N152" s="629">
        <v>1</v>
      </c>
      <c r="O152" s="629">
        <v>112</v>
      </c>
      <c r="P152" s="642"/>
      <c r="Q152" s="630">
        <v>112</v>
      </c>
    </row>
    <row r="153" spans="1:17" ht="14.4" customHeight="1" x14ac:dyDescent="0.3">
      <c r="A153" s="625" t="s">
        <v>5800</v>
      </c>
      <c r="B153" s="626" t="s">
        <v>5302</v>
      </c>
      <c r="C153" s="626" t="s">
        <v>5642</v>
      </c>
      <c r="D153" s="626" t="s">
        <v>5687</v>
      </c>
      <c r="E153" s="626" t="s">
        <v>5688</v>
      </c>
      <c r="F153" s="629"/>
      <c r="G153" s="629"/>
      <c r="H153" s="629"/>
      <c r="I153" s="629"/>
      <c r="J153" s="629"/>
      <c r="K153" s="629"/>
      <c r="L153" s="629"/>
      <c r="M153" s="629"/>
      <c r="N153" s="629">
        <v>1</v>
      </c>
      <c r="O153" s="629">
        <v>0</v>
      </c>
      <c r="P153" s="642"/>
      <c r="Q153" s="630">
        <v>0</v>
      </c>
    </row>
    <row r="154" spans="1:17" ht="14.4" customHeight="1" x14ac:dyDescent="0.3">
      <c r="A154" s="625" t="s">
        <v>5800</v>
      </c>
      <c r="B154" s="626" t="s">
        <v>5689</v>
      </c>
      <c r="C154" s="626" t="s">
        <v>5628</v>
      </c>
      <c r="D154" s="626" t="s">
        <v>5629</v>
      </c>
      <c r="E154" s="626" t="s">
        <v>5630</v>
      </c>
      <c r="F154" s="629">
        <v>17</v>
      </c>
      <c r="G154" s="629">
        <v>12080.2</v>
      </c>
      <c r="H154" s="629">
        <v>1</v>
      </c>
      <c r="I154" s="629">
        <v>710.6</v>
      </c>
      <c r="J154" s="629">
        <v>23</v>
      </c>
      <c r="K154" s="629">
        <v>16343.800000000001</v>
      </c>
      <c r="L154" s="629">
        <v>1.3529411764705883</v>
      </c>
      <c r="M154" s="629">
        <v>710.6</v>
      </c>
      <c r="N154" s="629">
        <v>13</v>
      </c>
      <c r="O154" s="629">
        <v>9237.8000000000011</v>
      </c>
      <c r="P154" s="642">
        <v>0.76470588235294124</v>
      </c>
      <c r="Q154" s="630">
        <v>710.60000000000014</v>
      </c>
    </row>
    <row r="155" spans="1:17" ht="14.4" customHeight="1" x14ac:dyDescent="0.3">
      <c r="A155" s="625" t="s">
        <v>5800</v>
      </c>
      <c r="B155" s="626" t="s">
        <v>5689</v>
      </c>
      <c r="C155" s="626" t="s">
        <v>5628</v>
      </c>
      <c r="D155" s="626" t="s">
        <v>5714</v>
      </c>
      <c r="E155" s="626" t="s">
        <v>5715</v>
      </c>
      <c r="F155" s="629"/>
      <c r="G155" s="629"/>
      <c r="H155" s="629"/>
      <c r="I155" s="629"/>
      <c r="J155" s="629">
        <v>2</v>
      </c>
      <c r="K155" s="629">
        <v>1492.8</v>
      </c>
      <c r="L155" s="629"/>
      <c r="M155" s="629">
        <v>746.4</v>
      </c>
      <c r="N155" s="629"/>
      <c r="O155" s="629"/>
      <c r="P155" s="642"/>
      <c r="Q155" s="630"/>
    </row>
    <row r="156" spans="1:17" ht="14.4" customHeight="1" x14ac:dyDescent="0.3">
      <c r="A156" s="625" t="s">
        <v>5800</v>
      </c>
      <c r="B156" s="626" t="s">
        <v>5689</v>
      </c>
      <c r="C156" s="626" t="s">
        <v>5628</v>
      </c>
      <c r="D156" s="626" t="s">
        <v>5716</v>
      </c>
      <c r="E156" s="626" t="s">
        <v>5717</v>
      </c>
      <c r="F156" s="629"/>
      <c r="G156" s="629"/>
      <c r="H156" s="629"/>
      <c r="I156" s="629"/>
      <c r="J156" s="629"/>
      <c r="K156" s="629"/>
      <c r="L156" s="629"/>
      <c r="M156" s="629"/>
      <c r="N156" s="629">
        <v>1</v>
      </c>
      <c r="O156" s="629">
        <v>2011.4</v>
      </c>
      <c r="P156" s="642"/>
      <c r="Q156" s="630">
        <v>2011.4</v>
      </c>
    </row>
    <row r="157" spans="1:17" ht="14.4" customHeight="1" x14ac:dyDescent="0.3">
      <c r="A157" s="625" t="s">
        <v>5800</v>
      </c>
      <c r="B157" s="626" t="s">
        <v>5689</v>
      </c>
      <c r="C157" s="626" t="s">
        <v>5642</v>
      </c>
      <c r="D157" s="626" t="s">
        <v>5661</v>
      </c>
      <c r="E157" s="626" t="s">
        <v>5662</v>
      </c>
      <c r="F157" s="629">
        <v>28</v>
      </c>
      <c r="G157" s="629">
        <v>952</v>
      </c>
      <c r="H157" s="629">
        <v>1</v>
      </c>
      <c r="I157" s="629">
        <v>34</v>
      </c>
      <c r="J157" s="629">
        <v>46</v>
      </c>
      <c r="K157" s="629">
        <v>1564</v>
      </c>
      <c r="L157" s="629">
        <v>1.6428571428571428</v>
      </c>
      <c r="M157" s="629">
        <v>34</v>
      </c>
      <c r="N157" s="629">
        <v>19</v>
      </c>
      <c r="O157" s="629">
        <v>646</v>
      </c>
      <c r="P157" s="642">
        <v>0.6785714285714286</v>
      </c>
      <c r="Q157" s="630">
        <v>34</v>
      </c>
    </row>
    <row r="158" spans="1:17" ht="14.4" customHeight="1" x14ac:dyDescent="0.3">
      <c r="A158" s="625" t="s">
        <v>5800</v>
      </c>
      <c r="B158" s="626" t="s">
        <v>5689</v>
      </c>
      <c r="C158" s="626" t="s">
        <v>5642</v>
      </c>
      <c r="D158" s="626" t="s">
        <v>5722</v>
      </c>
      <c r="E158" s="626" t="s">
        <v>5723</v>
      </c>
      <c r="F158" s="629"/>
      <c r="G158" s="629"/>
      <c r="H158" s="629"/>
      <c r="I158" s="629"/>
      <c r="J158" s="629"/>
      <c r="K158" s="629"/>
      <c r="L158" s="629"/>
      <c r="M158" s="629"/>
      <c r="N158" s="629">
        <v>1</v>
      </c>
      <c r="O158" s="629">
        <v>645</v>
      </c>
      <c r="P158" s="642"/>
      <c r="Q158" s="630">
        <v>645</v>
      </c>
    </row>
    <row r="159" spans="1:17" ht="14.4" customHeight="1" x14ac:dyDescent="0.3">
      <c r="A159" s="625" t="s">
        <v>5800</v>
      </c>
      <c r="B159" s="626" t="s">
        <v>5689</v>
      </c>
      <c r="C159" s="626" t="s">
        <v>5642</v>
      </c>
      <c r="D159" s="626" t="s">
        <v>5724</v>
      </c>
      <c r="E159" s="626" t="s">
        <v>5725</v>
      </c>
      <c r="F159" s="629">
        <v>36</v>
      </c>
      <c r="G159" s="629">
        <v>11664</v>
      </c>
      <c r="H159" s="629">
        <v>1</v>
      </c>
      <c r="I159" s="629">
        <v>324</v>
      </c>
      <c r="J159" s="629">
        <v>26</v>
      </c>
      <c r="K159" s="629">
        <v>8476</v>
      </c>
      <c r="L159" s="629">
        <v>0.72668038408779145</v>
      </c>
      <c r="M159" s="629">
        <v>326</v>
      </c>
      <c r="N159" s="629">
        <v>29</v>
      </c>
      <c r="O159" s="629">
        <v>9483</v>
      </c>
      <c r="P159" s="642">
        <v>0.81301440329218111</v>
      </c>
      <c r="Q159" s="630">
        <v>327</v>
      </c>
    </row>
    <row r="160" spans="1:17" ht="14.4" customHeight="1" x14ac:dyDescent="0.3">
      <c r="A160" s="625" t="s">
        <v>5800</v>
      </c>
      <c r="B160" s="626" t="s">
        <v>5689</v>
      </c>
      <c r="C160" s="626" t="s">
        <v>5642</v>
      </c>
      <c r="D160" s="626" t="s">
        <v>5726</v>
      </c>
      <c r="E160" s="626" t="s">
        <v>5727</v>
      </c>
      <c r="F160" s="629">
        <v>47</v>
      </c>
      <c r="G160" s="629">
        <v>7614</v>
      </c>
      <c r="H160" s="629">
        <v>1</v>
      </c>
      <c r="I160" s="629">
        <v>162</v>
      </c>
      <c r="J160" s="629">
        <v>50</v>
      </c>
      <c r="K160" s="629">
        <v>8100</v>
      </c>
      <c r="L160" s="629">
        <v>1.0638297872340425</v>
      </c>
      <c r="M160" s="629">
        <v>162</v>
      </c>
      <c r="N160" s="629">
        <v>58</v>
      </c>
      <c r="O160" s="629">
        <v>9454</v>
      </c>
      <c r="P160" s="642">
        <v>1.2416600998161282</v>
      </c>
      <c r="Q160" s="630">
        <v>163</v>
      </c>
    </row>
    <row r="161" spans="1:17" ht="14.4" customHeight="1" x14ac:dyDescent="0.3">
      <c r="A161" s="625" t="s">
        <v>5800</v>
      </c>
      <c r="B161" s="626" t="s">
        <v>5689</v>
      </c>
      <c r="C161" s="626" t="s">
        <v>5642</v>
      </c>
      <c r="D161" s="626" t="s">
        <v>5730</v>
      </c>
      <c r="E161" s="626" t="s">
        <v>5731</v>
      </c>
      <c r="F161" s="629">
        <v>49</v>
      </c>
      <c r="G161" s="629">
        <v>24157</v>
      </c>
      <c r="H161" s="629">
        <v>1</v>
      </c>
      <c r="I161" s="629">
        <v>493</v>
      </c>
      <c r="J161" s="629">
        <v>62</v>
      </c>
      <c r="K161" s="629">
        <v>30690</v>
      </c>
      <c r="L161" s="629">
        <v>1.2704392101668254</v>
      </c>
      <c r="M161" s="629">
        <v>495</v>
      </c>
      <c r="N161" s="629">
        <v>53</v>
      </c>
      <c r="O161" s="629">
        <v>26341</v>
      </c>
      <c r="P161" s="642">
        <v>1.0904085772239931</v>
      </c>
      <c r="Q161" s="630">
        <v>497</v>
      </c>
    </row>
    <row r="162" spans="1:17" ht="14.4" customHeight="1" x14ac:dyDescent="0.3">
      <c r="A162" s="625" t="s">
        <v>5800</v>
      </c>
      <c r="B162" s="626" t="s">
        <v>5689</v>
      </c>
      <c r="C162" s="626" t="s">
        <v>5642</v>
      </c>
      <c r="D162" s="626" t="s">
        <v>5732</v>
      </c>
      <c r="E162" s="626" t="s">
        <v>5733</v>
      </c>
      <c r="F162" s="629">
        <v>6</v>
      </c>
      <c r="G162" s="629">
        <v>7086</v>
      </c>
      <c r="H162" s="629">
        <v>1</v>
      </c>
      <c r="I162" s="629">
        <v>1181</v>
      </c>
      <c r="J162" s="629">
        <v>4</v>
      </c>
      <c r="K162" s="629">
        <v>4732</v>
      </c>
      <c r="L162" s="629">
        <v>0.6677956534010725</v>
      </c>
      <c r="M162" s="629">
        <v>1183</v>
      </c>
      <c r="N162" s="629">
        <v>4</v>
      </c>
      <c r="O162" s="629">
        <v>4744</v>
      </c>
      <c r="P162" s="642">
        <v>0.66948913350268136</v>
      </c>
      <c r="Q162" s="630">
        <v>1186</v>
      </c>
    </row>
    <row r="163" spans="1:17" ht="14.4" customHeight="1" x14ac:dyDescent="0.3">
      <c r="A163" s="625" t="s">
        <v>5800</v>
      </c>
      <c r="B163" s="626" t="s">
        <v>5689</v>
      </c>
      <c r="C163" s="626" t="s">
        <v>5642</v>
      </c>
      <c r="D163" s="626" t="s">
        <v>5734</v>
      </c>
      <c r="E163" s="626" t="s">
        <v>5735</v>
      </c>
      <c r="F163" s="629">
        <v>29</v>
      </c>
      <c r="G163" s="629">
        <v>10208</v>
      </c>
      <c r="H163" s="629">
        <v>1</v>
      </c>
      <c r="I163" s="629">
        <v>352</v>
      </c>
      <c r="J163" s="629">
        <v>4</v>
      </c>
      <c r="K163" s="629">
        <v>1408</v>
      </c>
      <c r="L163" s="629">
        <v>0.13793103448275862</v>
      </c>
      <c r="M163" s="629">
        <v>352</v>
      </c>
      <c r="N163" s="629">
        <v>3</v>
      </c>
      <c r="O163" s="629">
        <v>1056</v>
      </c>
      <c r="P163" s="642">
        <v>0.10344827586206896</v>
      </c>
      <c r="Q163" s="630">
        <v>352</v>
      </c>
    </row>
    <row r="164" spans="1:17" ht="14.4" customHeight="1" x14ac:dyDescent="0.3">
      <c r="A164" s="625" t="s">
        <v>5800</v>
      </c>
      <c r="B164" s="626" t="s">
        <v>5689</v>
      </c>
      <c r="C164" s="626" t="s">
        <v>5642</v>
      </c>
      <c r="D164" s="626" t="s">
        <v>5736</v>
      </c>
      <c r="E164" s="626" t="s">
        <v>5737</v>
      </c>
      <c r="F164" s="629">
        <v>852</v>
      </c>
      <c r="G164" s="629">
        <v>600660</v>
      </c>
      <c r="H164" s="629">
        <v>1</v>
      </c>
      <c r="I164" s="629">
        <v>705</v>
      </c>
      <c r="J164" s="629">
        <v>1312</v>
      </c>
      <c r="K164" s="629">
        <v>924960</v>
      </c>
      <c r="L164" s="629">
        <v>1.539906103286385</v>
      </c>
      <c r="M164" s="629">
        <v>705</v>
      </c>
      <c r="N164" s="629">
        <v>1242</v>
      </c>
      <c r="O164" s="629">
        <v>876852</v>
      </c>
      <c r="P164" s="642">
        <v>1.4598142043751874</v>
      </c>
      <c r="Q164" s="630">
        <v>706</v>
      </c>
    </row>
    <row r="165" spans="1:17" ht="14.4" customHeight="1" x14ac:dyDescent="0.3">
      <c r="A165" s="625" t="s">
        <v>5800</v>
      </c>
      <c r="B165" s="626" t="s">
        <v>5689</v>
      </c>
      <c r="C165" s="626" t="s">
        <v>5642</v>
      </c>
      <c r="D165" s="626" t="s">
        <v>5738</v>
      </c>
      <c r="E165" s="626" t="s">
        <v>5739</v>
      </c>
      <c r="F165" s="629">
        <v>2</v>
      </c>
      <c r="G165" s="629">
        <v>1232</v>
      </c>
      <c r="H165" s="629">
        <v>1</v>
      </c>
      <c r="I165" s="629">
        <v>616</v>
      </c>
      <c r="J165" s="629"/>
      <c r="K165" s="629"/>
      <c r="L165" s="629"/>
      <c r="M165" s="629"/>
      <c r="N165" s="629"/>
      <c r="O165" s="629"/>
      <c r="P165" s="642"/>
      <c r="Q165" s="630"/>
    </row>
    <row r="166" spans="1:17" ht="14.4" customHeight="1" x14ac:dyDescent="0.3">
      <c r="A166" s="625" t="s">
        <v>5800</v>
      </c>
      <c r="B166" s="626" t="s">
        <v>5689</v>
      </c>
      <c r="C166" s="626" t="s">
        <v>5642</v>
      </c>
      <c r="D166" s="626" t="s">
        <v>5742</v>
      </c>
      <c r="E166" s="626" t="s">
        <v>5743</v>
      </c>
      <c r="F166" s="629">
        <v>10</v>
      </c>
      <c r="G166" s="629">
        <v>65400</v>
      </c>
      <c r="H166" s="629">
        <v>1</v>
      </c>
      <c r="I166" s="629">
        <v>6540</v>
      </c>
      <c r="J166" s="629">
        <v>11</v>
      </c>
      <c r="K166" s="629">
        <v>72028</v>
      </c>
      <c r="L166" s="629">
        <v>1.1013455657492355</v>
      </c>
      <c r="M166" s="629">
        <v>6548</v>
      </c>
      <c r="N166" s="629">
        <v>11</v>
      </c>
      <c r="O166" s="629">
        <v>72127</v>
      </c>
      <c r="P166" s="642">
        <v>1.1028593272171254</v>
      </c>
      <c r="Q166" s="630">
        <v>6557</v>
      </c>
    </row>
    <row r="167" spans="1:17" ht="14.4" customHeight="1" x14ac:dyDescent="0.3">
      <c r="A167" s="625" t="s">
        <v>5800</v>
      </c>
      <c r="B167" s="626" t="s">
        <v>5689</v>
      </c>
      <c r="C167" s="626" t="s">
        <v>5642</v>
      </c>
      <c r="D167" s="626" t="s">
        <v>5744</v>
      </c>
      <c r="E167" s="626" t="s">
        <v>5745</v>
      </c>
      <c r="F167" s="629">
        <v>10</v>
      </c>
      <c r="G167" s="629">
        <v>9080</v>
      </c>
      <c r="H167" s="629">
        <v>1</v>
      </c>
      <c r="I167" s="629">
        <v>908</v>
      </c>
      <c r="J167" s="629">
        <v>11</v>
      </c>
      <c r="K167" s="629">
        <v>10010</v>
      </c>
      <c r="L167" s="629">
        <v>1.1024229074889869</v>
      </c>
      <c r="M167" s="629">
        <v>910</v>
      </c>
      <c r="N167" s="629">
        <v>10</v>
      </c>
      <c r="O167" s="629">
        <v>9110</v>
      </c>
      <c r="P167" s="642">
        <v>1.0033039647577093</v>
      </c>
      <c r="Q167" s="630">
        <v>911</v>
      </c>
    </row>
    <row r="168" spans="1:17" ht="14.4" customHeight="1" x14ac:dyDescent="0.3">
      <c r="A168" s="625" t="s">
        <v>5800</v>
      </c>
      <c r="B168" s="626" t="s">
        <v>5689</v>
      </c>
      <c r="C168" s="626" t="s">
        <v>5642</v>
      </c>
      <c r="D168" s="626" t="s">
        <v>5746</v>
      </c>
      <c r="E168" s="626" t="s">
        <v>5747</v>
      </c>
      <c r="F168" s="629">
        <v>22</v>
      </c>
      <c r="G168" s="629">
        <v>2706</v>
      </c>
      <c r="H168" s="629">
        <v>1</v>
      </c>
      <c r="I168" s="629">
        <v>123</v>
      </c>
      <c r="J168" s="629">
        <v>27</v>
      </c>
      <c r="K168" s="629">
        <v>3321</v>
      </c>
      <c r="L168" s="629">
        <v>1.2272727272727273</v>
      </c>
      <c r="M168" s="629">
        <v>123</v>
      </c>
      <c r="N168" s="629">
        <v>15</v>
      </c>
      <c r="O168" s="629">
        <v>1860</v>
      </c>
      <c r="P168" s="642">
        <v>0.68736141906873616</v>
      </c>
      <c r="Q168" s="630">
        <v>124</v>
      </c>
    </row>
    <row r="169" spans="1:17" ht="14.4" customHeight="1" x14ac:dyDescent="0.3">
      <c r="A169" s="625" t="s">
        <v>5800</v>
      </c>
      <c r="B169" s="626" t="s">
        <v>5689</v>
      </c>
      <c r="C169" s="626" t="s">
        <v>5642</v>
      </c>
      <c r="D169" s="626" t="s">
        <v>5748</v>
      </c>
      <c r="E169" s="626" t="s">
        <v>5749</v>
      </c>
      <c r="F169" s="629">
        <v>75</v>
      </c>
      <c r="G169" s="629">
        <v>141225</v>
      </c>
      <c r="H169" s="629">
        <v>1</v>
      </c>
      <c r="I169" s="629">
        <v>1883</v>
      </c>
      <c r="J169" s="629">
        <v>114</v>
      </c>
      <c r="K169" s="629">
        <v>214890</v>
      </c>
      <c r="L169" s="629">
        <v>1.5216144450345195</v>
      </c>
      <c r="M169" s="629">
        <v>1885</v>
      </c>
      <c r="N169" s="629">
        <v>92</v>
      </c>
      <c r="O169" s="629">
        <v>173696</v>
      </c>
      <c r="P169" s="642">
        <v>1.2299238803328023</v>
      </c>
      <c r="Q169" s="630">
        <v>1888</v>
      </c>
    </row>
    <row r="170" spans="1:17" ht="14.4" customHeight="1" x14ac:dyDescent="0.3">
      <c r="A170" s="625" t="s">
        <v>5800</v>
      </c>
      <c r="B170" s="626" t="s">
        <v>5689</v>
      </c>
      <c r="C170" s="626" t="s">
        <v>5642</v>
      </c>
      <c r="D170" s="626" t="s">
        <v>5752</v>
      </c>
      <c r="E170" s="626" t="s">
        <v>5753</v>
      </c>
      <c r="F170" s="629">
        <v>17</v>
      </c>
      <c r="G170" s="629">
        <v>11288</v>
      </c>
      <c r="H170" s="629">
        <v>1</v>
      </c>
      <c r="I170" s="629">
        <v>664</v>
      </c>
      <c r="J170" s="629">
        <v>25</v>
      </c>
      <c r="K170" s="629">
        <v>16700</v>
      </c>
      <c r="L170" s="629">
        <v>1.4794472005669739</v>
      </c>
      <c r="M170" s="629">
        <v>668</v>
      </c>
      <c r="N170" s="629">
        <v>17</v>
      </c>
      <c r="O170" s="629">
        <v>11458</v>
      </c>
      <c r="P170" s="642">
        <v>1.0150602409638554</v>
      </c>
      <c r="Q170" s="630">
        <v>674</v>
      </c>
    </row>
    <row r="171" spans="1:17" ht="14.4" customHeight="1" x14ac:dyDescent="0.3">
      <c r="A171" s="625" t="s">
        <v>5800</v>
      </c>
      <c r="B171" s="626" t="s">
        <v>5689</v>
      </c>
      <c r="C171" s="626" t="s">
        <v>5642</v>
      </c>
      <c r="D171" s="626" t="s">
        <v>5754</v>
      </c>
      <c r="E171" s="626" t="s">
        <v>5755</v>
      </c>
      <c r="F171" s="629">
        <v>1</v>
      </c>
      <c r="G171" s="629">
        <v>3688</v>
      </c>
      <c r="H171" s="629">
        <v>1</v>
      </c>
      <c r="I171" s="629">
        <v>3688</v>
      </c>
      <c r="J171" s="629">
        <v>1</v>
      </c>
      <c r="K171" s="629">
        <v>3692</v>
      </c>
      <c r="L171" s="629">
        <v>1.0010845986984815</v>
      </c>
      <c r="M171" s="629">
        <v>3692</v>
      </c>
      <c r="N171" s="629"/>
      <c r="O171" s="629"/>
      <c r="P171" s="642"/>
      <c r="Q171" s="630"/>
    </row>
    <row r="172" spans="1:17" ht="14.4" customHeight="1" x14ac:dyDescent="0.3">
      <c r="A172" s="625" t="s">
        <v>5800</v>
      </c>
      <c r="B172" s="626" t="s">
        <v>5689</v>
      </c>
      <c r="C172" s="626" t="s">
        <v>5642</v>
      </c>
      <c r="D172" s="626" t="s">
        <v>5756</v>
      </c>
      <c r="E172" s="626" t="s">
        <v>5757</v>
      </c>
      <c r="F172" s="629">
        <v>102</v>
      </c>
      <c r="G172" s="629">
        <v>88434</v>
      </c>
      <c r="H172" s="629">
        <v>1</v>
      </c>
      <c r="I172" s="629">
        <v>867</v>
      </c>
      <c r="J172" s="629">
        <v>267</v>
      </c>
      <c r="K172" s="629">
        <v>231756</v>
      </c>
      <c r="L172" s="629">
        <v>2.6206662595834183</v>
      </c>
      <c r="M172" s="629">
        <v>868</v>
      </c>
      <c r="N172" s="629">
        <v>154</v>
      </c>
      <c r="O172" s="629">
        <v>133672</v>
      </c>
      <c r="P172" s="642">
        <v>1.5115453332428703</v>
      </c>
      <c r="Q172" s="630">
        <v>868</v>
      </c>
    </row>
    <row r="173" spans="1:17" ht="14.4" customHeight="1" x14ac:dyDescent="0.3">
      <c r="A173" s="625" t="s">
        <v>5800</v>
      </c>
      <c r="B173" s="626" t="s">
        <v>5689</v>
      </c>
      <c r="C173" s="626" t="s">
        <v>5642</v>
      </c>
      <c r="D173" s="626" t="s">
        <v>5679</v>
      </c>
      <c r="E173" s="626" t="s">
        <v>5680</v>
      </c>
      <c r="F173" s="629"/>
      <c r="G173" s="629"/>
      <c r="H173" s="629"/>
      <c r="I173" s="629"/>
      <c r="J173" s="629">
        <v>1</v>
      </c>
      <c r="K173" s="629">
        <v>0</v>
      </c>
      <c r="L173" s="629"/>
      <c r="M173" s="629">
        <v>0</v>
      </c>
      <c r="N173" s="629">
        <v>1</v>
      </c>
      <c r="O173" s="629">
        <v>0</v>
      </c>
      <c r="P173" s="642"/>
      <c r="Q173" s="630">
        <v>0</v>
      </c>
    </row>
    <row r="174" spans="1:17" ht="14.4" customHeight="1" x14ac:dyDescent="0.3">
      <c r="A174" s="625" t="s">
        <v>5801</v>
      </c>
      <c r="B174" s="626" t="s">
        <v>5302</v>
      </c>
      <c r="C174" s="626" t="s">
        <v>5642</v>
      </c>
      <c r="D174" s="626" t="s">
        <v>5661</v>
      </c>
      <c r="E174" s="626" t="s">
        <v>5662</v>
      </c>
      <c r="F174" s="629">
        <v>5</v>
      </c>
      <c r="G174" s="629">
        <v>170</v>
      </c>
      <c r="H174" s="629">
        <v>1</v>
      </c>
      <c r="I174" s="629">
        <v>34</v>
      </c>
      <c r="J174" s="629">
        <v>1</v>
      </c>
      <c r="K174" s="629">
        <v>34</v>
      </c>
      <c r="L174" s="629">
        <v>0.2</v>
      </c>
      <c r="M174" s="629">
        <v>34</v>
      </c>
      <c r="N174" s="629"/>
      <c r="O174" s="629"/>
      <c r="P174" s="642"/>
      <c r="Q174" s="630"/>
    </row>
    <row r="175" spans="1:17" ht="14.4" customHeight="1" x14ac:dyDescent="0.3">
      <c r="A175" s="625" t="s">
        <v>5801</v>
      </c>
      <c r="B175" s="626" t="s">
        <v>5302</v>
      </c>
      <c r="C175" s="626" t="s">
        <v>5642</v>
      </c>
      <c r="D175" s="626" t="s">
        <v>5671</v>
      </c>
      <c r="E175" s="626" t="s">
        <v>5672</v>
      </c>
      <c r="F175" s="629">
        <v>2</v>
      </c>
      <c r="G175" s="629">
        <v>326</v>
      </c>
      <c r="H175" s="629">
        <v>1</v>
      </c>
      <c r="I175" s="629">
        <v>163</v>
      </c>
      <c r="J175" s="629">
        <v>4</v>
      </c>
      <c r="K175" s="629">
        <v>652</v>
      </c>
      <c r="L175" s="629">
        <v>2</v>
      </c>
      <c r="M175" s="629">
        <v>163</v>
      </c>
      <c r="N175" s="629"/>
      <c r="O175" s="629"/>
      <c r="P175" s="642"/>
      <c r="Q175" s="630"/>
    </row>
    <row r="176" spans="1:17" ht="14.4" customHeight="1" x14ac:dyDescent="0.3">
      <c r="A176" s="625" t="s">
        <v>5801</v>
      </c>
      <c r="B176" s="626" t="s">
        <v>5302</v>
      </c>
      <c r="C176" s="626" t="s">
        <v>5642</v>
      </c>
      <c r="D176" s="626" t="s">
        <v>5677</v>
      </c>
      <c r="E176" s="626" t="s">
        <v>5678</v>
      </c>
      <c r="F176" s="629"/>
      <c r="G176" s="629"/>
      <c r="H176" s="629"/>
      <c r="I176" s="629"/>
      <c r="J176" s="629">
        <v>2</v>
      </c>
      <c r="K176" s="629">
        <v>224</v>
      </c>
      <c r="L176" s="629"/>
      <c r="M176" s="629">
        <v>112</v>
      </c>
      <c r="N176" s="629">
        <v>1</v>
      </c>
      <c r="O176" s="629">
        <v>112</v>
      </c>
      <c r="P176" s="642"/>
      <c r="Q176" s="630">
        <v>112</v>
      </c>
    </row>
    <row r="177" spans="1:17" ht="14.4" customHeight="1" x14ac:dyDescent="0.3">
      <c r="A177" s="625" t="s">
        <v>5801</v>
      </c>
      <c r="B177" s="626" t="s">
        <v>5689</v>
      </c>
      <c r="C177" s="626" t="s">
        <v>5628</v>
      </c>
      <c r="D177" s="626" t="s">
        <v>5629</v>
      </c>
      <c r="E177" s="626" t="s">
        <v>5630</v>
      </c>
      <c r="F177" s="629"/>
      <c r="G177" s="629"/>
      <c r="H177" s="629"/>
      <c r="I177" s="629"/>
      <c r="J177" s="629">
        <v>2</v>
      </c>
      <c r="K177" s="629">
        <v>1421.2</v>
      </c>
      <c r="L177" s="629"/>
      <c r="M177" s="629">
        <v>710.6</v>
      </c>
      <c r="N177" s="629"/>
      <c r="O177" s="629"/>
      <c r="P177" s="642"/>
      <c r="Q177" s="630"/>
    </row>
    <row r="178" spans="1:17" ht="14.4" customHeight="1" x14ac:dyDescent="0.3">
      <c r="A178" s="625" t="s">
        <v>5801</v>
      </c>
      <c r="B178" s="626" t="s">
        <v>5689</v>
      </c>
      <c r="C178" s="626" t="s">
        <v>5642</v>
      </c>
      <c r="D178" s="626" t="s">
        <v>5661</v>
      </c>
      <c r="E178" s="626" t="s">
        <v>5662</v>
      </c>
      <c r="F178" s="629">
        <v>4</v>
      </c>
      <c r="G178" s="629">
        <v>136</v>
      </c>
      <c r="H178" s="629">
        <v>1</v>
      </c>
      <c r="I178" s="629">
        <v>34</v>
      </c>
      <c r="J178" s="629">
        <v>6</v>
      </c>
      <c r="K178" s="629">
        <v>204</v>
      </c>
      <c r="L178" s="629">
        <v>1.5</v>
      </c>
      <c r="M178" s="629">
        <v>34</v>
      </c>
      <c r="N178" s="629">
        <v>2</v>
      </c>
      <c r="O178" s="629">
        <v>68</v>
      </c>
      <c r="P178" s="642">
        <v>0.5</v>
      </c>
      <c r="Q178" s="630">
        <v>34</v>
      </c>
    </row>
    <row r="179" spans="1:17" ht="14.4" customHeight="1" x14ac:dyDescent="0.3">
      <c r="A179" s="625" t="s">
        <v>5801</v>
      </c>
      <c r="B179" s="626" t="s">
        <v>5689</v>
      </c>
      <c r="C179" s="626" t="s">
        <v>5642</v>
      </c>
      <c r="D179" s="626" t="s">
        <v>5724</v>
      </c>
      <c r="E179" s="626" t="s">
        <v>5725</v>
      </c>
      <c r="F179" s="629">
        <v>3</v>
      </c>
      <c r="G179" s="629">
        <v>972</v>
      </c>
      <c r="H179" s="629">
        <v>1</v>
      </c>
      <c r="I179" s="629">
        <v>324</v>
      </c>
      <c r="J179" s="629"/>
      <c r="K179" s="629"/>
      <c r="L179" s="629"/>
      <c r="M179" s="629"/>
      <c r="N179" s="629">
        <v>1</v>
      </c>
      <c r="O179" s="629">
        <v>327</v>
      </c>
      <c r="P179" s="642">
        <v>0.33641975308641975</v>
      </c>
      <c r="Q179" s="630">
        <v>327</v>
      </c>
    </row>
    <row r="180" spans="1:17" ht="14.4" customHeight="1" x14ac:dyDescent="0.3">
      <c r="A180" s="625" t="s">
        <v>5801</v>
      </c>
      <c r="B180" s="626" t="s">
        <v>5689</v>
      </c>
      <c r="C180" s="626" t="s">
        <v>5642</v>
      </c>
      <c r="D180" s="626" t="s">
        <v>5726</v>
      </c>
      <c r="E180" s="626" t="s">
        <v>5727</v>
      </c>
      <c r="F180" s="629">
        <v>3</v>
      </c>
      <c r="G180" s="629">
        <v>486</v>
      </c>
      <c r="H180" s="629">
        <v>1</v>
      </c>
      <c r="I180" s="629">
        <v>162</v>
      </c>
      <c r="J180" s="629">
        <v>4</v>
      </c>
      <c r="K180" s="629">
        <v>648</v>
      </c>
      <c r="L180" s="629">
        <v>1.3333333333333333</v>
      </c>
      <c r="M180" s="629">
        <v>162</v>
      </c>
      <c r="N180" s="629">
        <v>1</v>
      </c>
      <c r="O180" s="629">
        <v>163</v>
      </c>
      <c r="P180" s="642">
        <v>0.33539094650205764</v>
      </c>
      <c r="Q180" s="630">
        <v>163</v>
      </c>
    </row>
    <row r="181" spans="1:17" ht="14.4" customHeight="1" x14ac:dyDescent="0.3">
      <c r="A181" s="625" t="s">
        <v>5801</v>
      </c>
      <c r="B181" s="626" t="s">
        <v>5689</v>
      </c>
      <c r="C181" s="626" t="s">
        <v>5642</v>
      </c>
      <c r="D181" s="626" t="s">
        <v>5730</v>
      </c>
      <c r="E181" s="626" t="s">
        <v>5731</v>
      </c>
      <c r="F181" s="629"/>
      <c r="G181" s="629"/>
      <c r="H181" s="629"/>
      <c r="I181" s="629"/>
      <c r="J181" s="629">
        <v>2</v>
      </c>
      <c r="K181" s="629">
        <v>990</v>
      </c>
      <c r="L181" s="629"/>
      <c r="M181" s="629">
        <v>495</v>
      </c>
      <c r="N181" s="629"/>
      <c r="O181" s="629"/>
      <c r="P181" s="642"/>
      <c r="Q181" s="630"/>
    </row>
    <row r="182" spans="1:17" ht="14.4" customHeight="1" x14ac:dyDescent="0.3">
      <c r="A182" s="625" t="s">
        <v>5801</v>
      </c>
      <c r="B182" s="626" t="s">
        <v>5689</v>
      </c>
      <c r="C182" s="626" t="s">
        <v>5642</v>
      </c>
      <c r="D182" s="626" t="s">
        <v>5736</v>
      </c>
      <c r="E182" s="626" t="s">
        <v>5737</v>
      </c>
      <c r="F182" s="629"/>
      <c r="G182" s="629"/>
      <c r="H182" s="629"/>
      <c r="I182" s="629"/>
      <c r="J182" s="629">
        <v>20</v>
      </c>
      <c r="K182" s="629">
        <v>14100</v>
      </c>
      <c r="L182" s="629"/>
      <c r="M182" s="629">
        <v>705</v>
      </c>
      <c r="N182" s="629"/>
      <c r="O182" s="629"/>
      <c r="P182" s="642"/>
      <c r="Q182" s="630"/>
    </row>
    <row r="183" spans="1:17" ht="14.4" customHeight="1" x14ac:dyDescent="0.3">
      <c r="A183" s="625" t="s">
        <v>5801</v>
      </c>
      <c r="B183" s="626" t="s">
        <v>5689</v>
      </c>
      <c r="C183" s="626" t="s">
        <v>5642</v>
      </c>
      <c r="D183" s="626" t="s">
        <v>5748</v>
      </c>
      <c r="E183" s="626" t="s">
        <v>5749</v>
      </c>
      <c r="F183" s="629"/>
      <c r="G183" s="629"/>
      <c r="H183" s="629"/>
      <c r="I183" s="629"/>
      <c r="J183" s="629">
        <v>2</v>
      </c>
      <c r="K183" s="629">
        <v>3770</v>
      </c>
      <c r="L183" s="629"/>
      <c r="M183" s="629">
        <v>1885</v>
      </c>
      <c r="N183" s="629"/>
      <c r="O183" s="629"/>
      <c r="P183" s="642"/>
      <c r="Q183" s="630"/>
    </row>
    <row r="184" spans="1:17" ht="14.4" customHeight="1" x14ac:dyDescent="0.3">
      <c r="A184" s="625" t="s">
        <v>5801</v>
      </c>
      <c r="B184" s="626" t="s">
        <v>5689</v>
      </c>
      <c r="C184" s="626" t="s">
        <v>5642</v>
      </c>
      <c r="D184" s="626" t="s">
        <v>5752</v>
      </c>
      <c r="E184" s="626" t="s">
        <v>5753</v>
      </c>
      <c r="F184" s="629"/>
      <c r="G184" s="629"/>
      <c r="H184" s="629"/>
      <c r="I184" s="629"/>
      <c r="J184" s="629">
        <v>2</v>
      </c>
      <c r="K184" s="629">
        <v>1336</v>
      </c>
      <c r="L184" s="629"/>
      <c r="M184" s="629">
        <v>668</v>
      </c>
      <c r="N184" s="629"/>
      <c r="O184" s="629"/>
      <c r="P184" s="642"/>
      <c r="Q184" s="630"/>
    </row>
    <row r="185" spans="1:17" ht="14.4" customHeight="1" x14ac:dyDescent="0.3">
      <c r="A185" s="625" t="s">
        <v>5802</v>
      </c>
      <c r="B185" s="626" t="s">
        <v>5302</v>
      </c>
      <c r="C185" s="626" t="s">
        <v>5303</v>
      </c>
      <c r="D185" s="626" t="s">
        <v>5566</v>
      </c>
      <c r="E185" s="626" t="s">
        <v>5567</v>
      </c>
      <c r="F185" s="629"/>
      <c r="G185" s="629"/>
      <c r="H185" s="629"/>
      <c r="I185" s="629"/>
      <c r="J185" s="629">
        <v>0.51</v>
      </c>
      <c r="K185" s="629">
        <v>341.07</v>
      </c>
      <c r="L185" s="629"/>
      <c r="M185" s="629">
        <v>668.76470588235293</v>
      </c>
      <c r="N185" s="629"/>
      <c r="O185" s="629"/>
      <c r="P185" s="642"/>
      <c r="Q185" s="630"/>
    </row>
    <row r="186" spans="1:17" ht="14.4" customHeight="1" x14ac:dyDescent="0.3">
      <c r="A186" s="625" t="s">
        <v>5802</v>
      </c>
      <c r="B186" s="626" t="s">
        <v>5302</v>
      </c>
      <c r="C186" s="626" t="s">
        <v>5303</v>
      </c>
      <c r="D186" s="626" t="s">
        <v>5605</v>
      </c>
      <c r="E186" s="626" t="s">
        <v>5606</v>
      </c>
      <c r="F186" s="629"/>
      <c r="G186" s="629"/>
      <c r="H186" s="629"/>
      <c r="I186" s="629"/>
      <c r="J186" s="629">
        <v>1</v>
      </c>
      <c r="K186" s="629">
        <v>2300</v>
      </c>
      <c r="L186" s="629"/>
      <c r="M186" s="629">
        <v>2300</v>
      </c>
      <c r="N186" s="629"/>
      <c r="O186" s="629"/>
      <c r="P186" s="642"/>
      <c r="Q186" s="630"/>
    </row>
    <row r="187" spans="1:17" ht="14.4" customHeight="1" x14ac:dyDescent="0.3">
      <c r="A187" s="625" t="s">
        <v>5802</v>
      </c>
      <c r="B187" s="626" t="s">
        <v>5302</v>
      </c>
      <c r="C187" s="626" t="s">
        <v>5642</v>
      </c>
      <c r="D187" s="626" t="s">
        <v>5661</v>
      </c>
      <c r="E187" s="626" t="s">
        <v>5662</v>
      </c>
      <c r="F187" s="629"/>
      <c r="G187" s="629"/>
      <c r="H187" s="629"/>
      <c r="I187" s="629"/>
      <c r="J187" s="629"/>
      <c r="K187" s="629"/>
      <c r="L187" s="629"/>
      <c r="M187" s="629"/>
      <c r="N187" s="629">
        <v>1</v>
      </c>
      <c r="O187" s="629">
        <v>34</v>
      </c>
      <c r="P187" s="642"/>
      <c r="Q187" s="630">
        <v>34</v>
      </c>
    </row>
    <row r="188" spans="1:17" ht="14.4" customHeight="1" x14ac:dyDescent="0.3">
      <c r="A188" s="625" t="s">
        <v>5802</v>
      </c>
      <c r="B188" s="626" t="s">
        <v>5302</v>
      </c>
      <c r="C188" s="626" t="s">
        <v>5642</v>
      </c>
      <c r="D188" s="626" t="s">
        <v>5671</v>
      </c>
      <c r="E188" s="626" t="s">
        <v>5672</v>
      </c>
      <c r="F188" s="629"/>
      <c r="G188" s="629"/>
      <c r="H188" s="629"/>
      <c r="I188" s="629"/>
      <c r="J188" s="629">
        <v>1</v>
      </c>
      <c r="K188" s="629">
        <v>163</v>
      </c>
      <c r="L188" s="629"/>
      <c r="M188" s="629">
        <v>163</v>
      </c>
      <c r="N188" s="629"/>
      <c r="O188" s="629"/>
      <c r="P188" s="642"/>
      <c r="Q188" s="630"/>
    </row>
    <row r="189" spans="1:17" ht="14.4" customHeight="1" x14ac:dyDescent="0.3">
      <c r="A189" s="625" t="s">
        <v>5802</v>
      </c>
      <c r="B189" s="626" t="s">
        <v>5302</v>
      </c>
      <c r="C189" s="626" t="s">
        <v>5642</v>
      </c>
      <c r="D189" s="626" t="s">
        <v>5673</v>
      </c>
      <c r="E189" s="626" t="s">
        <v>5674</v>
      </c>
      <c r="F189" s="629"/>
      <c r="G189" s="629"/>
      <c r="H189" s="629"/>
      <c r="I189" s="629"/>
      <c r="J189" s="629">
        <v>2</v>
      </c>
      <c r="K189" s="629">
        <v>206</v>
      </c>
      <c r="L189" s="629"/>
      <c r="M189" s="629">
        <v>103</v>
      </c>
      <c r="N189" s="629"/>
      <c r="O189" s="629"/>
      <c r="P189" s="642"/>
      <c r="Q189" s="630"/>
    </row>
    <row r="190" spans="1:17" ht="14.4" customHeight="1" x14ac:dyDescent="0.3">
      <c r="A190" s="625" t="s">
        <v>5802</v>
      </c>
      <c r="B190" s="626" t="s">
        <v>5302</v>
      </c>
      <c r="C190" s="626" t="s">
        <v>5642</v>
      </c>
      <c r="D190" s="626" t="s">
        <v>5679</v>
      </c>
      <c r="E190" s="626" t="s">
        <v>5680</v>
      </c>
      <c r="F190" s="629"/>
      <c r="G190" s="629"/>
      <c r="H190" s="629"/>
      <c r="I190" s="629"/>
      <c r="J190" s="629">
        <v>1</v>
      </c>
      <c r="K190" s="629">
        <v>0</v>
      </c>
      <c r="L190" s="629"/>
      <c r="M190" s="629">
        <v>0</v>
      </c>
      <c r="N190" s="629"/>
      <c r="O190" s="629"/>
      <c r="P190" s="642"/>
      <c r="Q190" s="630"/>
    </row>
    <row r="191" spans="1:17" ht="14.4" customHeight="1" x14ac:dyDescent="0.3">
      <c r="A191" s="625" t="s">
        <v>5802</v>
      </c>
      <c r="B191" s="626" t="s">
        <v>5689</v>
      </c>
      <c r="C191" s="626" t="s">
        <v>5642</v>
      </c>
      <c r="D191" s="626" t="s">
        <v>5661</v>
      </c>
      <c r="E191" s="626" t="s">
        <v>5662</v>
      </c>
      <c r="F191" s="629">
        <v>7</v>
      </c>
      <c r="G191" s="629">
        <v>238</v>
      </c>
      <c r="H191" s="629">
        <v>1</v>
      </c>
      <c r="I191" s="629">
        <v>34</v>
      </c>
      <c r="J191" s="629">
        <v>2</v>
      </c>
      <c r="K191" s="629">
        <v>68</v>
      </c>
      <c r="L191" s="629">
        <v>0.2857142857142857</v>
      </c>
      <c r="M191" s="629">
        <v>34</v>
      </c>
      <c r="N191" s="629">
        <v>1</v>
      </c>
      <c r="O191" s="629">
        <v>34</v>
      </c>
      <c r="P191" s="642">
        <v>0.14285714285714285</v>
      </c>
      <c r="Q191" s="630">
        <v>34</v>
      </c>
    </row>
    <row r="192" spans="1:17" ht="14.4" customHeight="1" x14ac:dyDescent="0.3">
      <c r="A192" s="625" t="s">
        <v>5802</v>
      </c>
      <c r="B192" s="626" t="s">
        <v>5689</v>
      </c>
      <c r="C192" s="626" t="s">
        <v>5642</v>
      </c>
      <c r="D192" s="626" t="s">
        <v>5724</v>
      </c>
      <c r="E192" s="626" t="s">
        <v>5725</v>
      </c>
      <c r="F192" s="629">
        <v>2</v>
      </c>
      <c r="G192" s="629">
        <v>648</v>
      </c>
      <c r="H192" s="629">
        <v>1</v>
      </c>
      <c r="I192" s="629">
        <v>324</v>
      </c>
      <c r="J192" s="629">
        <v>1</v>
      </c>
      <c r="K192" s="629">
        <v>326</v>
      </c>
      <c r="L192" s="629">
        <v>0.50308641975308643</v>
      </c>
      <c r="M192" s="629">
        <v>326</v>
      </c>
      <c r="N192" s="629"/>
      <c r="O192" s="629"/>
      <c r="P192" s="642"/>
      <c r="Q192" s="630"/>
    </row>
    <row r="193" spans="1:17" ht="14.4" customHeight="1" x14ac:dyDescent="0.3">
      <c r="A193" s="625" t="s">
        <v>5802</v>
      </c>
      <c r="B193" s="626" t="s">
        <v>5689</v>
      </c>
      <c r="C193" s="626" t="s">
        <v>5642</v>
      </c>
      <c r="D193" s="626" t="s">
        <v>5726</v>
      </c>
      <c r="E193" s="626" t="s">
        <v>5727</v>
      </c>
      <c r="F193" s="629"/>
      <c r="G193" s="629"/>
      <c r="H193" s="629"/>
      <c r="I193" s="629"/>
      <c r="J193" s="629">
        <v>4</v>
      </c>
      <c r="K193" s="629">
        <v>648</v>
      </c>
      <c r="L193" s="629"/>
      <c r="M193" s="629">
        <v>162</v>
      </c>
      <c r="N193" s="629"/>
      <c r="O193" s="629"/>
      <c r="P193" s="642"/>
      <c r="Q193" s="630"/>
    </row>
    <row r="194" spans="1:17" ht="14.4" customHeight="1" x14ac:dyDescent="0.3">
      <c r="A194" s="625" t="s">
        <v>5802</v>
      </c>
      <c r="B194" s="626" t="s">
        <v>5689</v>
      </c>
      <c r="C194" s="626" t="s">
        <v>5642</v>
      </c>
      <c r="D194" s="626" t="s">
        <v>5736</v>
      </c>
      <c r="E194" s="626" t="s">
        <v>5737</v>
      </c>
      <c r="F194" s="629"/>
      <c r="G194" s="629"/>
      <c r="H194" s="629"/>
      <c r="I194" s="629"/>
      <c r="J194" s="629">
        <v>13</v>
      </c>
      <c r="K194" s="629">
        <v>9165</v>
      </c>
      <c r="L194" s="629"/>
      <c r="M194" s="629">
        <v>705</v>
      </c>
      <c r="N194" s="629"/>
      <c r="O194" s="629"/>
      <c r="P194" s="642"/>
      <c r="Q194" s="630"/>
    </row>
    <row r="195" spans="1:17" ht="14.4" customHeight="1" x14ac:dyDescent="0.3">
      <c r="A195" s="625" t="s">
        <v>5802</v>
      </c>
      <c r="B195" s="626" t="s">
        <v>5689</v>
      </c>
      <c r="C195" s="626" t="s">
        <v>5642</v>
      </c>
      <c r="D195" s="626" t="s">
        <v>5742</v>
      </c>
      <c r="E195" s="626" t="s">
        <v>5743</v>
      </c>
      <c r="F195" s="629"/>
      <c r="G195" s="629"/>
      <c r="H195" s="629"/>
      <c r="I195" s="629"/>
      <c r="J195" s="629">
        <v>3</v>
      </c>
      <c r="K195" s="629">
        <v>19644</v>
      </c>
      <c r="L195" s="629"/>
      <c r="M195" s="629">
        <v>6548</v>
      </c>
      <c r="N195" s="629"/>
      <c r="O195" s="629"/>
      <c r="P195" s="642"/>
      <c r="Q195" s="630"/>
    </row>
    <row r="196" spans="1:17" ht="14.4" customHeight="1" x14ac:dyDescent="0.3">
      <c r="A196" s="625" t="s">
        <v>5802</v>
      </c>
      <c r="B196" s="626" t="s">
        <v>5689</v>
      </c>
      <c r="C196" s="626" t="s">
        <v>5642</v>
      </c>
      <c r="D196" s="626" t="s">
        <v>5744</v>
      </c>
      <c r="E196" s="626" t="s">
        <v>5745</v>
      </c>
      <c r="F196" s="629"/>
      <c r="G196" s="629"/>
      <c r="H196" s="629"/>
      <c r="I196" s="629"/>
      <c r="J196" s="629">
        <v>3</v>
      </c>
      <c r="K196" s="629">
        <v>2730</v>
      </c>
      <c r="L196" s="629"/>
      <c r="M196" s="629">
        <v>910</v>
      </c>
      <c r="N196" s="629"/>
      <c r="O196" s="629"/>
      <c r="P196" s="642"/>
      <c r="Q196" s="630"/>
    </row>
    <row r="197" spans="1:17" ht="14.4" customHeight="1" x14ac:dyDescent="0.3">
      <c r="A197" s="625" t="s">
        <v>5802</v>
      </c>
      <c r="B197" s="626" t="s">
        <v>5689</v>
      </c>
      <c r="C197" s="626" t="s">
        <v>5642</v>
      </c>
      <c r="D197" s="626" t="s">
        <v>5746</v>
      </c>
      <c r="E197" s="626" t="s">
        <v>5747</v>
      </c>
      <c r="F197" s="629"/>
      <c r="G197" s="629"/>
      <c r="H197" s="629"/>
      <c r="I197" s="629"/>
      <c r="J197" s="629">
        <v>2</v>
      </c>
      <c r="K197" s="629">
        <v>246</v>
      </c>
      <c r="L197" s="629"/>
      <c r="M197" s="629">
        <v>123</v>
      </c>
      <c r="N197" s="629"/>
      <c r="O197" s="629"/>
      <c r="P197" s="642"/>
      <c r="Q197" s="630"/>
    </row>
    <row r="198" spans="1:17" ht="14.4" customHeight="1" x14ac:dyDescent="0.3">
      <c r="A198" s="625" t="s">
        <v>5802</v>
      </c>
      <c r="B198" s="626" t="s">
        <v>5689</v>
      </c>
      <c r="C198" s="626" t="s">
        <v>5642</v>
      </c>
      <c r="D198" s="626" t="s">
        <v>5748</v>
      </c>
      <c r="E198" s="626" t="s">
        <v>5749</v>
      </c>
      <c r="F198" s="629">
        <v>1</v>
      </c>
      <c r="G198" s="629">
        <v>1883</v>
      </c>
      <c r="H198" s="629">
        <v>1</v>
      </c>
      <c r="I198" s="629">
        <v>1883</v>
      </c>
      <c r="J198" s="629">
        <v>5</v>
      </c>
      <c r="K198" s="629">
        <v>9425</v>
      </c>
      <c r="L198" s="629">
        <v>5.0053106744556555</v>
      </c>
      <c r="M198" s="629">
        <v>1885</v>
      </c>
      <c r="N198" s="629"/>
      <c r="O198" s="629"/>
      <c r="P198" s="642"/>
      <c r="Q198" s="630"/>
    </row>
    <row r="199" spans="1:17" ht="14.4" customHeight="1" x14ac:dyDescent="0.3">
      <c r="A199" s="625" t="s">
        <v>5802</v>
      </c>
      <c r="B199" s="626" t="s">
        <v>5689</v>
      </c>
      <c r="C199" s="626" t="s">
        <v>5642</v>
      </c>
      <c r="D199" s="626" t="s">
        <v>5756</v>
      </c>
      <c r="E199" s="626" t="s">
        <v>5757</v>
      </c>
      <c r="F199" s="629">
        <v>99</v>
      </c>
      <c r="G199" s="629">
        <v>85833</v>
      </c>
      <c r="H199" s="629">
        <v>1</v>
      </c>
      <c r="I199" s="629">
        <v>867</v>
      </c>
      <c r="J199" s="629">
        <v>220</v>
      </c>
      <c r="K199" s="629">
        <v>190960</v>
      </c>
      <c r="L199" s="629">
        <v>2.2247853389721901</v>
      </c>
      <c r="M199" s="629">
        <v>868</v>
      </c>
      <c r="N199" s="629"/>
      <c r="O199" s="629"/>
      <c r="P199" s="642"/>
      <c r="Q199" s="630"/>
    </row>
    <row r="200" spans="1:17" ht="14.4" customHeight="1" x14ac:dyDescent="0.3">
      <c r="A200" s="625" t="s">
        <v>5803</v>
      </c>
      <c r="B200" s="626" t="s">
        <v>5689</v>
      </c>
      <c r="C200" s="626" t="s">
        <v>5642</v>
      </c>
      <c r="D200" s="626" t="s">
        <v>5661</v>
      </c>
      <c r="E200" s="626" t="s">
        <v>5662</v>
      </c>
      <c r="F200" s="629"/>
      <c r="G200" s="629"/>
      <c r="H200" s="629"/>
      <c r="I200" s="629"/>
      <c r="J200" s="629">
        <v>1</v>
      </c>
      <c r="K200" s="629">
        <v>34</v>
      </c>
      <c r="L200" s="629"/>
      <c r="M200" s="629">
        <v>34</v>
      </c>
      <c r="N200" s="629"/>
      <c r="O200" s="629"/>
      <c r="P200" s="642"/>
      <c r="Q200" s="630"/>
    </row>
    <row r="201" spans="1:17" ht="14.4" customHeight="1" x14ac:dyDescent="0.3">
      <c r="A201" s="625" t="s">
        <v>5803</v>
      </c>
      <c r="B201" s="626" t="s">
        <v>5689</v>
      </c>
      <c r="C201" s="626" t="s">
        <v>5642</v>
      </c>
      <c r="D201" s="626" t="s">
        <v>5724</v>
      </c>
      <c r="E201" s="626" t="s">
        <v>5725</v>
      </c>
      <c r="F201" s="629"/>
      <c r="G201" s="629"/>
      <c r="H201" s="629"/>
      <c r="I201" s="629"/>
      <c r="J201" s="629"/>
      <c r="K201" s="629"/>
      <c r="L201" s="629"/>
      <c r="M201" s="629"/>
      <c r="N201" s="629">
        <v>1</v>
      </c>
      <c r="O201" s="629">
        <v>327</v>
      </c>
      <c r="P201" s="642"/>
      <c r="Q201" s="630">
        <v>327</v>
      </c>
    </row>
    <row r="202" spans="1:17" ht="14.4" customHeight="1" x14ac:dyDescent="0.3">
      <c r="A202" s="625" t="s">
        <v>549</v>
      </c>
      <c r="B202" s="626" t="s">
        <v>5804</v>
      </c>
      <c r="C202" s="626" t="s">
        <v>5642</v>
      </c>
      <c r="D202" s="626" t="s">
        <v>5805</v>
      </c>
      <c r="E202" s="626" t="s">
        <v>5806</v>
      </c>
      <c r="F202" s="629"/>
      <c r="G202" s="629"/>
      <c r="H202" s="629"/>
      <c r="I202" s="629"/>
      <c r="J202" s="629">
        <v>1</v>
      </c>
      <c r="K202" s="629">
        <v>46</v>
      </c>
      <c r="L202" s="629"/>
      <c r="M202" s="629">
        <v>46</v>
      </c>
      <c r="N202" s="629"/>
      <c r="O202" s="629"/>
      <c r="P202" s="642"/>
      <c r="Q202" s="630"/>
    </row>
    <row r="203" spans="1:17" ht="14.4" customHeight="1" x14ac:dyDescent="0.3">
      <c r="A203" s="625" t="s">
        <v>549</v>
      </c>
      <c r="B203" s="626" t="s">
        <v>5302</v>
      </c>
      <c r="C203" s="626" t="s">
        <v>5303</v>
      </c>
      <c r="D203" s="626" t="s">
        <v>5304</v>
      </c>
      <c r="E203" s="626" t="s">
        <v>5305</v>
      </c>
      <c r="F203" s="629">
        <v>0.2</v>
      </c>
      <c r="G203" s="629">
        <v>17.920000000000002</v>
      </c>
      <c r="H203" s="629">
        <v>1</v>
      </c>
      <c r="I203" s="629">
        <v>89.600000000000009</v>
      </c>
      <c r="J203" s="629"/>
      <c r="K203" s="629"/>
      <c r="L203" s="629"/>
      <c r="M203" s="629"/>
      <c r="N203" s="629"/>
      <c r="O203" s="629"/>
      <c r="P203" s="642"/>
      <c r="Q203" s="630"/>
    </row>
    <row r="204" spans="1:17" ht="14.4" customHeight="1" x14ac:dyDescent="0.3">
      <c r="A204" s="625" t="s">
        <v>549</v>
      </c>
      <c r="B204" s="626" t="s">
        <v>5302</v>
      </c>
      <c r="C204" s="626" t="s">
        <v>5303</v>
      </c>
      <c r="D204" s="626" t="s">
        <v>5315</v>
      </c>
      <c r="E204" s="626" t="s">
        <v>5316</v>
      </c>
      <c r="F204" s="629">
        <v>0.1</v>
      </c>
      <c r="G204" s="629">
        <v>18.73</v>
      </c>
      <c r="H204" s="629">
        <v>1</v>
      </c>
      <c r="I204" s="629">
        <v>187.29999999999998</v>
      </c>
      <c r="J204" s="629"/>
      <c r="K204" s="629"/>
      <c r="L204" s="629"/>
      <c r="M204" s="629"/>
      <c r="N204" s="629"/>
      <c r="O204" s="629"/>
      <c r="P204" s="642"/>
      <c r="Q204" s="630"/>
    </row>
    <row r="205" spans="1:17" ht="14.4" customHeight="1" x14ac:dyDescent="0.3">
      <c r="A205" s="625" t="s">
        <v>549</v>
      </c>
      <c r="B205" s="626" t="s">
        <v>5302</v>
      </c>
      <c r="C205" s="626" t="s">
        <v>5303</v>
      </c>
      <c r="D205" s="626" t="s">
        <v>5330</v>
      </c>
      <c r="E205" s="626" t="s">
        <v>5331</v>
      </c>
      <c r="F205" s="629">
        <v>1</v>
      </c>
      <c r="G205" s="629">
        <v>72.5</v>
      </c>
      <c r="H205" s="629">
        <v>1</v>
      </c>
      <c r="I205" s="629">
        <v>72.5</v>
      </c>
      <c r="J205" s="629"/>
      <c r="K205" s="629"/>
      <c r="L205" s="629"/>
      <c r="M205" s="629"/>
      <c r="N205" s="629"/>
      <c r="O205" s="629"/>
      <c r="P205" s="642"/>
      <c r="Q205" s="630"/>
    </row>
    <row r="206" spans="1:17" ht="14.4" customHeight="1" x14ac:dyDescent="0.3">
      <c r="A206" s="625" t="s">
        <v>549</v>
      </c>
      <c r="B206" s="626" t="s">
        <v>5302</v>
      </c>
      <c r="C206" s="626" t="s">
        <v>5303</v>
      </c>
      <c r="D206" s="626" t="s">
        <v>5332</v>
      </c>
      <c r="E206" s="626" t="s">
        <v>5331</v>
      </c>
      <c r="F206" s="629">
        <v>0.87</v>
      </c>
      <c r="G206" s="629">
        <v>126.15</v>
      </c>
      <c r="H206" s="629">
        <v>1</v>
      </c>
      <c r="I206" s="629">
        <v>145</v>
      </c>
      <c r="J206" s="629"/>
      <c r="K206" s="629"/>
      <c r="L206" s="629"/>
      <c r="M206" s="629"/>
      <c r="N206" s="629"/>
      <c r="O206" s="629"/>
      <c r="P206" s="642"/>
      <c r="Q206" s="630"/>
    </row>
    <row r="207" spans="1:17" ht="14.4" customHeight="1" x14ac:dyDescent="0.3">
      <c r="A207" s="625" t="s">
        <v>549</v>
      </c>
      <c r="B207" s="626" t="s">
        <v>5302</v>
      </c>
      <c r="C207" s="626" t="s">
        <v>5303</v>
      </c>
      <c r="D207" s="626" t="s">
        <v>5333</v>
      </c>
      <c r="E207" s="626" t="s">
        <v>5331</v>
      </c>
      <c r="F207" s="629">
        <v>0.84</v>
      </c>
      <c r="G207" s="629">
        <v>607</v>
      </c>
      <c r="H207" s="629">
        <v>1</v>
      </c>
      <c r="I207" s="629">
        <v>722.61904761904759</v>
      </c>
      <c r="J207" s="629"/>
      <c r="K207" s="629"/>
      <c r="L207" s="629"/>
      <c r="M207" s="629"/>
      <c r="N207" s="629"/>
      <c r="O207" s="629"/>
      <c r="P207" s="642"/>
      <c r="Q207" s="630"/>
    </row>
    <row r="208" spans="1:17" ht="14.4" customHeight="1" x14ac:dyDescent="0.3">
      <c r="A208" s="625" t="s">
        <v>549</v>
      </c>
      <c r="B208" s="626" t="s">
        <v>5302</v>
      </c>
      <c r="C208" s="626" t="s">
        <v>5303</v>
      </c>
      <c r="D208" s="626" t="s">
        <v>5352</v>
      </c>
      <c r="E208" s="626" t="s">
        <v>5354</v>
      </c>
      <c r="F208" s="629"/>
      <c r="G208" s="629"/>
      <c r="H208" s="629"/>
      <c r="I208" s="629"/>
      <c r="J208" s="629">
        <v>1.0900000000000001</v>
      </c>
      <c r="K208" s="629">
        <v>16308.9</v>
      </c>
      <c r="L208" s="629"/>
      <c r="M208" s="629">
        <v>14962.293577981651</v>
      </c>
      <c r="N208" s="629">
        <v>2.31</v>
      </c>
      <c r="O208" s="629">
        <v>34866.1</v>
      </c>
      <c r="P208" s="642"/>
      <c r="Q208" s="630">
        <v>15093.549783549783</v>
      </c>
    </row>
    <row r="209" spans="1:17" ht="14.4" customHeight="1" x14ac:dyDescent="0.3">
      <c r="A209" s="625" t="s">
        <v>549</v>
      </c>
      <c r="B209" s="626" t="s">
        <v>5302</v>
      </c>
      <c r="C209" s="626" t="s">
        <v>5303</v>
      </c>
      <c r="D209" s="626" t="s">
        <v>5360</v>
      </c>
      <c r="E209" s="626" t="s">
        <v>5361</v>
      </c>
      <c r="F209" s="629"/>
      <c r="G209" s="629"/>
      <c r="H209" s="629"/>
      <c r="I209" s="629"/>
      <c r="J209" s="629"/>
      <c r="K209" s="629"/>
      <c r="L209" s="629"/>
      <c r="M209" s="629"/>
      <c r="N209" s="629">
        <v>1</v>
      </c>
      <c r="O209" s="629">
        <v>134845.1</v>
      </c>
      <c r="P209" s="642"/>
      <c r="Q209" s="630">
        <v>134845.1</v>
      </c>
    </row>
    <row r="210" spans="1:17" ht="14.4" customHeight="1" x14ac:dyDescent="0.3">
      <c r="A210" s="625" t="s">
        <v>549</v>
      </c>
      <c r="B210" s="626" t="s">
        <v>5302</v>
      </c>
      <c r="C210" s="626" t="s">
        <v>5303</v>
      </c>
      <c r="D210" s="626" t="s">
        <v>5371</v>
      </c>
      <c r="E210" s="626" t="s">
        <v>5373</v>
      </c>
      <c r="F210" s="629"/>
      <c r="G210" s="629"/>
      <c r="H210" s="629"/>
      <c r="I210" s="629"/>
      <c r="J210" s="629"/>
      <c r="K210" s="629"/>
      <c r="L210" s="629"/>
      <c r="M210" s="629"/>
      <c r="N210" s="629">
        <v>4</v>
      </c>
      <c r="O210" s="629">
        <v>236373.88</v>
      </c>
      <c r="P210" s="642"/>
      <c r="Q210" s="630">
        <v>59093.47</v>
      </c>
    </row>
    <row r="211" spans="1:17" ht="14.4" customHeight="1" x14ac:dyDescent="0.3">
      <c r="A211" s="625" t="s">
        <v>549</v>
      </c>
      <c r="B211" s="626" t="s">
        <v>5302</v>
      </c>
      <c r="C211" s="626" t="s">
        <v>5303</v>
      </c>
      <c r="D211" s="626" t="s">
        <v>5384</v>
      </c>
      <c r="E211" s="626" t="s">
        <v>5383</v>
      </c>
      <c r="F211" s="629"/>
      <c r="G211" s="629"/>
      <c r="H211" s="629"/>
      <c r="I211" s="629"/>
      <c r="J211" s="629">
        <v>0.97</v>
      </c>
      <c r="K211" s="629">
        <v>31378.720000000001</v>
      </c>
      <c r="L211" s="629"/>
      <c r="M211" s="629">
        <v>32349.195876288661</v>
      </c>
      <c r="N211" s="629"/>
      <c r="O211" s="629"/>
      <c r="P211" s="642"/>
      <c r="Q211" s="630"/>
    </row>
    <row r="212" spans="1:17" ht="14.4" customHeight="1" x14ac:dyDescent="0.3">
      <c r="A212" s="625" t="s">
        <v>549</v>
      </c>
      <c r="B212" s="626" t="s">
        <v>5302</v>
      </c>
      <c r="C212" s="626" t="s">
        <v>5303</v>
      </c>
      <c r="D212" s="626" t="s">
        <v>5391</v>
      </c>
      <c r="E212" s="626" t="s">
        <v>5393</v>
      </c>
      <c r="F212" s="629"/>
      <c r="G212" s="629"/>
      <c r="H212" s="629"/>
      <c r="I212" s="629"/>
      <c r="J212" s="629"/>
      <c r="K212" s="629"/>
      <c r="L212" s="629"/>
      <c r="M212" s="629"/>
      <c r="N212" s="629">
        <v>4.29</v>
      </c>
      <c r="O212" s="629">
        <v>52490.85</v>
      </c>
      <c r="P212" s="642"/>
      <c r="Q212" s="630">
        <v>12235.629370629371</v>
      </c>
    </row>
    <row r="213" spans="1:17" ht="14.4" customHeight="1" x14ac:dyDescent="0.3">
      <c r="A213" s="625" t="s">
        <v>549</v>
      </c>
      <c r="B213" s="626" t="s">
        <v>5302</v>
      </c>
      <c r="C213" s="626" t="s">
        <v>5303</v>
      </c>
      <c r="D213" s="626" t="s">
        <v>5407</v>
      </c>
      <c r="E213" s="626" t="s">
        <v>5408</v>
      </c>
      <c r="F213" s="629">
        <v>2</v>
      </c>
      <c r="G213" s="629">
        <v>24.26</v>
      </c>
      <c r="H213" s="629">
        <v>1</v>
      </c>
      <c r="I213" s="629">
        <v>12.13</v>
      </c>
      <c r="J213" s="629"/>
      <c r="K213" s="629"/>
      <c r="L213" s="629"/>
      <c r="M213" s="629"/>
      <c r="N213" s="629"/>
      <c r="O213" s="629"/>
      <c r="P213" s="642"/>
      <c r="Q213" s="630"/>
    </row>
    <row r="214" spans="1:17" ht="14.4" customHeight="1" x14ac:dyDescent="0.3">
      <c r="A214" s="625" t="s">
        <v>549</v>
      </c>
      <c r="B214" s="626" t="s">
        <v>5302</v>
      </c>
      <c r="C214" s="626" t="s">
        <v>5303</v>
      </c>
      <c r="D214" s="626" t="s">
        <v>5419</v>
      </c>
      <c r="E214" s="626" t="s">
        <v>5331</v>
      </c>
      <c r="F214" s="629">
        <v>0.74</v>
      </c>
      <c r="G214" s="629">
        <v>26.82</v>
      </c>
      <c r="H214" s="629">
        <v>1</v>
      </c>
      <c r="I214" s="629">
        <v>36.243243243243242</v>
      </c>
      <c r="J214" s="629"/>
      <c r="K214" s="629"/>
      <c r="L214" s="629"/>
      <c r="M214" s="629"/>
      <c r="N214" s="629"/>
      <c r="O214" s="629"/>
      <c r="P214" s="642"/>
      <c r="Q214" s="630"/>
    </row>
    <row r="215" spans="1:17" ht="14.4" customHeight="1" x14ac:dyDescent="0.3">
      <c r="A215" s="625" t="s">
        <v>549</v>
      </c>
      <c r="B215" s="626" t="s">
        <v>5302</v>
      </c>
      <c r="C215" s="626" t="s">
        <v>5303</v>
      </c>
      <c r="D215" s="626" t="s">
        <v>5422</v>
      </c>
      <c r="E215" s="626" t="s">
        <v>5421</v>
      </c>
      <c r="F215" s="629">
        <v>3.1</v>
      </c>
      <c r="G215" s="629">
        <v>990.45</v>
      </c>
      <c r="H215" s="629">
        <v>1</v>
      </c>
      <c r="I215" s="629">
        <v>319.5</v>
      </c>
      <c r="J215" s="629"/>
      <c r="K215" s="629"/>
      <c r="L215" s="629"/>
      <c r="M215" s="629"/>
      <c r="N215" s="629"/>
      <c r="O215" s="629"/>
      <c r="P215" s="642"/>
      <c r="Q215" s="630"/>
    </row>
    <row r="216" spans="1:17" ht="14.4" customHeight="1" x14ac:dyDescent="0.3">
      <c r="A216" s="625" t="s">
        <v>549</v>
      </c>
      <c r="B216" s="626" t="s">
        <v>5302</v>
      </c>
      <c r="C216" s="626" t="s">
        <v>5303</v>
      </c>
      <c r="D216" s="626" t="s">
        <v>5423</v>
      </c>
      <c r="E216" s="626" t="s">
        <v>5421</v>
      </c>
      <c r="F216" s="629">
        <v>2</v>
      </c>
      <c r="G216" s="629">
        <v>3195</v>
      </c>
      <c r="H216" s="629">
        <v>1</v>
      </c>
      <c r="I216" s="629">
        <v>1597.5</v>
      </c>
      <c r="J216" s="629"/>
      <c r="K216" s="629"/>
      <c r="L216" s="629"/>
      <c r="M216" s="629"/>
      <c r="N216" s="629"/>
      <c r="O216" s="629"/>
      <c r="P216" s="642"/>
      <c r="Q216" s="630"/>
    </row>
    <row r="217" spans="1:17" ht="14.4" customHeight="1" x14ac:dyDescent="0.3">
      <c r="A217" s="625" t="s">
        <v>549</v>
      </c>
      <c r="B217" s="626" t="s">
        <v>5302</v>
      </c>
      <c r="C217" s="626" t="s">
        <v>5303</v>
      </c>
      <c r="D217" s="626" t="s">
        <v>5432</v>
      </c>
      <c r="E217" s="626" t="s">
        <v>5433</v>
      </c>
      <c r="F217" s="629"/>
      <c r="G217" s="629"/>
      <c r="H217" s="629"/>
      <c r="I217" s="629"/>
      <c r="J217" s="629">
        <v>0.39</v>
      </c>
      <c r="K217" s="629">
        <v>573.86</v>
      </c>
      <c r="L217" s="629"/>
      <c r="M217" s="629">
        <v>1471.4358974358975</v>
      </c>
      <c r="N217" s="629"/>
      <c r="O217" s="629"/>
      <c r="P217" s="642"/>
      <c r="Q217" s="630"/>
    </row>
    <row r="218" spans="1:17" ht="14.4" customHeight="1" x14ac:dyDescent="0.3">
      <c r="A218" s="625" t="s">
        <v>549</v>
      </c>
      <c r="B218" s="626" t="s">
        <v>5302</v>
      </c>
      <c r="C218" s="626" t="s">
        <v>5303</v>
      </c>
      <c r="D218" s="626" t="s">
        <v>5444</v>
      </c>
      <c r="E218" s="626" t="s">
        <v>5445</v>
      </c>
      <c r="F218" s="629">
        <v>0.8</v>
      </c>
      <c r="G218" s="629">
        <v>59.71</v>
      </c>
      <c r="H218" s="629">
        <v>1</v>
      </c>
      <c r="I218" s="629">
        <v>74.637500000000003</v>
      </c>
      <c r="J218" s="629"/>
      <c r="K218" s="629"/>
      <c r="L218" s="629"/>
      <c r="M218" s="629"/>
      <c r="N218" s="629"/>
      <c r="O218" s="629"/>
      <c r="P218" s="642"/>
      <c r="Q218" s="630"/>
    </row>
    <row r="219" spans="1:17" ht="14.4" customHeight="1" x14ac:dyDescent="0.3">
      <c r="A219" s="625" t="s">
        <v>549</v>
      </c>
      <c r="B219" s="626" t="s">
        <v>5302</v>
      </c>
      <c r="C219" s="626" t="s">
        <v>5303</v>
      </c>
      <c r="D219" s="626" t="s">
        <v>5446</v>
      </c>
      <c r="E219" s="626" t="s">
        <v>5447</v>
      </c>
      <c r="F219" s="629">
        <v>0.2</v>
      </c>
      <c r="G219" s="629">
        <v>64</v>
      </c>
      <c r="H219" s="629">
        <v>1</v>
      </c>
      <c r="I219" s="629">
        <v>320</v>
      </c>
      <c r="J219" s="629"/>
      <c r="K219" s="629"/>
      <c r="L219" s="629"/>
      <c r="M219" s="629"/>
      <c r="N219" s="629"/>
      <c r="O219" s="629"/>
      <c r="P219" s="642"/>
      <c r="Q219" s="630"/>
    </row>
    <row r="220" spans="1:17" ht="14.4" customHeight="1" x14ac:dyDescent="0.3">
      <c r="A220" s="625" t="s">
        <v>549</v>
      </c>
      <c r="B220" s="626" t="s">
        <v>5302</v>
      </c>
      <c r="C220" s="626" t="s">
        <v>5303</v>
      </c>
      <c r="D220" s="626" t="s">
        <v>5448</v>
      </c>
      <c r="E220" s="626" t="s">
        <v>5449</v>
      </c>
      <c r="F220" s="629">
        <v>1</v>
      </c>
      <c r="G220" s="629">
        <v>80</v>
      </c>
      <c r="H220" s="629">
        <v>1</v>
      </c>
      <c r="I220" s="629">
        <v>80</v>
      </c>
      <c r="J220" s="629"/>
      <c r="K220" s="629"/>
      <c r="L220" s="629"/>
      <c r="M220" s="629"/>
      <c r="N220" s="629"/>
      <c r="O220" s="629"/>
      <c r="P220" s="642"/>
      <c r="Q220" s="630"/>
    </row>
    <row r="221" spans="1:17" ht="14.4" customHeight="1" x14ac:dyDescent="0.3">
      <c r="A221" s="625" t="s">
        <v>549</v>
      </c>
      <c r="B221" s="626" t="s">
        <v>5302</v>
      </c>
      <c r="C221" s="626" t="s">
        <v>5303</v>
      </c>
      <c r="D221" s="626" t="s">
        <v>5484</v>
      </c>
      <c r="E221" s="626" t="s">
        <v>5483</v>
      </c>
      <c r="F221" s="629"/>
      <c r="G221" s="629"/>
      <c r="H221" s="629"/>
      <c r="I221" s="629"/>
      <c r="J221" s="629">
        <v>1</v>
      </c>
      <c r="K221" s="629">
        <v>3869.1</v>
      </c>
      <c r="L221" s="629"/>
      <c r="M221" s="629">
        <v>3869.1</v>
      </c>
      <c r="N221" s="629"/>
      <c r="O221" s="629"/>
      <c r="P221" s="642"/>
      <c r="Q221" s="630"/>
    </row>
    <row r="222" spans="1:17" ht="14.4" customHeight="1" x14ac:dyDescent="0.3">
      <c r="A222" s="625" t="s">
        <v>549</v>
      </c>
      <c r="B222" s="626" t="s">
        <v>5302</v>
      </c>
      <c r="C222" s="626" t="s">
        <v>5303</v>
      </c>
      <c r="D222" s="626" t="s">
        <v>5485</v>
      </c>
      <c r="E222" s="626" t="s">
        <v>5486</v>
      </c>
      <c r="F222" s="629">
        <v>0.76</v>
      </c>
      <c r="G222" s="629">
        <v>2444.42</v>
      </c>
      <c r="H222" s="629">
        <v>1</v>
      </c>
      <c r="I222" s="629">
        <v>3216.3421052631579</v>
      </c>
      <c r="J222" s="629"/>
      <c r="K222" s="629"/>
      <c r="L222" s="629"/>
      <c r="M222" s="629"/>
      <c r="N222" s="629"/>
      <c r="O222" s="629"/>
      <c r="P222" s="642"/>
      <c r="Q222" s="630"/>
    </row>
    <row r="223" spans="1:17" ht="14.4" customHeight="1" x14ac:dyDescent="0.3">
      <c r="A223" s="625" t="s">
        <v>549</v>
      </c>
      <c r="B223" s="626" t="s">
        <v>5302</v>
      </c>
      <c r="C223" s="626" t="s">
        <v>5303</v>
      </c>
      <c r="D223" s="626" t="s">
        <v>5487</v>
      </c>
      <c r="E223" s="626" t="s">
        <v>5486</v>
      </c>
      <c r="F223" s="629">
        <v>1.8599999999999999</v>
      </c>
      <c r="G223" s="629">
        <v>11964.8</v>
      </c>
      <c r="H223" s="629">
        <v>1</v>
      </c>
      <c r="I223" s="629">
        <v>6432.688172043011</v>
      </c>
      <c r="J223" s="629"/>
      <c r="K223" s="629"/>
      <c r="L223" s="629"/>
      <c r="M223" s="629"/>
      <c r="N223" s="629"/>
      <c r="O223" s="629"/>
      <c r="P223" s="642"/>
      <c r="Q223" s="630"/>
    </row>
    <row r="224" spans="1:17" ht="14.4" customHeight="1" x14ac:dyDescent="0.3">
      <c r="A224" s="625" t="s">
        <v>549</v>
      </c>
      <c r="B224" s="626" t="s">
        <v>5302</v>
      </c>
      <c r="C224" s="626" t="s">
        <v>5303</v>
      </c>
      <c r="D224" s="626" t="s">
        <v>5488</v>
      </c>
      <c r="E224" s="626" t="s">
        <v>5489</v>
      </c>
      <c r="F224" s="629">
        <v>0.72</v>
      </c>
      <c r="G224" s="629">
        <v>995.54</v>
      </c>
      <c r="H224" s="629">
        <v>1</v>
      </c>
      <c r="I224" s="629">
        <v>1382.6944444444443</v>
      </c>
      <c r="J224" s="629"/>
      <c r="K224" s="629"/>
      <c r="L224" s="629"/>
      <c r="M224" s="629"/>
      <c r="N224" s="629"/>
      <c r="O224" s="629"/>
      <c r="P224" s="642"/>
      <c r="Q224" s="630"/>
    </row>
    <row r="225" spans="1:17" ht="14.4" customHeight="1" x14ac:dyDescent="0.3">
      <c r="A225" s="625" t="s">
        <v>549</v>
      </c>
      <c r="B225" s="626" t="s">
        <v>5302</v>
      </c>
      <c r="C225" s="626" t="s">
        <v>5303</v>
      </c>
      <c r="D225" s="626" t="s">
        <v>5491</v>
      </c>
      <c r="E225" s="626" t="s">
        <v>5489</v>
      </c>
      <c r="F225" s="629">
        <v>0.11</v>
      </c>
      <c r="G225" s="629">
        <v>760.48</v>
      </c>
      <c r="H225" s="629">
        <v>1</v>
      </c>
      <c r="I225" s="629">
        <v>6913.454545454546</v>
      </c>
      <c r="J225" s="629"/>
      <c r="K225" s="629"/>
      <c r="L225" s="629"/>
      <c r="M225" s="629"/>
      <c r="N225" s="629"/>
      <c r="O225" s="629"/>
      <c r="P225" s="642"/>
      <c r="Q225" s="630"/>
    </row>
    <row r="226" spans="1:17" ht="14.4" customHeight="1" x14ac:dyDescent="0.3">
      <c r="A226" s="625" t="s">
        <v>549</v>
      </c>
      <c r="B226" s="626" t="s">
        <v>5302</v>
      </c>
      <c r="C226" s="626" t="s">
        <v>5303</v>
      </c>
      <c r="D226" s="626" t="s">
        <v>5492</v>
      </c>
      <c r="E226" s="626" t="s">
        <v>5489</v>
      </c>
      <c r="F226" s="629">
        <v>1</v>
      </c>
      <c r="G226" s="629">
        <v>13825.9</v>
      </c>
      <c r="H226" s="629">
        <v>1</v>
      </c>
      <c r="I226" s="629">
        <v>13825.9</v>
      </c>
      <c r="J226" s="629"/>
      <c r="K226" s="629"/>
      <c r="L226" s="629"/>
      <c r="M226" s="629"/>
      <c r="N226" s="629"/>
      <c r="O226" s="629"/>
      <c r="P226" s="642"/>
      <c r="Q226" s="630"/>
    </row>
    <row r="227" spans="1:17" ht="14.4" customHeight="1" x14ac:dyDescent="0.3">
      <c r="A227" s="625" t="s">
        <v>549</v>
      </c>
      <c r="B227" s="626" t="s">
        <v>5302</v>
      </c>
      <c r="C227" s="626" t="s">
        <v>5303</v>
      </c>
      <c r="D227" s="626" t="s">
        <v>5493</v>
      </c>
      <c r="E227" s="626" t="s">
        <v>5494</v>
      </c>
      <c r="F227" s="629">
        <v>20</v>
      </c>
      <c r="G227" s="629">
        <v>9200</v>
      </c>
      <c r="H227" s="629">
        <v>1</v>
      </c>
      <c r="I227" s="629">
        <v>460</v>
      </c>
      <c r="J227" s="629"/>
      <c r="K227" s="629"/>
      <c r="L227" s="629"/>
      <c r="M227" s="629"/>
      <c r="N227" s="629"/>
      <c r="O227" s="629"/>
      <c r="P227" s="642"/>
      <c r="Q227" s="630"/>
    </row>
    <row r="228" spans="1:17" ht="14.4" customHeight="1" x14ac:dyDescent="0.3">
      <c r="A228" s="625" t="s">
        <v>549</v>
      </c>
      <c r="B228" s="626" t="s">
        <v>5302</v>
      </c>
      <c r="C228" s="626" t="s">
        <v>5303</v>
      </c>
      <c r="D228" s="626" t="s">
        <v>5511</v>
      </c>
      <c r="E228" s="626" t="s">
        <v>5509</v>
      </c>
      <c r="F228" s="629">
        <v>0.48</v>
      </c>
      <c r="G228" s="629">
        <v>128.69</v>
      </c>
      <c r="H228" s="629">
        <v>1</v>
      </c>
      <c r="I228" s="629">
        <v>268.10416666666669</v>
      </c>
      <c r="J228" s="629">
        <v>0.5</v>
      </c>
      <c r="K228" s="629">
        <v>149.93</v>
      </c>
      <c r="L228" s="629">
        <v>1.1650477892610149</v>
      </c>
      <c r="M228" s="629">
        <v>299.86</v>
      </c>
      <c r="N228" s="629"/>
      <c r="O228" s="629"/>
      <c r="P228" s="642"/>
      <c r="Q228" s="630"/>
    </row>
    <row r="229" spans="1:17" ht="14.4" customHeight="1" x14ac:dyDescent="0.3">
      <c r="A229" s="625" t="s">
        <v>549</v>
      </c>
      <c r="B229" s="626" t="s">
        <v>5302</v>
      </c>
      <c r="C229" s="626" t="s">
        <v>5303</v>
      </c>
      <c r="D229" s="626" t="s">
        <v>5525</v>
      </c>
      <c r="E229" s="626" t="s">
        <v>5523</v>
      </c>
      <c r="F229" s="629"/>
      <c r="G229" s="629"/>
      <c r="H229" s="629"/>
      <c r="I229" s="629"/>
      <c r="J229" s="629"/>
      <c r="K229" s="629"/>
      <c r="L229" s="629"/>
      <c r="M229" s="629"/>
      <c r="N229" s="629">
        <v>0.32</v>
      </c>
      <c r="O229" s="629">
        <v>1837.74</v>
      </c>
      <c r="P229" s="642"/>
      <c r="Q229" s="630">
        <v>5742.9375</v>
      </c>
    </row>
    <row r="230" spans="1:17" ht="14.4" customHeight="1" x14ac:dyDescent="0.3">
      <c r="A230" s="625" t="s">
        <v>549</v>
      </c>
      <c r="B230" s="626" t="s">
        <v>5302</v>
      </c>
      <c r="C230" s="626" t="s">
        <v>5303</v>
      </c>
      <c r="D230" s="626" t="s">
        <v>5563</v>
      </c>
      <c r="E230" s="626" t="s">
        <v>5560</v>
      </c>
      <c r="F230" s="629"/>
      <c r="G230" s="629"/>
      <c r="H230" s="629"/>
      <c r="I230" s="629"/>
      <c r="J230" s="629">
        <v>0.86</v>
      </c>
      <c r="K230" s="629">
        <v>483.81</v>
      </c>
      <c r="L230" s="629"/>
      <c r="M230" s="629">
        <v>562.56976744186045</v>
      </c>
      <c r="N230" s="629"/>
      <c r="O230" s="629"/>
      <c r="P230" s="642"/>
      <c r="Q230" s="630"/>
    </row>
    <row r="231" spans="1:17" ht="14.4" customHeight="1" x14ac:dyDescent="0.3">
      <c r="A231" s="625" t="s">
        <v>549</v>
      </c>
      <c r="B231" s="626" t="s">
        <v>5302</v>
      </c>
      <c r="C231" s="626" t="s">
        <v>5303</v>
      </c>
      <c r="D231" s="626" t="s">
        <v>5570</v>
      </c>
      <c r="E231" s="626" t="s">
        <v>5571</v>
      </c>
      <c r="F231" s="629"/>
      <c r="G231" s="629"/>
      <c r="H231" s="629"/>
      <c r="I231" s="629"/>
      <c r="J231" s="629">
        <v>3</v>
      </c>
      <c r="K231" s="629">
        <v>1003.17</v>
      </c>
      <c r="L231" s="629"/>
      <c r="M231" s="629">
        <v>334.39</v>
      </c>
      <c r="N231" s="629"/>
      <c r="O231" s="629"/>
      <c r="P231" s="642"/>
      <c r="Q231" s="630"/>
    </row>
    <row r="232" spans="1:17" ht="14.4" customHeight="1" x14ac:dyDescent="0.3">
      <c r="A232" s="625" t="s">
        <v>549</v>
      </c>
      <c r="B232" s="626" t="s">
        <v>5302</v>
      </c>
      <c r="C232" s="626" t="s">
        <v>5303</v>
      </c>
      <c r="D232" s="626" t="s">
        <v>5575</v>
      </c>
      <c r="E232" s="626" t="s">
        <v>5573</v>
      </c>
      <c r="F232" s="629"/>
      <c r="G232" s="629"/>
      <c r="H232" s="629"/>
      <c r="I232" s="629"/>
      <c r="J232" s="629"/>
      <c r="K232" s="629"/>
      <c r="L232" s="629"/>
      <c r="M232" s="629"/>
      <c r="N232" s="629">
        <v>0.49</v>
      </c>
      <c r="O232" s="629">
        <v>727.32</v>
      </c>
      <c r="P232" s="642"/>
      <c r="Q232" s="630">
        <v>1484.3265306122451</v>
      </c>
    </row>
    <row r="233" spans="1:17" ht="14.4" customHeight="1" x14ac:dyDescent="0.3">
      <c r="A233" s="625" t="s">
        <v>549</v>
      </c>
      <c r="B233" s="626" t="s">
        <v>5302</v>
      </c>
      <c r="C233" s="626" t="s">
        <v>5303</v>
      </c>
      <c r="D233" s="626" t="s">
        <v>5580</v>
      </c>
      <c r="E233" s="626" t="s">
        <v>5581</v>
      </c>
      <c r="F233" s="629"/>
      <c r="G233" s="629"/>
      <c r="H233" s="629"/>
      <c r="I233" s="629"/>
      <c r="J233" s="629"/>
      <c r="K233" s="629"/>
      <c r="L233" s="629"/>
      <c r="M233" s="629"/>
      <c r="N233" s="629">
        <v>1.27</v>
      </c>
      <c r="O233" s="629">
        <v>428.39</v>
      </c>
      <c r="P233" s="642"/>
      <c r="Q233" s="630">
        <v>337.31496062992125</v>
      </c>
    </row>
    <row r="234" spans="1:17" ht="14.4" customHeight="1" x14ac:dyDescent="0.3">
      <c r="A234" s="625" t="s">
        <v>549</v>
      </c>
      <c r="B234" s="626" t="s">
        <v>5302</v>
      </c>
      <c r="C234" s="626" t="s">
        <v>5303</v>
      </c>
      <c r="D234" s="626" t="s">
        <v>5600</v>
      </c>
      <c r="E234" s="626" t="s">
        <v>5598</v>
      </c>
      <c r="F234" s="629"/>
      <c r="G234" s="629"/>
      <c r="H234" s="629"/>
      <c r="I234" s="629"/>
      <c r="J234" s="629"/>
      <c r="K234" s="629"/>
      <c r="L234" s="629"/>
      <c r="M234" s="629"/>
      <c r="N234" s="629">
        <v>0.48</v>
      </c>
      <c r="O234" s="629">
        <v>6994.53</v>
      </c>
      <c r="P234" s="642"/>
      <c r="Q234" s="630">
        <v>14571.9375</v>
      </c>
    </row>
    <row r="235" spans="1:17" ht="14.4" customHeight="1" x14ac:dyDescent="0.3">
      <c r="A235" s="625" t="s">
        <v>549</v>
      </c>
      <c r="B235" s="626" t="s">
        <v>5302</v>
      </c>
      <c r="C235" s="626" t="s">
        <v>5303</v>
      </c>
      <c r="D235" s="626" t="s">
        <v>5613</v>
      </c>
      <c r="E235" s="626" t="s">
        <v>5615</v>
      </c>
      <c r="F235" s="629"/>
      <c r="G235" s="629"/>
      <c r="H235" s="629"/>
      <c r="I235" s="629"/>
      <c r="J235" s="629">
        <v>1</v>
      </c>
      <c r="K235" s="629">
        <v>27490.41</v>
      </c>
      <c r="L235" s="629"/>
      <c r="M235" s="629">
        <v>27490.41</v>
      </c>
      <c r="N235" s="629"/>
      <c r="O235" s="629"/>
      <c r="P235" s="642"/>
      <c r="Q235" s="630"/>
    </row>
    <row r="236" spans="1:17" ht="14.4" customHeight="1" x14ac:dyDescent="0.3">
      <c r="A236" s="625" t="s">
        <v>549</v>
      </c>
      <c r="B236" s="626" t="s">
        <v>5302</v>
      </c>
      <c r="C236" s="626" t="s">
        <v>5628</v>
      </c>
      <c r="D236" s="626" t="s">
        <v>5633</v>
      </c>
      <c r="E236" s="626" t="s">
        <v>5634</v>
      </c>
      <c r="F236" s="629"/>
      <c r="G236" s="629"/>
      <c r="H236" s="629"/>
      <c r="I236" s="629"/>
      <c r="J236" s="629">
        <v>1</v>
      </c>
      <c r="K236" s="629">
        <v>867</v>
      </c>
      <c r="L236" s="629"/>
      <c r="M236" s="629">
        <v>867</v>
      </c>
      <c r="N236" s="629"/>
      <c r="O236" s="629"/>
      <c r="P236" s="642"/>
      <c r="Q236" s="630"/>
    </row>
    <row r="237" spans="1:17" ht="14.4" customHeight="1" x14ac:dyDescent="0.3">
      <c r="A237" s="625" t="s">
        <v>549</v>
      </c>
      <c r="B237" s="626" t="s">
        <v>5302</v>
      </c>
      <c r="C237" s="626" t="s">
        <v>5642</v>
      </c>
      <c r="D237" s="626" t="s">
        <v>5647</v>
      </c>
      <c r="E237" s="626" t="s">
        <v>5648</v>
      </c>
      <c r="F237" s="629">
        <v>1</v>
      </c>
      <c r="G237" s="629">
        <v>275</v>
      </c>
      <c r="H237" s="629">
        <v>1</v>
      </c>
      <c r="I237" s="629">
        <v>275</v>
      </c>
      <c r="J237" s="629"/>
      <c r="K237" s="629"/>
      <c r="L237" s="629"/>
      <c r="M237" s="629"/>
      <c r="N237" s="629">
        <v>1</v>
      </c>
      <c r="O237" s="629">
        <v>277</v>
      </c>
      <c r="P237" s="642">
        <v>1.0072727272727273</v>
      </c>
      <c r="Q237" s="630">
        <v>277</v>
      </c>
    </row>
    <row r="238" spans="1:17" ht="14.4" customHeight="1" x14ac:dyDescent="0.3">
      <c r="A238" s="625" t="s">
        <v>549</v>
      </c>
      <c r="B238" s="626" t="s">
        <v>5302</v>
      </c>
      <c r="C238" s="626" t="s">
        <v>5642</v>
      </c>
      <c r="D238" s="626" t="s">
        <v>5659</v>
      </c>
      <c r="E238" s="626" t="s">
        <v>5660</v>
      </c>
      <c r="F238" s="629">
        <v>1</v>
      </c>
      <c r="G238" s="629">
        <v>75</v>
      </c>
      <c r="H238" s="629">
        <v>1</v>
      </c>
      <c r="I238" s="629">
        <v>75</v>
      </c>
      <c r="J238" s="629"/>
      <c r="K238" s="629"/>
      <c r="L238" s="629"/>
      <c r="M238" s="629"/>
      <c r="N238" s="629">
        <v>1</v>
      </c>
      <c r="O238" s="629">
        <v>81</v>
      </c>
      <c r="P238" s="642">
        <v>1.08</v>
      </c>
      <c r="Q238" s="630">
        <v>81</v>
      </c>
    </row>
    <row r="239" spans="1:17" ht="14.4" customHeight="1" x14ac:dyDescent="0.3">
      <c r="A239" s="625" t="s">
        <v>549</v>
      </c>
      <c r="B239" s="626" t="s">
        <v>5302</v>
      </c>
      <c r="C239" s="626" t="s">
        <v>5642</v>
      </c>
      <c r="D239" s="626" t="s">
        <v>5661</v>
      </c>
      <c r="E239" s="626" t="s">
        <v>5662</v>
      </c>
      <c r="F239" s="629">
        <v>28</v>
      </c>
      <c r="G239" s="629">
        <v>952</v>
      </c>
      <c r="H239" s="629">
        <v>1</v>
      </c>
      <c r="I239" s="629">
        <v>34</v>
      </c>
      <c r="J239" s="629">
        <v>51</v>
      </c>
      <c r="K239" s="629">
        <v>1734</v>
      </c>
      <c r="L239" s="629">
        <v>1.8214285714285714</v>
      </c>
      <c r="M239" s="629">
        <v>34</v>
      </c>
      <c r="N239" s="629">
        <v>49</v>
      </c>
      <c r="O239" s="629">
        <v>1666</v>
      </c>
      <c r="P239" s="642">
        <v>1.75</v>
      </c>
      <c r="Q239" s="630">
        <v>34</v>
      </c>
    </row>
    <row r="240" spans="1:17" ht="14.4" customHeight="1" x14ac:dyDescent="0.3">
      <c r="A240" s="625" t="s">
        <v>549</v>
      </c>
      <c r="B240" s="626" t="s">
        <v>5302</v>
      </c>
      <c r="C240" s="626" t="s">
        <v>5642</v>
      </c>
      <c r="D240" s="626" t="s">
        <v>5663</v>
      </c>
      <c r="E240" s="626" t="s">
        <v>5664</v>
      </c>
      <c r="F240" s="629"/>
      <c r="G240" s="629"/>
      <c r="H240" s="629"/>
      <c r="I240" s="629"/>
      <c r="J240" s="629"/>
      <c r="K240" s="629"/>
      <c r="L240" s="629"/>
      <c r="M240" s="629"/>
      <c r="N240" s="629">
        <v>1</v>
      </c>
      <c r="O240" s="629">
        <v>5</v>
      </c>
      <c r="P240" s="642"/>
      <c r="Q240" s="630">
        <v>5</v>
      </c>
    </row>
    <row r="241" spans="1:17" ht="14.4" customHeight="1" x14ac:dyDescent="0.3">
      <c r="A241" s="625" t="s">
        <v>549</v>
      </c>
      <c r="B241" s="626" t="s">
        <v>5302</v>
      </c>
      <c r="C241" s="626" t="s">
        <v>5642</v>
      </c>
      <c r="D241" s="626" t="s">
        <v>5667</v>
      </c>
      <c r="E241" s="626" t="s">
        <v>5668</v>
      </c>
      <c r="F241" s="629"/>
      <c r="G241" s="629"/>
      <c r="H241" s="629"/>
      <c r="I241" s="629"/>
      <c r="J241" s="629"/>
      <c r="K241" s="629"/>
      <c r="L241" s="629"/>
      <c r="M241" s="629"/>
      <c r="N241" s="629">
        <v>5</v>
      </c>
      <c r="O241" s="629">
        <v>3225</v>
      </c>
      <c r="P241" s="642"/>
      <c r="Q241" s="630">
        <v>645</v>
      </c>
    </row>
    <row r="242" spans="1:17" ht="14.4" customHeight="1" x14ac:dyDescent="0.3">
      <c r="A242" s="625" t="s">
        <v>549</v>
      </c>
      <c r="B242" s="626" t="s">
        <v>5302</v>
      </c>
      <c r="C242" s="626" t="s">
        <v>5642</v>
      </c>
      <c r="D242" s="626" t="s">
        <v>5669</v>
      </c>
      <c r="E242" s="626" t="s">
        <v>5670</v>
      </c>
      <c r="F242" s="629">
        <v>4</v>
      </c>
      <c r="G242" s="629">
        <v>1304</v>
      </c>
      <c r="H242" s="629">
        <v>1</v>
      </c>
      <c r="I242" s="629">
        <v>326</v>
      </c>
      <c r="J242" s="629">
        <v>2</v>
      </c>
      <c r="K242" s="629">
        <v>656</v>
      </c>
      <c r="L242" s="629">
        <v>0.50306748466257667</v>
      </c>
      <c r="M242" s="629">
        <v>328</v>
      </c>
      <c r="N242" s="629">
        <v>6</v>
      </c>
      <c r="O242" s="629">
        <v>1962</v>
      </c>
      <c r="P242" s="642">
        <v>1.5046012269938651</v>
      </c>
      <c r="Q242" s="630">
        <v>327</v>
      </c>
    </row>
    <row r="243" spans="1:17" ht="14.4" customHeight="1" x14ac:dyDescent="0.3">
      <c r="A243" s="625" t="s">
        <v>549</v>
      </c>
      <c r="B243" s="626" t="s">
        <v>5302</v>
      </c>
      <c r="C243" s="626" t="s">
        <v>5642</v>
      </c>
      <c r="D243" s="626" t="s">
        <v>5671</v>
      </c>
      <c r="E243" s="626" t="s">
        <v>5672</v>
      </c>
      <c r="F243" s="629">
        <v>6</v>
      </c>
      <c r="G243" s="629">
        <v>978</v>
      </c>
      <c r="H243" s="629">
        <v>1</v>
      </c>
      <c r="I243" s="629">
        <v>163</v>
      </c>
      <c r="J243" s="629"/>
      <c r="K243" s="629"/>
      <c r="L243" s="629"/>
      <c r="M243" s="629"/>
      <c r="N243" s="629">
        <v>3</v>
      </c>
      <c r="O243" s="629">
        <v>489</v>
      </c>
      <c r="P243" s="642">
        <v>0.5</v>
      </c>
      <c r="Q243" s="630">
        <v>163</v>
      </c>
    </row>
    <row r="244" spans="1:17" ht="14.4" customHeight="1" x14ac:dyDescent="0.3">
      <c r="A244" s="625" t="s">
        <v>549</v>
      </c>
      <c r="B244" s="626" t="s">
        <v>5302</v>
      </c>
      <c r="C244" s="626" t="s">
        <v>5642</v>
      </c>
      <c r="D244" s="626" t="s">
        <v>5673</v>
      </c>
      <c r="E244" s="626" t="s">
        <v>5674</v>
      </c>
      <c r="F244" s="629">
        <v>7</v>
      </c>
      <c r="G244" s="629">
        <v>721</v>
      </c>
      <c r="H244" s="629">
        <v>1</v>
      </c>
      <c r="I244" s="629">
        <v>103</v>
      </c>
      <c r="J244" s="629">
        <v>9</v>
      </c>
      <c r="K244" s="629">
        <v>927</v>
      </c>
      <c r="L244" s="629">
        <v>1.2857142857142858</v>
      </c>
      <c r="M244" s="629">
        <v>103</v>
      </c>
      <c r="N244" s="629">
        <v>6</v>
      </c>
      <c r="O244" s="629">
        <v>624</v>
      </c>
      <c r="P244" s="642">
        <v>0.86546463245492367</v>
      </c>
      <c r="Q244" s="630">
        <v>104</v>
      </c>
    </row>
    <row r="245" spans="1:17" ht="14.4" customHeight="1" x14ac:dyDescent="0.3">
      <c r="A245" s="625" t="s">
        <v>549</v>
      </c>
      <c r="B245" s="626" t="s">
        <v>5302</v>
      </c>
      <c r="C245" s="626" t="s">
        <v>5642</v>
      </c>
      <c r="D245" s="626" t="s">
        <v>5677</v>
      </c>
      <c r="E245" s="626" t="s">
        <v>5678</v>
      </c>
      <c r="F245" s="629"/>
      <c r="G245" s="629"/>
      <c r="H245" s="629"/>
      <c r="I245" s="629"/>
      <c r="J245" s="629">
        <v>4</v>
      </c>
      <c r="K245" s="629">
        <v>448</v>
      </c>
      <c r="L245" s="629"/>
      <c r="M245" s="629">
        <v>112</v>
      </c>
      <c r="N245" s="629">
        <v>2</v>
      </c>
      <c r="O245" s="629">
        <v>224</v>
      </c>
      <c r="P245" s="642"/>
      <c r="Q245" s="630">
        <v>112</v>
      </c>
    </row>
    <row r="246" spans="1:17" ht="14.4" customHeight="1" x14ac:dyDescent="0.3">
      <c r="A246" s="625" t="s">
        <v>549</v>
      </c>
      <c r="B246" s="626" t="s">
        <v>5302</v>
      </c>
      <c r="C246" s="626" t="s">
        <v>5642</v>
      </c>
      <c r="D246" s="626" t="s">
        <v>5679</v>
      </c>
      <c r="E246" s="626" t="s">
        <v>5680</v>
      </c>
      <c r="F246" s="629">
        <v>10</v>
      </c>
      <c r="G246" s="629">
        <v>0</v>
      </c>
      <c r="H246" s="629"/>
      <c r="I246" s="629">
        <v>0</v>
      </c>
      <c r="J246" s="629">
        <v>5</v>
      </c>
      <c r="K246" s="629">
        <v>0</v>
      </c>
      <c r="L246" s="629"/>
      <c r="M246" s="629">
        <v>0</v>
      </c>
      <c r="N246" s="629">
        <v>8</v>
      </c>
      <c r="O246" s="629">
        <v>0</v>
      </c>
      <c r="P246" s="642"/>
      <c r="Q246" s="630">
        <v>0</v>
      </c>
    </row>
    <row r="247" spans="1:17" ht="14.4" customHeight="1" x14ac:dyDescent="0.3">
      <c r="A247" s="625" t="s">
        <v>549</v>
      </c>
      <c r="B247" s="626" t="s">
        <v>5302</v>
      </c>
      <c r="C247" s="626" t="s">
        <v>5642</v>
      </c>
      <c r="D247" s="626" t="s">
        <v>5687</v>
      </c>
      <c r="E247" s="626" t="s">
        <v>5688</v>
      </c>
      <c r="F247" s="629"/>
      <c r="G247" s="629"/>
      <c r="H247" s="629"/>
      <c r="I247" s="629"/>
      <c r="J247" s="629">
        <v>3</v>
      </c>
      <c r="K247" s="629">
        <v>0</v>
      </c>
      <c r="L247" s="629"/>
      <c r="M247" s="629">
        <v>0</v>
      </c>
      <c r="N247" s="629">
        <v>7</v>
      </c>
      <c r="O247" s="629">
        <v>0</v>
      </c>
      <c r="P247" s="642"/>
      <c r="Q247" s="630">
        <v>0</v>
      </c>
    </row>
    <row r="248" spans="1:17" ht="14.4" customHeight="1" x14ac:dyDescent="0.3">
      <c r="A248" s="625" t="s">
        <v>549</v>
      </c>
      <c r="B248" s="626" t="s">
        <v>5689</v>
      </c>
      <c r="C248" s="626" t="s">
        <v>5303</v>
      </c>
      <c r="D248" s="626" t="s">
        <v>5332</v>
      </c>
      <c r="E248" s="626" t="s">
        <v>5331</v>
      </c>
      <c r="F248" s="629">
        <v>2.5300000000000002</v>
      </c>
      <c r="G248" s="629">
        <v>341.17</v>
      </c>
      <c r="H248" s="629">
        <v>1</v>
      </c>
      <c r="I248" s="629">
        <v>134.8498023715415</v>
      </c>
      <c r="J248" s="629"/>
      <c r="K248" s="629"/>
      <c r="L248" s="629"/>
      <c r="M248" s="629"/>
      <c r="N248" s="629"/>
      <c r="O248" s="629"/>
      <c r="P248" s="642"/>
      <c r="Q248" s="630"/>
    </row>
    <row r="249" spans="1:17" ht="14.4" customHeight="1" x14ac:dyDescent="0.3">
      <c r="A249" s="625" t="s">
        <v>549</v>
      </c>
      <c r="B249" s="626" t="s">
        <v>5689</v>
      </c>
      <c r="C249" s="626" t="s">
        <v>5303</v>
      </c>
      <c r="D249" s="626" t="s">
        <v>5374</v>
      </c>
      <c r="E249" s="626" t="s">
        <v>5375</v>
      </c>
      <c r="F249" s="629">
        <v>2</v>
      </c>
      <c r="G249" s="629">
        <v>22574.78</v>
      </c>
      <c r="H249" s="629">
        <v>1</v>
      </c>
      <c r="I249" s="629">
        <v>11287.39</v>
      </c>
      <c r="J249" s="629"/>
      <c r="K249" s="629"/>
      <c r="L249" s="629"/>
      <c r="M249" s="629"/>
      <c r="N249" s="629"/>
      <c r="O249" s="629"/>
      <c r="P249" s="642"/>
      <c r="Q249" s="630"/>
    </row>
    <row r="250" spans="1:17" ht="14.4" customHeight="1" x14ac:dyDescent="0.3">
      <c r="A250" s="625" t="s">
        <v>549</v>
      </c>
      <c r="B250" s="626" t="s">
        <v>5689</v>
      </c>
      <c r="C250" s="626" t="s">
        <v>5303</v>
      </c>
      <c r="D250" s="626" t="s">
        <v>5430</v>
      </c>
      <c r="E250" s="626" t="s">
        <v>5431</v>
      </c>
      <c r="F250" s="629"/>
      <c r="G250" s="629"/>
      <c r="H250" s="629"/>
      <c r="I250" s="629"/>
      <c r="J250" s="629">
        <v>0.87</v>
      </c>
      <c r="K250" s="629">
        <v>2.61</v>
      </c>
      <c r="L250" s="629"/>
      <c r="M250" s="629">
        <v>3</v>
      </c>
      <c r="N250" s="629"/>
      <c r="O250" s="629"/>
      <c r="P250" s="642"/>
      <c r="Q250" s="630"/>
    </row>
    <row r="251" spans="1:17" ht="14.4" customHeight="1" x14ac:dyDescent="0.3">
      <c r="A251" s="625" t="s">
        <v>549</v>
      </c>
      <c r="B251" s="626" t="s">
        <v>5689</v>
      </c>
      <c r="C251" s="626" t="s">
        <v>5303</v>
      </c>
      <c r="D251" s="626" t="s">
        <v>5485</v>
      </c>
      <c r="E251" s="626" t="s">
        <v>5486</v>
      </c>
      <c r="F251" s="629">
        <v>0.78</v>
      </c>
      <c r="G251" s="629">
        <v>2508.75</v>
      </c>
      <c r="H251" s="629">
        <v>1</v>
      </c>
      <c r="I251" s="629">
        <v>3216.3461538461538</v>
      </c>
      <c r="J251" s="629"/>
      <c r="K251" s="629"/>
      <c r="L251" s="629"/>
      <c r="M251" s="629"/>
      <c r="N251" s="629"/>
      <c r="O251" s="629"/>
      <c r="P251" s="642"/>
      <c r="Q251" s="630"/>
    </row>
    <row r="252" spans="1:17" ht="14.4" customHeight="1" x14ac:dyDescent="0.3">
      <c r="A252" s="625" t="s">
        <v>549</v>
      </c>
      <c r="B252" s="626" t="s">
        <v>5689</v>
      </c>
      <c r="C252" s="626" t="s">
        <v>5303</v>
      </c>
      <c r="D252" s="626" t="s">
        <v>5487</v>
      </c>
      <c r="E252" s="626" t="s">
        <v>5486</v>
      </c>
      <c r="F252" s="629">
        <v>1</v>
      </c>
      <c r="G252" s="629">
        <v>6432.69</v>
      </c>
      <c r="H252" s="629">
        <v>1</v>
      </c>
      <c r="I252" s="629">
        <v>6432.69</v>
      </c>
      <c r="J252" s="629"/>
      <c r="K252" s="629"/>
      <c r="L252" s="629"/>
      <c r="M252" s="629"/>
      <c r="N252" s="629"/>
      <c r="O252" s="629"/>
      <c r="P252" s="642"/>
      <c r="Q252" s="630"/>
    </row>
    <row r="253" spans="1:17" ht="14.4" customHeight="1" x14ac:dyDescent="0.3">
      <c r="A253" s="625" t="s">
        <v>549</v>
      </c>
      <c r="B253" s="626" t="s">
        <v>5689</v>
      </c>
      <c r="C253" s="626" t="s">
        <v>5303</v>
      </c>
      <c r="D253" s="626" t="s">
        <v>5508</v>
      </c>
      <c r="E253" s="626" t="s">
        <v>5509</v>
      </c>
      <c r="F253" s="629">
        <v>0.17</v>
      </c>
      <c r="G253" s="629">
        <v>52.02</v>
      </c>
      <c r="H253" s="629">
        <v>1</v>
      </c>
      <c r="I253" s="629">
        <v>306</v>
      </c>
      <c r="J253" s="629"/>
      <c r="K253" s="629"/>
      <c r="L253" s="629"/>
      <c r="M253" s="629"/>
      <c r="N253" s="629"/>
      <c r="O253" s="629"/>
      <c r="P253" s="642"/>
      <c r="Q253" s="630"/>
    </row>
    <row r="254" spans="1:17" ht="14.4" customHeight="1" x14ac:dyDescent="0.3">
      <c r="A254" s="625" t="s">
        <v>549</v>
      </c>
      <c r="B254" s="626" t="s">
        <v>5689</v>
      </c>
      <c r="C254" s="626" t="s">
        <v>5303</v>
      </c>
      <c r="D254" s="626" t="s">
        <v>5517</v>
      </c>
      <c r="E254" s="626" t="s">
        <v>5518</v>
      </c>
      <c r="F254" s="629"/>
      <c r="G254" s="629"/>
      <c r="H254" s="629"/>
      <c r="I254" s="629"/>
      <c r="J254" s="629"/>
      <c r="K254" s="629"/>
      <c r="L254" s="629"/>
      <c r="M254" s="629"/>
      <c r="N254" s="629">
        <v>0.31</v>
      </c>
      <c r="O254" s="629">
        <v>81.239999999999995</v>
      </c>
      <c r="P254" s="642"/>
      <c r="Q254" s="630">
        <v>262.06451612903226</v>
      </c>
    </row>
    <row r="255" spans="1:17" ht="14.4" customHeight="1" x14ac:dyDescent="0.3">
      <c r="A255" s="625" t="s">
        <v>549</v>
      </c>
      <c r="B255" s="626" t="s">
        <v>5689</v>
      </c>
      <c r="C255" s="626" t="s">
        <v>5303</v>
      </c>
      <c r="D255" s="626" t="s">
        <v>5580</v>
      </c>
      <c r="E255" s="626" t="s">
        <v>5581</v>
      </c>
      <c r="F255" s="629"/>
      <c r="G255" s="629"/>
      <c r="H255" s="629"/>
      <c r="I255" s="629"/>
      <c r="J255" s="629"/>
      <c r="K255" s="629"/>
      <c r="L255" s="629"/>
      <c r="M255" s="629"/>
      <c r="N255" s="629">
        <v>0.6</v>
      </c>
      <c r="O255" s="629">
        <v>202.39</v>
      </c>
      <c r="P255" s="642"/>
      <c r="Q255" s="630">
        <v>337.31666666666666</v>
      </c>
    </row>
    <row r="256" spans="1:17" ht="14.4" customHeight="1" x14ac:dyDescent="0.3">
      <c r="A256" s="625" t="s">
        <v>549</v>
      </c>
      <c r="B256" s="626" t="s">
        <v>5689</v>
      </c>
      <c r="C256" s="626" t="s">
        <v>5303</v>
      </c>
      <c r="D256" s="626" t="s">
        <v>5584</v>
      </c>
      <c r="E256" s="626" t="s">
        <v>5585</v>
      </c>
      <c r="F256" s="629"/>
      <c r="G256" s="629"/>
      <c r="H256" s="629"/>
      <c r="I256" s="629"/>
      <c r="J256" s="629">
        <v>1</v>
      </c>
      <c r="K256" s="629">
        <v>490.48</v>
      </c>
      <c r="L256" s="629"/>
      <c r="M256" s="629">
        <v>490.48</v>
      </c>
      <c r="N256" s="629"/>
      <c r="O256" s="629"/>
      <c r="P256" s="642"/>
      <c r="Q256" s="630"/>
    </row>
    <row r="257" spans="1:17" ht="14.4" customHeight="1" x14ac:dyDescent="0.3">
      <c r="A257" s="625" t="s">
        <v>549</v>
      </c>
      <c r="B257" s="626" t="s">
        <v>5689</v>
      </c>
      <c r="C257" s="626" t="s">
        <v>5303</v>
      </c>
      <c r="D257" s="626" t="s">
        <v>5600</v>
      </c>
      <c r="E257" s="626" t="s">
        <v>5598</v>
      </c>
      <c r="F257" s="629"/>
      <c r="G257" s="629"/>
      <c r="H257" s="629"/>
      <c r="I257" s="629"/>
      <c r="J257" s="629">
        <v>1</v>
      </c>
      <c r="K257" s="629">
        <v>13825.9</v>
      </c>
      <c r="L257" s="629"/>
      <c r="M257" s="629">
        <v>13825.9</v>
      </c>
      <c r="N257" s="629"/>
      <c r="O257" s="629"/>
      <c r="P257" s="642"/>
      <c r="Q257" s="630"/>
    </row>
    <row r="258" spans="1:17" ht="14.4" customHeight="1" x14ac:dyDescent="0.3">
      <c r="A258" s="625" t="s">
        <v>549</v>
      </c>
      <c r="B258" s="626" t="s">
        <v>5689</v>
      </c>
      <c r="C258" s="626" t="s">
        <v>5628</v>
      </c>
      <c r="D258" s="626" t="s">
        <v>5629</v>
      </c>
      <c r="E258" s="626" t="s">
        <v>5630</v>
      </c>
      <c r="F258" s="629">
        <v>24</v>
      </c>
      <c r="G258" s="629">
        <v>17054.400000000005</v>
      </c>
      <c r="H258" s="629">
        <v>1</v>
      </c>
      <c r="I258" s="629">
        <v>710.60000000000025</v>
      </c>
      <c r="J258" s="629">
        <v>17</v>
      </c>
      <c r="K258" s="629">
        <v>12080.2</v>
      </c>
      <c r="L258" s="629">
        <v>0.70833333333333315</v>
      </c>
      <c r="M258" s="629">
        <v>710.6</v>
      </c>
      <c r="N258" s="629">
        <v>19</v>
      </c>
      <c r="O258" s="629">
        <v>13501.400000000001</v>
      </c>
      <c r="P258" s="642">
        <v>0.79166666666666652</v>
      </c>
      <c r="Q258" s="630">
        <v>710.6</v>
      </c>
    </row>
    <row r="259" spans="1:17" ht="14.4" customHeight="1" x14ac:dyDescent="0.3">
      <c r="A259" s="625" t="s">
        <v>549</v>
      </c>
      <c r="B259" s="626" t="s">
        <v>5689</v>
      </c>
      <c r="C259" s="626" t="s">
        <v>5628</v>
      </c>
      <c r="D259" s="626" t="s">
        <v>5716</v>
      </c>
      <c r="E259" s="626" t="s">
        <v>5717</v>
      </c>
      <c r="F259" s="629"/>
      <c r="G259" s="629"/>
      <c r="H259" s="629"/>
      <c r="I259" s="629"/>
      <c r="J259" s="629">
        <v>3</v>
      </c>
      <c r="K259" s="629">
        <v>6034.2000000000007</v>
      </c>
      <c r="L259" s="629"/>
      <c r="M259" s="629">
        <v>2011.4000000000003</v>
      </c>
      <c r="N259" s="629">
        <v>5</v>
      </c>
      <c r="O259" s="629">
        <v>10057</v>
      </c>
      <c r="P259" s="642"/>
      <c r="Q259" s="630">
        <v>2011.4</v>
      </c>
    </row>
    <row r="260" spans="1:17" ht="14.4" customHeight="1" x14ac:dyDescent="0.3">
      <c r="A260" s="625" t="s">
        <v>549</v>
      </c>
      <c r="B260" s="626" t="s">
        <v>5689</v>
      </c>
      <c r="C260" s="626" t="s">
        <v>5628</v>
      </c>
      <c r="D260" s="626" t="s">
        <v>5633</v>
      </c>
      <c r="E260" s="626" t="s">
        <v>5634</v>
      </c>
      <c r="F260" s="629">
        <v>1</v>
      </c>
      <c r="G260" s="629">
        <v>867</v>
      </c>
      <c r="H260" s="629">
        <v>1</v>
      </c>
      <c r="I260" s="629">
        <v>867</v>
      </c>
      <c r="J260" s="629"/>
      <c r="K260" s="629"/>
      <c r="L260" s="629"/>
      <c r="M260" s="629"/>
      <c r="N260" s="629"/>
      <c r="O260" s="629"/>
      <c r="P260" s="642"/>
      <c r="Q260" s="630"/>
    </row>
    <row r="261" spans="1:17" ht="14.4" customHeight="1" x14ac:dyDescent="0.3">
      <c r="A261" s="625" t="s">
        <v>549</v>
      </c>
      <c r="B261" s="626" t="s">
        <v>5689</v>
      </c>
      <c r="C261" s="626" t="s">
        <v>5642</v>
      </c>
      <c r="D261" s="626" t="s">
        <v>5661</v>
      </c>
      <c r="E261" s="626" t="s">
        <v>5662</v>
      </c>
      <c r="F261" s="629">
        <v>42</v>
      </c>
      <c r="G261" s="629">
        <v>1428</v>
      </c>
      <c r="H261" s="629">
        <v>1</v>
      </c>
      <c r="I261" s="629">
        <v>34</v>
      </c>
      <c r="J261" s="629">
        <v>31</v>
      </c>
      <c r="K261" s="629">
        <v>1054</v>
      </c>
      <c r="L261" s="629">
        <v>0.73809523809523814</v>
      </c>
      <c r="M261" s="629">
        <v>34</v>
      </c>
      <c r="N261" s="629">
        <v>92</v>
      </c>
      <c r="O261" s="629">
        <v>3128</v>
      </c>
      <c r="P261" s="642">
        <v>2.1904761904761907</v>
      </c>
      <c r="Q261" s="630">
        <v>34</v>
      </c>
    </row>
    <row r="262" spans="1:17" ht="14.4" customHeight="1" x14ac:dyDescent="0.3">
      <c r="A262" s="625" t="s">
        <v>549</v>
      </c>
      <c r="B262" s="626" t="s">
        <v>5689</v>
      </c>
      <c r="C262" s="626" t="s">
        <v>5642</v>
      </c>
      <c r="D262" s="626" t="s">
        <v>5673</v>
      </c>
      <c r="E262" s="626" t="s">
        <v>5674</v>
      </c>
      <c r="F262" s="629">
        <v>5</v>
      </c>
      <c r="G262" s="629">
        <v>515</v>
      </c>
      <c r="H262" s="629">
        <v>1</v>
      </c>
      <c r="I262" s="629">
        <v>103</v>
      </c>
      <c r="J262" s="629">
        <v>1</v>
      </c>
      <c r="K262" s="629">
        <v>103</v>
      </c>
      <c r="L262" s="629">
        <v>0.2</v>
      </c>
      <c r="M262" s="629">
        <v>103</v>
      </c>
      <c r="N262" s="629">
        <v>5</v>
      </c>
      <c r="O262" s="629">
        <v>520</v>
      </c>
      <c r="P262" s="642">
        <v>1.0097087378640777</v>
      </c>
      <c r="Q262" s="630">
        <v>104</v>
      </c>
    </row>
    <row r="263" spans="1:17" ht="14.4" customHeight="1" x14ac:dyDescent="0.3">
      <c r="A263" s="625" t="s">
        <v>549</v>
      </c>
      <c r="B263" s="626" t="s">
        <v>5689</v>
      </c>
      <c r="C263" s="626" t="s">
        <v>5642</v>
      </c>
      <c r="D263" s="626" t="s">
        <v>5724</v>
      </c>
      <c r="E263" s="626" t="s">
        <v>5725</v>
      </c>
      <c r="F263" s="629">
        <v>3</v>
      </c>
      <c r="G263" s="629">
        <v>972</v>
      </c>
      <c r="H263" s="629">
        <v>1</v>
      </c>
      <c r="I263" s="629">
        <v>324</v>
      </c>
      <c r="J263" s="629">
        <v>14</v>
      </c>
      <c r="K263" s="629">
        <v>4564</v>
      </c>
      <c r="L263" s="629">
        <v>4.6954732510288064</v>
      </c>
      <c r="M263" s="629">
        <v>326</v>
      </c>
      <c r="N263" s="629">
        <v>17</v>
      </c>
      <c r="O263" s="629">
        <v>5559</v>
      </c>
      <c r="P263" s="642">
        <v>5.7191358024691361</v>
      </c>
      <c r="Q263" s="630">
        <v>327</v>
      </c>
    </row>
    <row r="264" spans="1:17" ht="14.4" customHeight="1" x14ac:dyDescent="0.3">
      <c r="A264" s="625" t="s">
        <v>549</v>
      </c>
      <c r="B264" s="626" t="s">
        <v>5689</v>
      </c>
      <c r="C264" s="626" t="s">
        <v>5642</v>
      </c>
      <c r="D264" s="626" t="s">
        <v>5726</v>
      </c>
      <c r="E264" s="626" t="s">
        <v>5727</v>
      </c>
      <c r="F264" s="629">
        <v>2</v>
      </c>
      <c r="G264" s="629">
        <v>324</v>
      </c>
      <c r="H264" s="629">
        <v>1</v>
      </c>
      <c r="I264" s="629">
        <v>162</v>
      </c>
      <c r="J264" s="629">
        <v>2</v>
      </c>
      <c r="K264" s="629">
        <v>324</v>
      </c>
      <c r="L264" s="629">
        <v>1</v>
      </c>
      <c r="M264" s="629">
        <v>162</v>
      </c>
      <c r="N264" s="629">
        <v>47</v>
      </c>
      <c r="O264" s="629">
        <v>7661</v>
      </c>
      <c r="P264" s="642">
        <v>23.645061728395063</v>
      </c>
      <c r="Q264" s="630">
        <v>163</v>
      </c>
    </row>
    <row r="265" spans="1:17" ht="14.4" customHeight="1" x14ac:dyDescent="0.3">
      <c r="A265" s="625" t="s">
        <v>549</v>
      </c>
      <c r="B265" s="626" t="s">
        <v>5689</v>
      </c>
      <c r="C265" s="626" t="s">
        <v>5642</v>
      </c>
      <c r="D265" s="626" t="s">
        <v>5728</v>
      </c>
      <c r="E265" s="626" t="s">
        <v>5729</v>
      </c>
      <c r="F265" s="629">
        <v>6</v>
      </c>
      <c r="G265" s="629">
        <v>1170</v>
      </c>
      <c r="H265" s="629">
        <v>1</v>
      </c>
      <c r="I265" s="629">
        <v>195</v>
      </c>
      <c r="J265" s="629"/>
      <c r="K265" s="629"/>
      <c r="L265" s="629"/>
      <c r="M265" s="629"/>
      <c r="N265" s="629"/>
      <c r="O265" s="629"/>
      <c r="P265" s="642"/>
      <c r="Q265" s="630"/>
    </row>
    <row r="266" spans="1:17" ht="14.4" customHeight="1" x14ac:dyDescent="0.3">
      <c r="A266" s="625" t="s">
        <v>549</v>
      </c>
      <c r="B266" s="626" t="s">
        <v>5689</v>
      </c>
      <c r="C266" s="626" t="s">
        <v>5642</v>
      </c>
      <c r="D266" s="626" t="s">
        <v>5730</v>
      </c>
      <c r="E266" s="626" t="s">
        <v>5731</v>
      </c>
      <c r="F266" s="629">
        <v>43</v>
      </c>
      <c r="G266" s="629">
        <v>21199</v>
      </c>
      <c r="H266" s="629">
        <v>1</v>
      </c>
      <c r="I266" s="629">
        <v>493</v>
      </c>
      <c r="J266" s="629">
        <v>40</v>
      </c>
      <c r="K266" s="629">
        <v>19800</v>
      </c>
      <c r="L266" s="629">
        <v>0.93400632105287984</v>
      </c>
      <c r="M266" s="629">
        <v>495</v>
      </c>
      <c r="N266" s="629">
        <v>45</v>
      </c>
      <c r="O266" s="629">
        <v>22365</v>
      </c>
      <c r="P266" s="642">
        <v>1.055002594462003</v>
      </c>
      <c r="Q266" s="630">
        <v>497</v>
      </c>
    </row>
    <row r="267" spans="1:17" ht="14.4" customHeight="1" x14ac:dyDescent="0.3">
      <c r="A267" s="625" t="s">
        <v>549</v>
      </c>
      <c r="B267" s="626" t="s">
        <v>5689</v>
      </c>
      <c r="C267" s="626" t="s">
        <v>5642</v>
      </c>
      <c r="D267" s="626" t="s">
        <v>5732</v>
      </c>
      <c r="E267" s="626" t="s">
        <v>5733</v>
      </c>
      <c r="F267" s="629">
        <v>59</v>
      </c>
      <c r="G267" s="629">
        <v>69679</v>
      </c>
      <c r="H267" s="629">
        <v>1</v>
      </c>
      <c r="I267" s="629">
        <v>1181</v>
      </c>
      <c r="J267" s="629">
        <v>40</v>
      </c>
      <c r="K267" s="629">
        <v>47320</v>
      </c>
      <c r="L267" s="629">
        <v>0.67911422379770092</v>
      </c>
      <c r="M267" s="629">
        <v>1183</v>
      </c>
      <c r="N267" s="629">
        <v>46</v>
      </c>
      <c r="O267" s="629">
        <v>54556</v>
      </c>
      <c r="P267" s="642">
        <v>0.78296186799466128</v>
      </c>
      <c r="Q267" s="630">
        <v>1186</v>
      </c>
    </row>
    <row r="268" spans="1:17" ht="14.4" customHeight="1" x14ac:dyDescent="0.3">
      <c r="A268" s="625" t="s">
        <v>549</v>
      </c>
      <c r="B268" s="626" t="s">
        <v>5689</v>
      </c>
      <c r="C268" s="626" t="s">
        <v>5642</v>
      </c>
      <c r="D268" s="626" t="s">
        <v>5734</v>
      </c>
      <c r="E268" s="626" t="s">
        <v>5735</v>
      </c>
      <c r="F268" s="629">
        <v>57</v>
      </c>
      <c r="G268" s="629">
        <v>20064</v>
      </c>
      <c r="H268" s="629">
        <v>1</v>
      </c>
      <c r="I268" s="629">
        <v>352</v>
      </c>
      <c r="J268" s="629">
        <v>27</v>
      </c>
      <c r="K268" s="629">
        <v>9504</v>
      </c>
      <c r="L268" s="629">
        <v>0.47368421052631576</v>
      </c>
      <c r="M268" s="629">
        <v>352</v>
      </c>
      <c r="N268" s="629">
        <v>39</v>
      </c>
      <c r="O268" s="629">
        <v>13728</v>
      </c>
      <c r="P268" s="642">
        <v>0.68421052631578949</v>
      </c>
      <c r="Q268" s="630">
        <v>352</v>
      </c>
    </row>
    <row r="269" spans="1:17" ht="14.4" customHeight="1" x14ac:dyDescent="0.3">
      <c r="A269" s="625" t="s">
        <v>549</v>
      </c>
      <c r="B269" s="626" t="s">
        <v>5689</v>
      </c>
      <c r="C269" s="626" t="s">
        <v>5642</v>
      </c>
      <c r="D269" s="626" t="s">
        <v>5736</v>
      </c>
      <c r="E269" s="626" t="s">
        <v>5737</v>
      </c>
      <c r="F269" s="629">
        <v>9987</v>
      </c>
      <c r="G269" s="629">
        <v>7040835</v>
      </c>
      <c r="H269" s="629">
        <v>1</v>
      </c>
      <c r="I269" s="629">
        <v>705</v>
      </c>
      <c r="J269" s="629">
        <v>7953</v>
      </c>
      <c r="K269" s="629">
        <v>5606865</v>
      </c>
      <c r="L269" s="629">
        <v>0.79633523580654852</v>
      </c>
      <c r="M269" s="629">
        <v>705</v>
      </c>
      <c r="N269" s="629">
        <v>6519</v>
      </c>
      <c r="O269" s="629">
        <v>4602414</v>
      </c>
      <c r="P269" s="642">
        <v>0.65367445764600363</v>
      </c>
      <c r="Q269" s="630">
        <v>706</v>
      </c>
    </row>
    <row r="270" spans="1:17" ht="14.4" customHeight="1" x14ac:dyDescent="0.3">
      <c r="A270" s="625" t="s">
        <v>549</v>
      </c>
      <c r="B270" s="626" t="s">
        <v>5689</v>
      </c>
      <c r="C270" s="626" t="s">
        <v>5642</v>
      </c>
      <c r="D270" s="626" t="s">
        <v>5738</v>
      </c>
      <c r="E270" s="626" t="s">
        <v>5739</v>
      </c>
      <c r="F270" s="629">
        <v>51</v>
      </c>
      <c r="G270" s="629">
        <v>31416</v>
      </c>
      <c r="H270" s="629">
        <v>1</v>
      </c>
      <c r="I270" s="629">
        <v>616</v>
      </c>
      <c r="J270" s="629"/>
      <c r="K270" s="629"/>
      <c r="L270" s="629"/>
      <c r="M270" s="629"/>
      <c r="N270" s="629">
        <v>37</v>
      </c>
      <c r="O270" s="629">
        <v>22829</v>
      </c>
      <c r="P270" s="642">
        <v>0.72666793990323397</v>
      </c>
      <c r="Q270" s="630">
        <v>617</v>
      </c>
    </row>
    <row r="271" spans="1:17" ht="14.4" customHeight="1" x14ac:dyDescent="0.3">
      <c r="A271" s="625" t="s">
        <v>549</v>
      </c>
      <c r="B271" s="626" t="s">
        <v>5689</v>
      </c>
      <c r="C271" s="626" t="s">
        <v>5642</v>
      </c>
      <c r="D271" s="626" t="s">
        <v>5740</v>
      </c>
      <c r="E271" s="626" t="s">
        <v>5741</v>
      </c>
      <c r="F271" s="629">
        <v>25</v>
      </c>
      <c r="G271" s="629">
        <v>150700</v>
      </c>
      <c r="H271" s="629">
        <v>1</v>
      </c>
      <c r="I271" s="629">
        <v>6028</v>
      </c>
      <c r="J271" s="629">
        <v>1</v>
      </c>
      <c r="K271" s="629">
        <v>6032</v>
      </c>
      <c r="L271" s="629">
        <v>4.0026542800265429E-2</v>
      </c>
      <c r="M271" s="629">
        <v>6032</v>
      </c>
      <c r="N271" s="629"/>
      <c r="O271" s="629"/>
      <c r="P271" s="642"/>
      <c r="Q271" s="630"/>
    </row>
    <row r="272" spans="1:17" ht="14.4" customHeight="1" x14ac:dyDescent="0.3">
      <c r="A272" s="625" t="s">
        <v>549</v>
      </c>
      <c r="B272" s="626" t="s">
        <v>5689</v>
      </c>
      <c r="C272" s="626" t="s">
        <v>5642</v>
      </c>
      <c r="D272" s="626" t="s">
        <v>5742</v>
      </c>
      <c r="E272" s="626" t="s">
        <v>5743</v>
      </c>
      <c r="F272" s="629">
        <v>61</v>
      </c>
      <c r="G272" s="629">
        <v>398940</v>
      </c>
      <c r="H272" s="629">
        <v>1</v>
      </c>
      <c r="I272" s="629">
        <v>6540</v>
      </c>
      <c r="J272" s="629">
        <v>23</v>
      </c>
      <c r="K272" s="629">
        <v>150604</v>
      </c>
      <c r="L272" s="629">
        <v>0.37751040256680202</v>
      </c>
      <c r="M272" s="629">
        <v>6548</v>
      </c>
      <c r="N272" s="629">
        <v>32</v>
      </c>
      <c r="O272" s="629">
        <v>209824</v>
      </c>
      <c r="P272" s="642">
        <v>0.52595377751040262</v>
      </c>
      <c r="Q272" s="630">
        <v>6557</v>
      </c>
    </row>
    <row r="273" spans="1:17" ht="14.4" customHeight="1" x14ac:dyDescent="0.3">
      <c r="A273" s="625" t="s">
        <v>549</v>
      </c>
      <c r="B273" s="626" t="s">
        <v>5689</v>
      </c>
      <c r="C273" s="626" t="s">
        <v>5642</v>
      </c>
      <c r="D273" s="626" t="s">
        <v>5744</v>
      </c>
      <c r="E273" s="626" t="s">
        <v>5745</v>
      </c>
      <c r="F273" s="629">
        <v>83</v>
      </c>
      <c r="G273" s="629">
        <v>75364</v>
      </c>
      <c r="H273" s="629">
        <v>1</v>
      </c>
      <c r="I273" s="629">
        <v>908</v>
      </c>
      <c r="J273" s="629">
        <v>24</v>
      </c>
      <c r="K273" s="629">
        <v>21840</v>
      </c>
      <c r="L273" s="629">
        <v>0.28979353537498009</v>
      </c>
      <c r="M273" s="629">
        <v>910</v>
      </c>
      <c r="N273" s="629">
        <v>33</v>
      </c>
      <c r="O273" s="629">
        <v>30063</v>
      </c>
      <c r="P273" s="642">
        <v>0.39890398598800486</v>
      </c>
      <c r="Q273" s="630">
        <v>911</v>
      </c>
    </row>
    <row r="274" spans="1:17" ht="14.4" customHeight="1" x14ac:dyDescent="0.3">
      <c r="A274" s="625" t="s">
        <v>549</v>
      </c>
      <c r="B274" s="626" t="s">
        <v>5689</v>
      </c>
      <c r="C274" s="626" t="s">
        <v>5642</v>
      </c>
      <c r="D274" s="626" t="s">
        <v>5807</v>
      </c>
      <c r="E274" s="626" t="s">
        <v>5808</v>
      </c>
      <c r="F274" s="629"/>
      <c r="G274" s="629"/>
      <c r="H274" s="629"/>
      <c r="I274" s="629"/>
      <c r="J274" s="629"/>
      <c r="K274" s="629"/>
      <c r="L274" s="629"/>
      <c r="M274" s="629"/>
      <c r="N274" s="629">
        <v>2</v>
      </c>
      <c r="O274" s="629">
        <v>282</v>
      </c>
      <c r="P274" s="642"/>
      <c r="Q274" s="630">
        <v>141</v>
      </c>
    </row>
    <row r="275" spans="1:17" ht="14.4" customHeight="1" x14ac:dyDescent="0.3">
      <c r="A275" s="625" t="s">
        <v>549</v>
      </c>
      <c r="B275" s="626" t="s">
        <v>5689</v>
      </c>
      <c r="C275" s="626" t="s">
        <v>5642</v>
      </c>
      <c r="D275" s="626" t="s">
        <v>5746</v>
      </c>
      <c r="E275" s="626" t="s">
        <v>5747</v>
      </c>
      <c r="F275" s="629">
        <v>326</v>
      </c>
      <c r="G275" s="629">
        <v>40098</v>
      </c>
      <c r="H275" s="629">
        <v>1</v>
      </c>
      <c r="I275" s="629">
        <v>123</v>
      </c>
      <c r="J275" s="629">
        <v>300</v>
      </c>
      <c r="K275" s="629">
        <v>36900</v>
      </c>
      <c r="L275" s="629">
        <v>0.92024539877300615</v>
      </c>
      <c r="M275" s="629">
        <v>123</v>
      </c>
      <c r="N275" s="629">
        <v>291</v>
      </c>
      <c r="O275" s="629">
        <v>36084</v>
      </c>
      <c r="P275" s="642">
        <v>0.89989525662127789</v>
      </c>
      <c r="Q275" s="630">
        <v>124</v>
      </c>
    </row>
    <row r="276" spans="1:17" ht="14.4" customHeight="1" x14ac:dyDescent="0.3">
      <c r="A276" s="625" t="s">
        <v>549</v>
      </c>
      <c r="B276" s="626" t="s">
        <v>5689</v>
      </c>
      <c r="C276" s="626" t="s">
        <v>5642</v>
      </c>
      <c r="D276" s="626" t="s">
        <v>5748</v>
      </c>
      <c r="E276" s="626" t="s">
        <v>5749</v>
      </c>
      <c r="F276" s="629">
        <v>588</v>
      </c>
      <c r="G276" s="629">
        <v>1107204</v>
      </c>
      <c r="H276" s="629">
        <v>1</v>
      </c>
      <c r="I276" s="629">
        <v>1883</v>
      </c>
      <c r="J276" s="629">
        <v>556</v>
      </c>
      <c r="K276" s="629">
        <v>1048060</v>
      </c>
      <c r="L276" s="629">
        <v>0.9465825629242669</v>
      </c>
      <c r="M276" s="629">
        <v>1885</v>
      </c>
      <c r="N276" s="629">
        <v>501</v>
      </c>
      <c r="O276" s="629">
        <v>945888</v>
      </c>
      <c r="P276" s="642">
        <v>0.8543032720257514</v>
      </c>
      <c r="Q276" s="630">
        <v>1888</v>
      </c>
    </row>
    <row r="277" spans="1:17" ht="14.4" customHeight="1" x14ac:dyDescent="0.3">
      <c r="A277" s="625" t="s">
        <v>549</v>
      </c>
      <c r="B277" s="626" t="s">
        <v>5689</v>
      </c>
      <c r="C277" s="626" t="s">
        <v>5642</v>
      </c>
      <c r="D277" s="626" t="s">
        <v>5750</v>
      </c>
      <c r="E277" s="626" t="s">
        <v>5751</v>
      </c>
      <c r="F277" s="629">
        <v>8</v>
      </c>
      <c r="G277" s="629">
        <v>21912</v>
      </c>
      <c r="H277" s="629">
        <v>1</v>
      </c>
      <c r="I277" s="629">
        <v>2739</v>
      </c>
      <c r="J277" s="629"/>
      <c r="K277" s="629"/>
      <c r="L277" s="629"/>
      <c r="M277" s="629"/>
      <c r="N277" s="629">
        <v>2</v>
      </c>
      <c r="O277" s="629">
        <v>5512</v>
      </c>
      <c r="P277" s="642">
        <v>0.25155166119021538</v>
      </c>
      <c r="Q277" s="630">
        <v>2756</v>
      </c>
    </row>
    <row r="278" spans="1:17" ht="14.4" customHeight="1" x14ac:dyDescent="0.3">
      <c r="A278" s="625" t="s">
        <v>549</v>
      </c>
      <c r="B278" s="626" t="s">
        <v>5689</v>
      </c>
      <c r="C278" s="626" t="s">
        <v>5642</v>
      </c>
      <c r="D278" s="626" t="s">
        <v>5752</v>
      </c>
      <c r="E278" s="626" t="s">
        <v>5753</v>
      </c>
      <c r="F278" s="629">
        <v>24</v>
      </c>
      <c r="G278" s="629">
        <v>15936</v>
      </c>
      <c r="H278" s="629">
        <v>1</v>
      </c>
      <c r="I278" s="629">
        <v>664</v>
      </c>
      <c r="J278" s="629">
        <v>29</v>
      </c>
      <c r="K278" s="629">
        <v>19372</v>
      </c>
      <c r="L278" s="629">
        <v>1.2156124497991967</v>
      </c>
      <c r="M278" s="629">
        <v>668</v>
      </c>
      <c r="N278" s="629">
        <v>27</v>
      </c>
      <c r="O278" s="629">
        <v>18198</v>
      </c>
      <c r="P278" s="642">
        <v>1.1419427710843373</v>
      </c>
      <c r="Q278" s="630">
        <v>674</v>
      </c>
    </row>
    <row r="279" spans="1:17" ht="14.4" customHeight="1" x14ac:dyDescent="0.3">
      <c r="A279" s="625" t="s">
        <v>549</v>
      </c>
      <c r="B279" s="626" t="s">
        <v>5689</v>
      </c>
      <c r="C279" s="626" t="s">
        <v>5642</v>
      </c>
      <c r="D279" s="626" t="s">
        <v>5754</v>
      </c>
      <c r="E279" s="626" t="s">
        <v>5755</v>
      </c>
      <c r="F279" s="629">
        <v>23</v>
      </c>
      <c r="G279" s="629">
        <v>84824</v>
      </c>
      <c r="H279" s="629">
        <v>1</v>
      </c>
      <c r="I279" s="629">
        <v>3688</v>
      </c>
      <c r="J279" s="629">
        <v>20</v>
      </c>
      <c r="K279" s="629">
        <v>73840</v>
      </c>
      <c r="L279" s="629">
        <v>0.87050834669433175</v>
      </c>
      <c r="M279" s="629">
        <v>3692</v>
      </c>
      <c r="N279" s="629">
        <v>30</v>
      </c>
      <c r="O279" s="629">
        <v>110880</v>
      </c>
      <c r="P279" s="642">
        <v>1.3071772139960389</v>
      </c>
      <c r="Q279" s="630">
        <v>3696</v>
      </c>
    </row>
    <row r="280" spans="1:17" ht="14.4" customHeight="1" x14ac:dyDescent="0.3">
      <c r="A280" s="625" t="s">
        <v>549</v>
      </c>
      <c r="B280" s="626" t="s">
        <v>5689</v>
      </c>
      <c r="C280" s="626" t="s">
        <v>5642</v>
      </c>
      <c r="D280" s="626" t="s">
        <v>5756</v>
      </c>
      <c r="E280" s="626" t="s">
        <v>5757</v>
      </c>
      <c r="F280" s="629">
        <v>4939</v>
      </c>
      <c r="G280" s="629">
        <v>4282113</v>
      </c>
      <c r="H280" s="629">
        <v>1</v>
      </c>
      <c r="I280" s="629">
        <v>867</v>
      </c>
      <c r="J280" s="629">
        <v>7167</v>
      </c>
      <c r="K280" s="629">
        <v>6220956</v>
      </c>
      <c r="L280" s="629">
        <v>1.4527771686548205</v>
      </c>
      <c r="M280" s="629">
        <v>868</v>
      </c>
      <c r="N280" s="629">
        <v>8034</v>
      </c>
      <c r="O280" s="629">
        <v>6973512</v>
      </c>
      <c r="P280" s="642">
        <v>1.6285212464033527</v>
      </c>
      <c r="Q280" s="630">
        <v>868</v>
      </c>
    </row>
    <row r="281" spans="1:17" ht="14.4" customHeight="1" x14ac:dyDescent="0.3">
      <c r="A281" s="625" t="s">
        <v>549</v>
      </c>
      <c r="B281" s="626" t="s">
        <v>5689</v>
      </c>
      <c r="C281" s="626" t="s">
        <v>5642</v>
      </c>
      <c r="D281" s="626" t="s">
        <v>5679</v>
      </c>
      <c r="E281" s="626" t="s">
        <v>5680</v>
      </c>
      <c r="F281" s="629">
        <v>1</v>
      </c>
      <c r="G281" s="629">
        <v>0</v>
      </c>
      <c r="H281" s="629"/>
      <c r="I281" s="629">
        <v>0</v>
      </c>
      <c r="J281" s="629">
        <v>1</v>
      </c>
      <c r="K281" s="629">
        <v>0</v>
      </c>
      <c r="L281" s="629"/>
      <c r="M281" s="629">
        <v>0</v>
      </c>
      <c r="N281" s="629"/>
      <c r="O281" s="629"/>
      <c r="P281" s="642"/>
      <c r="Q281" s="630"/>
    </row>
    <row r="282" spans="1:17" ht="14.4" customHeight="1" x14ac:dyDescent="0.3">
      <c r="A282" s="625" t="s">
        <v>549</v>
      </c>
      <c r="B282" s="626" t="s">
        <v>5790</v>
      </c>
      <c r="C282" s="626" t="s">
        <v>5303</v>
      </c>
      <c r="D282" s="626" t="s">
        <v>5809</v>
      </c>
      <c r="E282" s="626" t="s">
        <v>5810</v>
      </c>
      <c r="F282" s="629">
        <v>6.5</v>
      </c>
      <c r="G282" s="629">
        <v>4290.8600000000006</v>
      </c>
      <c r="H282" s="629">
        <v>1</v>
      </c>
      <c r="I282" s="629">
        <v>660.13230769230779</v>
      </c>
      <c r="J282" s="629"/>
      <c r="K282" s="629"/>
      <c r="L282" s="629"/>
      <c r="M282" s="629"/>
      <c r="N282" s="629"/>
      <c r="O282" s="629"/>
      <c r="P282" s="642"/>
      <c r="Q282" s="630"/>
    </row>
    <row r="283" spans="1:17" ht="14.4" customHeight="1" x14ac:dyDescent="0.3">
      <c r="A283" s="625" t="s">
        <v>549</v>
      </c>
      <c r="B283" s="626" t="s">
        <v>5790</v>
      </c>
      <c r="C283" s="626" t="s">
        <v>5303</v>
      </c>
      <c r="D283" s="626" t="s">
        <v>5692</v>
      </c>
      <c r="E283" s="626" t="s">
        <v>5693</v>
      </c>
      <c r="F283" s="629"/>
      <c r="G283" s="629"/>
      <c r="H283" s="629"/>
      <c r="I283" s="629"/>
      <c r="J283" s="629">
        <v>54.62</v>
      </c>
      <c r="K283" s="629">
        <v>13836.480000000001</v>
      </c>
      <c r="L283" s="629"/>
      <c r="M283" s="629">
        <v>253.32259245697551</v>
      </c>
      <c r="N283" s="629">
        <v>43.68</v>
      </c>
      <c r="O283" s="629">
        <v>9206.06</v>
      </c>
      <c r="P283" s="642"/>
      <c r="Q283" s="630">
        <v>210.76144688644686</v>
      </c>
    </row>
    <row r="284" spans="1:17" ht="14.4" customHeight="1" x14ac:dyDescent="0.3">
      <c r="A284" s="625" t="s">
        <v>549</v>
      </c>
      <c r="B284" s="626" t="s">
        <v>5790</v>
      </c>
      <c r="C284" s="626" t="s">
        <v>5303</v>
      </c>
      <c r="D284" s="626" t="s">
        <v>5694</v>
      </c>
      <c r="E284" s="626" t="s">
        <v>5693</v>
      </c>
      <c r="F284" s="629">
        <v>77.289999999999992</v>
      </c>
      <c r="G284" s="629">
        <v>37304.199999999997</v>
      </c>
      <c r="H284" s="629">
        <v>1</v>
      </c>
      <c r="I284" s="629">
        <v>482.65234829861561</v>
      </c>
      <c r="J284" s="629">
        <v>225.42000000000002</v>
      </c>
      <c r="K284" s="629">
        <v>114208.66000000002</v>
      </c>
      <c r="L284" s="629">
        <v>3.0615496378423885</v>
      </c>
      <c r="M284" s="629">
        <v>506.64830094933905</v>
      </c>
      <c r="N284" s="629">
        <v>205.77</v>
      </c>
      <c r="O284" s="629">
        <v>105108.51000000001</v>
      </c>
      <c r="P284" s="642">
        <v>2.8176052562446054</v>
      </c>
      <c r="Q284" s="630">
        <v>510.8058025951305</v>
      </c>
    </row>
    <row r="285" spans="1:17" ht="14.4" customHeight="1" x14ac:dyDescent="0.3">
      <c r="A285" s="625" t="s">
        <v>549</v>
      </c>
      <c r="B285" s="626" t="s">
        <v>5790</v>
      </c>
      <c r="C285" s="626" t="s">
        <v>5303</v>
      </c>
      <c r="D285" s="626" t="s">
        <v>5325</v>
      </c>
      <c r="E285" s="626" t="s">
        <v>5326</v>
      </c>
      <c r="F285" s="629">
        <v>10</v>
      </c>
      <c r="G285" s="629">
        <v>1330.2</v>
      </c>
      <c r="H285" s="629">
        <v>1</v>
      </c>
      <c r="I285" s="629">
        <v>133.02000000000001</v>
      </c>
      <c r="J285" s="629"/>
      <c r="K285" s="629"/>
      <c r="L285" s="629"/>
      <c r="M285" s="629"/>
      <c r="N285" s="629">
        <v>1</v>
      </c>
      <c r="O285" s="629">
        <v>140.09</v>
      </c>
      <c r="P285" s="642">
        <v>0.10531499022703353</v>
      </c>
      <c r="Q285" s="630">
        <v>140.09</v>
      </c>
    </row>
    <row r="286" spans="1:17" ht="14.4" customHeight="1" x14ac:dyDescent="0.3">
      <c r="A286" s="625" t="s">
        <v>549</v>
      </c>
      <c r="B286" s="626" t="s">
        <v>5790</v>
      </c>
      <c r="C286" s="626" t="s">
        <v>5303</v>
      </c>
      <c r="D286" s="626" t="s">
        <v>5327</v>
      </c>
      <c r="E286" s="626" t="s">
        <v>5326</v>
      </c>
      <c r="F286" s="629">
        <v>6.97</v>
      </c>
      <c r="G286" s="629">
        <v>1854.2900000000002</v>
      </c>
      <c r="H286" s="629">
        <v>1</v>
      </c>
      <c r="I286" s="629">
        <v>266.03873744619801</v>
      </c>
      <c r="J286" s="629">
        <v>6</v>
      </c>
      <c r="K286" s="629">
        <v>1666.44</v>
      </c>
      <c r="L286" s="629">
        <v>0.89869437898063398</v>
      </c>
      <c r="M286" s="629">
        <v>277.74</v>
      </c>
      <c r="N286" s="629"/>
      <c r="O286" s="629"/>
      <c r="P286" s="642"/>
      <c r="Q286" s="630"/>
    </row>
    <row r="287" spans="1:17" ht="14.4" customHeight="1" x14ac:dyDescent="0.3">
      <c r="A287" s="625" t="s">
        <v>549</v>
      </c>
      <c r="B287" s="626" t="s">
        <v>5790</v>
      </c>
      <c r="C287" s="626" t="s">
        <v>5303</v>
      </c>
      <c r="D287" s="626" t="s">
        <v>5330</v>
      </c>
      <c r="E287" s="626" t="s">
        <v>5331</v>
      </c>
      <c r="F287" s="629">
        <v>1253.2</v>
      </c>
      <c r="G287" s="629">
        <v>85917.34</v>
      </c>
      <c r="H287" s="629">
        <v>1</v>
      </c>
      <c r="I287" s="629">
        <v>68.558362591765075</v>
      </c>
      <c r="J287" s="629">
        <v>873.2299999999999</v>
      </c>
      <c r="K287" s="629">
        <v>59127.270000000004</v>
      </c>
      <c r="L287" s="629">
        <v>0.68818785590894693</v>
      </c>
      <c r="M287" s="629">
        <v>67.710992522015971</v>
      </c>
      <c r="N287" s="629">
        <v>880.97</v>
      </c>
      <c r="O287" s="629">
        <v>60152.29</v>
      </c>
      <c r="P287" s="642">
        <v>0.70011816008270278</v>
      </c>
      <c r="Q287" s="630">
        <v>68.279612245592929</v>
      </c>
    </row>
    <row r="288" spans="1:17" ht="14.4" customHeight="1" x14ac:dyDescent="0.3">
      <c r="A288" s="625" t="s">
        <v>549</v>
      </c>
      <c r="B288" s="626" t="s">
        <v>5790</v>
      </c>
      <c r="C288" s="626" t="s">
        <v>5303</v>
      </c>
      <c r="D288" s="626" t="s">
        <v>5332</v>
      </c>
      <c r="E288" s="626" t="s">
        <v>5331</v>
      </c>
      <c r="F288" s="629">
        <v>1448.68</v>
      </c>
      <c r="G288" s="629">
        <v>201590.40000000002</v>
      </c>
      <c r="H288" s="629">
        <v>1</v>
      </c>
      <c r="I288" s="629">
        <v>139.15454068531355</v>
      </c>
      <c r="J288" s="629">
        <v>1794.87</v>
      </c>
      <c r="K288" s="629">
        <v>235215.04</v>
      </c>
      <c r="L288" s="629">
        <v>1.1667968315951551</v>
      </c>
      <c r="M288" s="629">
        <v>131.04851047708192</v>
      </c>
      <c r="N288" s="629">
        <v>287.02</v>
      </c>
      <c r="O288" s="629">
        <v>37796.459999999992</v>
      </c>
      <c r="P288" s="642">
        <v>0.18749136863660168</v>
      </c>
      <c r="Q288" s="630">
        <v>131.68580586718693</v>
      </c>
    </row>
    <row r="289" spans="1:17" ht="14.4" customHeight="1" x14ac:dyDescent="0.3">
      <c r="A289" s="625" t="s">
        <v>549</v>
      </c>
      <c r="B289" s="626" t="s">
        <v>5790</v>
      </c>
      <c r="C289" s="626" t="s">
        <v>5303</v>
      </c>
      <c r="D289" s="626" t="s">
        <v>5333</v>
      </c>
      <c r="E289" s="626" t="s">
        <v>5331</v>
      </c>
      <c r="F289" s="629">
        <v>264.10000000000002</v>
      </c>
      <c r="G289" s="629">
        <v>184698.77000000002</v>
      </c>
      <c r="H289" s="629">
        <v>1</v>
      </c>
      <c r="I289" s="629">
        <v>699.35164710336994</v>
      </c>
      <c r="J289" s="629">
        <v>91.720000000000013</v>
      </c>
      <c r="K289" s="629">
        <v>71851.149999999994</v>
      </c>
      <c r="L289" s="629">
        <v>0.38901802107290689</v>
      </c>
      <c r="M289" s="629">
        <v>783.37494548626239</v>
      </c>
      <c r="N289" s="629">
        <v>468.75</v>
      </c>
      <c r="O289" s="629">
        <v>338008.92999999993</v>
      </c>
      <c r="P289" s="642">
        <v>1.8300551216448269</v>
      </c>
      <c r="Q289" s="630">
        <v>721.08571733333315</v>
      </c>
    </row>
    <row r="290" spans="1:17" ht="14.4" customHeight="1" x14ac:dyDescent="0.3">
      <c r="A290" s="625" t="s">
        <v>549</v>
      </c>
      <c r="B290" s="626" t="s">
        <v>5790</v>
      </c>
      <c r="C290" s="626" t="s">
        <v>5303</v>
      </c>
      <c r="D290" s="626" t="s">
        <v>5695</v>
      </c>
      <c r="E290" s="626" t="s">
        <v>5335</v>
      </c>
      <c r="F290" s="629">
        <v>44.419999999999995</v>
      </c>
      <c r="G290" s="629">
        <v>5954.7999999999993</v>
      </c>
      <c r="H290" s="629">
        <v>1</v>
      </c>
      <c r="I290" s="629">
        <v>134.05673120216119</v>
      </c>
      <c r="J290" s="629">
        <v>0.48</v>
      </c>
      <c r="K290" s="629">
        <v>58.02</v>
      </c>
      <c r="L290" s="629">
        <v>9.7434002821253467E-3</v>
      </c>
      <c r="M290" s="629">
        <v>120.87500000000001</v>
      </c>
      <c r="N290" s="629"/>
      <c r="O290" s="629"/>
      <c r="P290" s="642"/>
      <c r="Q290" s="630"/>
    </row>
    <row r="291" spans="1:17" ht="14.4" customHeight="1" x14ac:dyDescent="0.3">
      <c r="A291" s="625" t="s">
        <v>549</v>
      </c>
      <c r="B291" s="626" t="s">
        <v>5790</v>
      </c>
      <c r="C291" s="626" t="s">
        <v>5303</v>
      </c>
      <c r="D291" s="626" t="s">
        <v>5696</v>
      </c>
      <c r="E291" s="626" t="s">
        <v>5335</v>
      </c>
      <c r="F291" s="629">
        <v>78.23</v>
      </c>
      <c r="G291" s="629">
        <v>20681.349999999999</v>
      </c>
      <c r="H291" s="629">
        <v>1</v>
      </c>
      <c r="I291" s="629">
        <v>264.3659721334526</v>
      </c>
      <c r="J291" s="629"/>
      <c r="K291" s="629"/>
      <c r="L291" s="629"/>
      <c r="M291" s="629"/>
      <c r="N291" s="629"/>
      <c r="O291" s="629"/>
      <c r="P291" s="642"/>
      <c r="Q291" s="630"/>
    </row>
    <row r="292" spans="1:17" ht="14.4" customHeight="1" x14ac:dyDescent="0.3">
      <c r="A292" s="625" t="s">
        <v>549</v>
      </c>
      <c r="B292" s="626" t="s">
        <v>5790</v>
      </c>
      <c r="C292" s="626" t="s">
        <v>5303</v>
      </c>
      <c r="D292" s="626" t="s">
        <v>5334</v>
      </c>
      <c r="E292" s="626" t="s">
        <v>5335</v>
      </c>
      <c r="F292" s="629">
        <v>49.83</v>
      </c>
      <c r="G292" s="629">
        <v>24378.33</v>
      </c>
      <c r="H292" s="629">
        <v>1</v>
      </c>
      <c r="I292" s="629">
        <v>489.22998193859127</v>
      </c>
      <c r="J292" s="629">
        <v>0.15</v>
      </c>
      <c r="K292" s="629">
        <v>54.22</v>
      </c>
      <c r="L292" s="629">
        <v>2.2241064092577297E-3</v>
      </c>
      <c r="M292" s="629">
        <v>361.4666666666667</v>
      </c>
      <c r="N292" s="629">
        <v>0.58000000000000007</v>
      </c>
      <c r="O292" s="629">
        <v>211.07</v>
      </c>
      <c r="P292" s="642">
        <v>8.6580992217268355E-3</v>
      </c>
      <c r="Q292" s="630">
        <v>363.9137931034482</v>
      </c>
    </row>
    <row r="293" spans="1:17" ht="14.4" customHeight="1" x14ac:dyDescent="0.3">
      <c r="A293" s="625" t="s">
        <v>549</v>
      </c>
      <c r="B293" s="626" t="s">
        <v>5790</v>
      </c>
      <c r="C293" s="626" t="s">
        <v>5303</v>
      </c>
      <c r="D293" s="626" t="s">
        <v>5811</v>
      </c>
      <c r="E293" s="626" t="s">
        <v>5335</v>
      </c>
      <c r="F293" s="629">
        <v>32.79</v>
      </c>
      <c r="G293" s="629">
        <v>32691.440000000002</v>
      </c>
      <c r="H293" s="629">
        <v>1</v>
      </c>
      <c r="I293" s="629">
        <v>996.99420555047277</v>
      </c>
      <c r="J293" s="629"/>
      <c r="K293" s="629"/>
      <c r="L293" s="629"/>
      <c r="M293" s="629"/>
      <c r="N293" s="629"/>
      <c r="O293" s="629"/>
      <c r="P293" s="642"/>
      <c r="Q293" s="630"/>
    </row>
    <row r="294" spans="1:17" ht="14.4" customHeight="1" x14ac:dyDescent="0.3">
      <c r="A294" s="625" t="s">
        <v>549</v>
      </c>
      <c r="B294" s="626" t="s">
        <v>5790</v>
      </c>
      <c r="C294" s="626" t="s">
        <v>5303</v>
      </c>
      <c r="D294" s="626" t="s">
        <v>5812</v>
      </c>
      <c r="E294" s="626" t="s">
        <v>5813</v>
      </c>
      <c r="F294" s="629">
        <v>1.5299999999999998</v>
      </c>
      <c r="G294" s="629">
        <v>2690.84</v>
      </c>
      <c r="H294" s="629">
        <v>1</v>
      </c>
      <c r="I294" s="629">
        <v>1758.7189542483663</v>
      </c>
      <c r="J294" s="629"/>
      <c r="K294" s="629"/>
      <c r="L294" s="629"/>
      <c r="M294" s="629"/>
      <c r="N294" s="629"/>
      <c r="O294" s="629"/>
      <c r="P294" s="642"/>
      <c r="Q294" s="630"/>
    </row>
    <row r="295" spans="1:17" ht="14.4" customHeight="1" x14ac:dyDescent="0.3">
      <c r="A295" s="625" t="s">
        <v>549</v>
      </c>
      <c r="B295" s="626" t="s">
        <v>5790</v>
      </c>
      <c r="C295" s="626" t="s">
        <v>5303</v>
      </c>
      <c r="D295" s="626" t="s">
        <v>5344</v>
      </c>
      <c r="E295" s="626" t="s">
        <v>5345</v>
      </c>
      <c r="F295" s="629"/>
      <c r="G295" s="629"/>
      <c r="H295" s="629"/>
      <c r="I295" s="629"/>
      <c r="J295" s="629"/>
      <c r="K295" s="629"/>
      <c r="L295" s="629"/>
      <c r="M295" s="629"/>
      <c r="N295" s="629">
        <v>1</v>
      </c>
      <c r="O295" s="629">
        <v>1457.2</v>
      </c>
      <c r="P295" s="642"/>
      <c r="Q295" s="630">
        <v>1457.2</v>
      </c>
    </row>
    <row r="296" spans="1:17" ht="14.4" customHeight="1" x14ac:dyDescent="0.3">
      <c r="A296" s="625" t="s">
        <v>549</v>
      </c>
      <c r="B296" s="626" t="s">
        <v>5790</v>
      </c>
      <c r="C296" s="626" t="s">
        <v>5303</v>
      </c>
      <c r="D296" s="626" t="s">
        <v>5346</v>
      </c>
      <c r="E296" s="626" t="s">
        <v>5345</v>
      </c>
      <c r="F296" s="629"/>
      <c r="G296" s="629"/>
      <c r="H296" s="629"/>
      <c r="I296" s="629"/>
      <c r="J296" s="629">
        <v>1.8</v>
      </c>
      <c r="K296" s="629">
        <v>8667.2800000000007</v>
      </c>
      <c r="L296" s="629"/>
      <c r="M296" s="629">
        <v>4815.155555555556</v>
      </c>
      <c r="N296" s="629"/>
      <c r="O296" s="629"/>
      <c r="P296" s="642"/>
      <c r="Q296" s="630"/>
    </row>
    <row r="297" spans="1:17" ht="14.4" customHeight="1" x14ac:dyDescent="0.3">
      <c r="A297" s="625" t="s">
        <v>549</v>
      </c>
      <c r="B297" s="626" t="s">
        <v>5790</v>
      </c>
      <c r="C297" s="626" t="s">
        <v>5303</v>
      </c>
      <c r="D297" s="626" t="s">
        <v>5347</v>
      </c>
      <c r="E297" s="626" t="s">
        <v>5345</v>
      </c>
      <c r="F297" s="629"/>
      <c r="G297" s="629"/>
      <c r="H297" s="629"/>
      <c r="I297" s="629"/>
      <c r="J297" s="629"/>
      <c r="K297" s="629"/>
      <c r="L297" s="629"/>
      <c r="M297" s="629"/>
      <c r="N297" s="629">
        <v>3.82</v>
      </c>
      <c r="O297" s="629">
        <v>55664.800000000003</v>
      </c>
      <c r="P297" s="642"/>
      <c r="Q297" s="630">
        <v>14571.937172774871</v>
      </c>
    </row>
    <row r="298" spans="1:17" ht="14.4" customHeight="1" x14ac:dyDescent="0.3">
      <c r="A298" s="625" t="s">
        <v>549</v>
      </c>
      <c r="B298" s="626" t="s">
        <v>5790</v>
      </c>
      <c r="C298" s="626" t="s">
        <v>5303</v>
      </c>
      <c r="D298" s="626" t="s">
        <v>5701</v>
      </c>
      <c r="E298" s="626" t="s">
        <v>5702</v>
      </c>
      <c r="F298" s="629"/>
      <c r="G298" s="629"/>
      <c r="H298" s="629"/>
      <c r="I298" s="629"/>
      <c r="J298" s="629"/>
      <c r="K298" s="629"/>
      <c r="L298" s="629"/>
      <c r="M298" s="629"/>
      <c r="N298" s="629">
        <v>7</v>
      </c>
      <c r="O298" s="629">
        <v>4553.08</v>
      </c>
      <c r="P298" s="642"/>
      <c r="Q298" s="630">
        <v>650.43999999999994</v>
      </c>
    </row>
    <row r="299" spans="1:17" ht="14.4" customHeight="1" x14ac:dyDescent="0.3">
      <c r="A299" s="625" t="s">
        <v>549</v>
      </c>
      <c r="B299" s="626" t="s">
        <v>5790</v>
      </c>
      <c r="C299" s="626" t="s">
        <v>5303</v>
      </c>
      <c r="D299" s="626" t="s">
        <v>5352</v>
      </c>
      <c r="E299" s="626" t="s">
        <v>5353</v>
      </c>
      <c r="F299" s="629">
        <v>6.6613381477509392E-16</v>
      </c>
      <c r="G299" s="629">
        <v>0</v>
      </c>
      <c r="H299" s="629"/>
      <c r="I299" s="629">
        <v>0</v>
      </c>
      <c r="J299" s="629">
        <v>0</v>
      </c>
      <c r="K299" s="629">
        <v>0</v>
      </c>
      <c r="L299" s="629"/>
      <c r="M299" s="629"/>
      <c r="N299" s="629">
        <v>0</v>
      </c>
      <c r="O299" s="629">
        <v>0</v>
      </c>
      <c r="P299" s="642"/>
      <c r="Q299" s="630"/>
    </row>
    <row r="300" spans="1:17" ht="14.4" customHeight="1" x14ac:dyDescent="0.3">
      <c r="A300" s="625" t="s">
        <v>549</v>
      </c>
      <c r="B300" s="626" t="s">
        <v>5790</v>
      </c>
      <c r="C300" s="626" t="s">
        <v>5303</v>
      </c>
      <c r="D300" s="626" t="s">
        <v>5352</v>
      </c>
      <c r="E300" s="626" t="s">
        <v>5354</v>
      </c>
      <c r="F300" s="629">
        <v>6.49</v>
      </c>
      <c r="G300" s="629">
        <v>105223.99</v>
      </c>
      <c r="H300" s="629">
        <v>1</v>
      </c>
      <c r="I300" s="629">
        <v>16213.249614791988</v>
      </c>
      <c r="J300" s="629">
        <v>1.1000000000000001</v>
      </c>
      <c r="K300" s="629">
        <v>16458.53</v>
      </c>
      <c r="L300" s="629">
        <v>0.15641423595512771</v>
      </c>
      <c r="M300" s="629">
        <v>14962.299999999997</v>
      </c>
      <c r="N300" s="629">
        <v>13.24</v>
      </c>
      <c r="O300" s="629">
        <v>199736.16999999998</v>
      </c>
      <c r="P300" s="642">
        <v>1.8981999257013535</v>
      </c>
      <c r="Q300" s="630">
        <v>15085.81344410876</v>
      </c>
    </row>
    <row r="301" spans="1:17" ht="14.4" customHeight="1" x14ac:dyDescent="0.3">
      <c r="A301" s="625" t="s">
        <v>549</v>
      </c>
      <c r="B301" s="626" t="s">
        <v>5790</v>
      </c>
      <c r="C301" s="626" t="s">
        <v>5303</v>
      </c>
      <c r="D301" s="626" t="s">
        <v>5365</v>
      </c>
      <c r="E301" s="626" t="s">
        <v>5366</v>
      </c>
      <c r="F301" s="629">
        <v>7</v>
      </c>
      <c r="G301" s="629">
        <v>15044.4</v>
      </c>
      <c r="H301" s="629">
        <v>1</v>
      </c>
      <c r="I301" s="629">
        <v>2149.1999999999998</v>
      </c>
      <c r="J301" s="629"/>
      <c r="K301" s="629"/>
      <c r="L301" s="629"/>
      <c r="M301" s="629"/>
      <c r="N301" s="629"/>
      <c r="O301" s="629"/>
      <c r="P301" s="642"/>
      <c r="Q301" s="630"/>
    </row>
    <row r="302" spans="1:17" ht="14.4" customHeight="1" x14ac:dyDescent="0.3">
      <c r="A302" s="625" t="s">
        <v>549</v>
      </c>
      <c r="B302" s="626" t="s">
        <v>5790</v>
      </c>
      <c r="C302" s="626" t="s">
        <v>5303</v>
      </c>
      <c r="D302" s="626" t="s">
        <v>5367</v>
      </c>
      <c r="E302" s="626" t="s">
        <v>5368</v>
      </c>
      <c r="F302" s="629">
        <v>3</v>
      </c>
      <c r="G302" s="629">
        <v>25790.399999999998</v>
      </c>
      <c r="H302" s="629">
        <v>1</v>
      </c>
      <c r="I302" s="629">
        <v>8596.7999999999993</v>
      </c>
      <c r="J302" s="629"/>
      <c r="K302" s="629"/>
      <c r="L302" s="629"/>
      <c r="M302" s="629"/>
      <c r="N302" s="629"/>
      <c r="O302" s="629"/>
      <c r="P302" s="642"/>
      <c r="Q302" s="630"/>
    </row>
    <row r="303" spans="1:17" ht="14.4" customHeight="1" x14ac:dyDescent="0.3">
      <c r="A303" s="625" t="s">
        <v>549</v>
      </c>
      <c r="B303" s="626" t="s">
        <v>5790</v>
      </c>
      <c r="C303" s="626" t="s">
        <v>5303</v>
      </c>
      <c r="D303" s="626" t="s">
        <v>5378</v>
      </c>
      <c r="E303" s="626" t="s">
        <v>5379</v>
      </c>
      <c r="F303" s="629">
        <v>5</v>
      </c>
      <c r="G303" s="629">
        <v>122657.35</v>
      </c>
      <c r="H303" s="629">
        <v>1</v>
      </c>
      <c r="I303" s="629">
        <v>24531.47</v>
      </c>
      <c r="J303" s="629"/>
      <c r="K303" s="629"/>
      <c r="L303" s="629"/>
      <c r="M303" s="629"/>
      <c r="N303" s="629"/>
      <c r="O303" s="629"/>
      <c r="P303" s="642"/>
      <c r="Q303" s="630"/>
    </row>
    <row r="304" spans="1:17" ht="14.4" customHeight="1" x14ac:dyDescent="0.3">
      <c r="A304" s="625" t="s">
        <v>549</v>
      </c>
      <c r="B304" s="626" t="s">
        <v>5790</v>
      </c>
      <c r="C304" s="626" t="s">
        <v>5303</v>
      </c>
      <c r="D304" s="626" t="s">
        <v>5381</v>
      </c>
      <c r="E304" s="626" t="s">
        <v>5382</v>
      </c>
      <c r="F304" s="629">
        <v>0</v>
      </c>
      <c r="G304" s="629">
        <v>0</v>
      </c>
      <c r="H304" s="629"/>
      <c r="I304" s="629"/>
      <c r="J304" s="629">
        <v>0</v>
      </c>
      <c r="K304" s="629">
        <v>0</v>
      </c>
      <c r="L304" s="629"/>
      <c r="M304" s="629"/>
      <c r="N304" s="629">
        <v>0</v>
      </c>
      <c r="O304" s="629">
        <v>5.8207660913467407E-11</v>
      </c>
      <c r="P304" s="642"/>
      <c r="Q304" s="630"/>
    </row>
    <row r="305" spans="1:17" ht="14.4" customHeight="1" x14ac:dyDescent="0.3">
      <c r="A305" s="625" t="s">
        <v>549</v>
      </c>
      <c r="B305" s="626" t="s">
        <v>5790</v>
      </c>
      <c r="C305" s="626" t="s">
        <v>5303</v>
      </c>
      <c r="D305" s="626" t="s">
        <v>5381</v>
      </c>
      <c r="E305" s="626" t="s">
        <v>5383</v>
      </c>
      <c r="F305" s="629">
        <v>36.42</v>
      </c>
      <c r="G305" s="629">
        <v>301647.15000000002</v>
      </c>
      <c r="H305" s="629">
        <v>1</v>
      </c>
      <c r="I305" s="629">
        <v>8282.4588138385498</v>
      </c>
      <c r="J305" s="629">
        <v>93.67</v>
      </c>
      <c r="K305" s="629">
        <v>757537.22</v>
      </c>
      <c r="L305" s="629">
        <v>2.511335578671968</v>
      </c>
      <c r="M305" s="629">
        <v>8087.2981744421904</v>
      </c>
      <c r="N305" s="629">
        <v>84.039999999999992</v>
      </c>
      <c r="O305" s="629">
        <v>684995.53</v>
      </c>
      <c r="P305" s="642">
        <v>2.2708503295986717</v>
      </c>
      <c r="Q305" s="630">
        <v>8150.827344121848</v>
      </c>
    </row>
    <row r="306" spans="1:17" ht="14.4" customHeight="1" x14ac:dyDescent="0.3">
      <c r="A306" s="625" t="s">
        <v>549</v>
      </c>
      <c r="B306" s="626" t="s">
        <v>5790</v>
      </c>
      <c r="C306" s="626" t="s">
        <v>5303</v>
      </c>
      <c r="D306" s="626" t="s">
        <v>5384</v>
      </c>
      <c r="E306" s="626" t="s">
        <v>5382</v>
      </c>
      <c r="F306" s="629">
        <v>0</v>
      </c>
      <c r="G306" s="629">
        <v>0</v>
      </c>
      <c r="H306" s="629"/>
      <c r="I306" s="629"/>
      <c r="J306" s="629">
        <v>8.8817841970012523E-16</v>
      </c>
      <c r="K306" s="629">
        <v>0</v>
      </c>
      <c r="L306" s="629"/>
      <c r="M306" s="629">
        <v>0</v>
      </c>
      <c r="N306" s="629">
        <v>0</v>
      </c>
      <c r="O306" s="629">
        <v>-5.8207660913467407E-11</v>
      </c>
      <c r="P306" s="642"/>
      <c r="Q306" s="630"/>
    </row>
    <row r="307" spans="1:17" ht="14.4" customHeight="1" x14ac:dyDescent="0.3">
      <c r="A307" s="625" t="s">
        <v>549</v>
      </c>
      <c r="B307" s="626" t="s">
        <v>5790</v>
      </c>
      <c r="C307" s="626" t="s">
        <v>5303</v>
      </c>
      <c r="D307" s="626" t="s">
        <v>5384</v>
      </c>
      <c r="E307" s="626" t="s">
        <v>5383</v>
      </c>
      <c r="F307" s="629">
        <v>4.63</v>
      </c>
      <c r="G307" s="629">
        <v>149517.5</v>
      </c>
      <c r="H307" s="629">
        <v>1</v>
      </c>
      <c r="I307" s="629">
        <v>32293.196544276459</v>
      </c>
      <c r="J307" s="629">
        <v>15.46</v>
      </c>
      <c r="K307" s="629">
        <v>500118.55</v>
      </c>
      <c r="L307" s="629">
        <v>3.3448830404467702</v>
      </c>
      <c r="M307" s="629">
        <v>32349.194695989649</v>
      </c>
      <c r="N307" s="629">
        <v>15.13</v>
      </c>
      <c r="O307" s="629">
        <v>492927.95999999996</v>
      </c>
      <c r="P307" s="642">
        <v>3.2967910779674616</v>
      </c>
      <c r="Q307" s="630">
        <v>32579.508261731655</v>
      </c>
    </row>
    <row r="308" spans="1:17" ht="14.4" customHeight="1" x14ac:dyDescent="0.3">
      <c r="A308" s="625" t="s">
        <v>549</v>
      </c>
      <c r="B308" s="626" t="s">
        <v>5790</v>
      </c>
      <c r="C308" s="626" t="s">
        <v>5303</v>
      </c>
      <c r="D308" s="626" t="s">
        <v>5385</v>
      </c>
      <c r="E308" s="626" t="s">
        <v>5386</v>
      </c>
      <c r="F308" s="629">
        <v>1.4210854715202004E-14</v>
      </c>
      <c r="G308" s="629">
        <v>-5.8207660913467407E-11</v>
      </c>
      <c r="H308" s="629">
        <v>1</v>
      </c>
      <c r="I308" s="629">
        <v>-4096</v>
      </c>
      <c r="J308" s="629">
        <v>0</v>
      </c>
      <c r="K308" s="629">
        <v>0</v>
      </c>
      <c r="L308" s="629">
        <v>0</v>
      </c>
      <c r="M308" s="629"/>
      <c r="N308" s="629">
        <v>1.4210854715202004E-14</v>
      </c>
      <c r="O308" s="629">
        <v>0</v>
      </c>
      <c r="P308" s="642">
        <v>0</v>
      </c>
      <c r="Q308" s="630">
        <v>0</v>
      </c>
    </row>
    <row r="309" spans="1:17" ht="14.4" customHeight="1" x14ac:dyDescent="0.3">
      <c r="A309" s="625" t="s">
        <v>549</v>
      </c>
      <c r="B309" s="626" t="s">
        <v>5790</v>
      </c>
      <c r="C309" s="626" t="s">
        <v>5303</v>
      </c>
      <c r="D309" s="626" t="s">
        <v>5385</v>
      </c>
      <c r="E309" s="626" t="s">
        <v>5387</v>
      </c>
      <c r="F309" s="629">
        <v>97.649999999999991</v>
      </c>
      <c r="G309" s="629">
        <v>542146.88000000012</v>
      </c>
      <c r="H309" s="629">
        <v>1</v>
      </c>
      <c r="I309" s="629">
        <v>5551.939375320022</v>
      </c>
      <c r="J309" s="629">
        <v>127.59</v>
      </c>
      <c r="K309" s="629">
        <v>774002.9800000001</v>
      </c>
      <c r="L309" s="629">
        <v>1.4276628872234771</v>
      </c>
      <c r="M309" s="629">
        <v>6066.329492906968</v>
      </c>
      <c r="N309" s="629">
        <v>123.55</v>
      </c>
      <c r="O309" s="629">
        <v>755411.47</v>
      </c>
      <c r="P309" s="642">
        <v>1.3933705013667141</v>
      </c>
      <c r="Q309" s="630">
        <v>6114.2166734115744</v>
      </c>
    </row>
    <row r="310" spans="1:17" ht="14.4" customHeight="1" x14ac:dyDescent="0.3">
      <c r="A310" s="625" t="s">
        <v>549</v>
      </c>
      <c r="B310" s="626" t="s">
        <v>5790</v>
      </c>
      <c r="C310" s="626" t="s">
        <v>5303</v>
      </c>
      <c r="D310" s="626" t="s">
        <v>5391</v>
      </c>
      <c r="E310" s="626" t="s">
        <v>5392</v>
      </c>
      <c r="F310" s="629"/>
      <c r="G310" s="629"/>
      <c r="H310" s="629"/>
      <c r="I310" s="629"/>
      <c r="J310" s="629"/>
      <c r="K310" s="629"/>
      <c r="L310" s="629"/>
      <c r="M310" s="629"/>
      <c r="N310" s="629">
        <v>-1.3322676295501878E-15</v>
      </c>
      <c r="O310" s="629">
        <v>-5.8207660913467407E-11</v>
      </c>
      <c r="P310" s="642"/>
      <c r="Q310" s="630">
        <v>43690.666666666664</v>
      </c>
    </row>
    <row r="311" spans="1:17" ht="14.4" customHeight="1" x14ac:dyDescent="0.3">
      <c r="A311" s="625" t="s">
        <v>549</v>
      </c>
      <c r="B311" s="626" t="s">
        <v>5790</v>
      </c>
      <c r="C311" s="626" t="s">
        <v>5303</v>
      </c>
      <c r="D311" s="626" t="s">
        <v>5391</v>
      </c>
      <c r="E311" s="626" t="s">
        <v>5393</v>
      </c>
      <c r="F311" s="629"/>
      <c r="G311" s="629"/>
      <c r="H311" s="629"/>
      <c r="I311" s="629"/>
      <c r="J311" s="629"/>
      <c r="K311" s="629"/>
      <c r="L311" s="629"/>
      <c r="M311" s="629"/>
      <c r="N311" s="629">
        <v>62.4</v>
      </c>
      <c r="O311" s="629">
        <v>761497.1399999999</v>
      </c>
      <c r="P311" s="642"/>
      <c r="Q311" s="630">
        <v>12203.479807692307</v>
      </c>
    </row>
    <row r="312" spans="1:17" ht="14.4" customHeight="1" x14ac:dyDescent="0.3">
      <c r="A312" s="625" t="s">
        <v>549</v>
      </c>
      <c r="B312" s="626" t="s">
        <v>5790</v>
      </c>
      <c r="C312" s="626" t="s">
        <v>5303</v>
      </c>
      <c r="D312" s="626" t="s">
        <v>5396</v>
      </c>
      <c r="E312" s="626" t="s">
        <v>5397</v>
      </c>
      <c r="F312" s="629">
        <v>2.82</v>
      </c>
      <c r="G312" s="629">
        <v>756.6</v>
      </c>
      <c r="H312" s="629">
        <v>1</v>
      </c>
      <c r="I312" s="629">
        <v>268.29787234042556</v>
      </c>
      <c r="J312" s="629">
        <v>5.74</v>
      </c>
      <c r="K312" s="629">
        <v>1722.3200000000002</v>
      </c>
      <c r="L312" s="629">
        <v>2.2763943959820252</v>
      </c>
      <c r="M312" s="629">
        <v>300.0557491289199</v>
      </c>
      <c r="N312" s="629"/>
      <c r="O312" s="629"/>
      <c r="P312" s="642"/>
      <c r="Q312" s="630"/>
    </row>
    <row r="313" spans="1:17" ht="14.4" customHeight="1" x14ac:dyDescent="0.3">
      <c r="A313" s="625" t="s">
        <v>549</v>
      </c>
      <c r="B313" s="626" t="s">
        <v>5790</v>
      </c>
      <c r="C313" s="626" t="s">
        <v>5303</v>
      </c>
      <c r="D313" s="626" t="s">
        <v>5398</v>
      </c>
      <c r="E313" s="626" t="s">
        <v>5397</v>
      </c>
      <c r="F313" s="629">
        <v>3.57</v>
      </c>
      <c r="G313" s="629">
        <v>4512.16</v>
      </c>
      <c r="H313" s="629">
        <v>1</v>
      </c>
      <c r="I313" s="629">
        <v>1263.9103641456584</v>
      </c>
      <c r="J313" s="629">
        <v>26.32</v>
      </c>
      <c r="K313" s="629">
        <v>37846.929999999993</v>
      </c>
      <c r="L313" s="629">
        <v>8.3877632885358668</v>
      </c>
      <c r="M313" s="629">
        <v>1437.9532674772033</v>
      </c>
      <c r="N313" s="629"/>
      <c r="O313" s="629"/>
      <c r="P313" s="642"/>
      <c r="Q313" s="630"/>
    </row>
    <row r="314" spans="1:17" ht="14.4" customHeight="1" x14ac:dyDescent="0.3">
      <c r="A314" s="625" t="s">
        <v>549</v>
      </c>
      <c r="B314" s="626" t="s">
        <v>5790</v>
      </c>
      <c r="C314" s="626" t="s">
        <v>5303</v>
      </c>
      <c r="D314" s="626" t="s">
        <v>5399</v>
      </c>
      <c r="E314" s="626" t="s">
        <v>5397</v>
      </c>
      <c r="F314" s="629"/>
      <c r="G314" s="629"/>
      <c r="H314" s="629"/>
      <c r="I314" s="629"/>
      <c r="J314" s="629">
        <v>7.0000000000000007E-2</v>
      </c>
      <c r="K314" s="629">
        <v>363.89</v>
      </c>
      <c r="L314" s="629"/>
      <c r="M314" s="629">
        <v>5198.4285714285706</v>
      </c>
      <c r="N314" s="629"/>
      <c r="O314" s="629"/>
      <c r="P314" s="642"/>
      <c r="Q314" s="630"/>
    </row>
    <row r="315" spans="1:17" ht="14.4" customHeight="1" x14ac:dyDescent="0.3">
      <c r="A315" s="625" t="s">
        <v>549</v>
      </c>
      <c r="B315" s="626" t="s">
        <v>5790</v>
      </c>
      <c r="C315" s="626" t="s">
        <v>5303</v>
      </c>
      <c r="D315" s="626" t="s">
        <v>5402</v>
      </c>
      <c r="E315" s="626" t="s">
        <v>5403</v>
      </c>
      <c r="F315" s="629">
        <v>11.74</v>
      </c>
      <c r="G315" s="629">
        <v>2929.35</v>
      </c>
      <c r="H315" s="629">
        <v>1</v>
      </c>
      <c r="I315" s="629">
        <v>249.51873935264052</v>
      </c>
      <c r="J315" s="629">
        <v>32</v>
      </c>
      <c r="K315" s="629">
        <v>8929.59</v>
      </c>
      <c r="L315" s="629">
        <v>3.0483178862204929</v>
      </c>
      <c r="M315" s="629">
        <v>279.0496875</v>
      </c>
      <c r="N315" s="629"/>
      <c r="O315" s="629"/>
      <c r="P315" s="642"/>
      <c r="Q315" s="630"/>
    </row>
    <row r="316" spans="1:17" ht="14.4" customHeight="1" x14ac:dyDescent="0.3">
      <c r="A316" s="625" t="s">
        <v>549</v>
      </c>
      <c r="B316" s="626" t="s">
        <v>5790</v>
      </c>
      <c r="C316" s="626" t="s">
        <v>5303</v>
      </c>
      <c r="D316" s="626" t="s">
        <v>5404</v>
      </c>
      <c r="E316" s="626" t="s">
        <v>5403</v>
      </c>
      <c r="F316" s="629">
        <v>11.38</v>
      </c>
      <c r="G316" s="629">
        <v>14197.66</v>
      </c>
      <c r="H316" s="629">
        <v>1</v>
      </c>
      <c r="I316" s="629">
        <v>1247.5975395430578</v>
      </c>
      <c r="J316" s="629"/>
      <c r="K316" s="629"/>
      <c r="L316" s="629"/>
      <c r="M316" s="629"/>
      <c r="N316" s="629">
        <v>2.14</v>
      </c>
      <c r="O316" s="629">
        <v>3238.78</v>
      </c>
      <c r="P316" s="642">
        <v>0.22812069031093857</v>
      </c>
      <c r="Q316" s="630">
        <v>1513.4485981308412</v>
      </c>
    </row>
    <row r="317" spans="1:17" ht="14.4" customHeight="1" x14ac:dyDescent="0.3">
      <c r="A317" s="625" t="s">
        <v>549</v>
      </c>
      <c r="B317" s="626" t="s">
        <v>5790</v>
      </c>
      <c r="C317" s="626" t="s">
        <v>5303</v>
      </c>
      <c r="D317" s="626" t="s">
        <v>5814</v>
      </c>
      <c r="E317" s="626" t="s">
        <v>5815</v>
      </c>
      <c r="F317" s="629">
        <v>9.8800000000000008</v>
      </c>
      <c r="G317" s="629">
        <v>3815.2400000000002</v>
      </c>
      <c r="H317" s="629">
        <v>1</v>
      </c>
      <c r="I317" s="629">
        <v>386.15789473684208</v>
      </c>
      <c r="J317" s="629">
        <v>41.56</v>
      </c>
      <c r="K317" s="629">
        <v>16703.29</v>
      </c>
      <c r="L317" s="629">
        <v>4.3780443694236801</v>
      </c>
      <c r="M317" s="629">
        <v>401.90784408084698</v>
      </c>
      <c r="N317" s="629">
        <v>49.04</v>
      </c>
      <c r="O317" s="629">
        <v>19882.559999999998</v>
      </c>
      <c r="P317" s="642">
        <v>5.211352365775153</v>
      </c>
      <c r="Q317" s="630">
        <v>405.43556280587273</v>
      </c>
    </row>
    <row r="318" spans="1:17" ht="14.4" customHeight="1" x14ac:dyDescent="0.3">
      <c r="A318" s="625" t="s">
        <v>549</v>
      </c>
      <c r="B318" s="626" t="s">
        <v>5790</v>
      </c>
      <c r="C318" s="626" t="s">
        <v>5303</v>
      </c>
      <c r="D318" s="626" t="s">
        <v>5816</v>
      </c>
      <c r="E318" s="626" t="s">
        <v>5817</v>
      </c>
      <c r="F318" s="629">
        <v>21.79</v>
      </c>
      <c r="G318" s="629">
        <v>16829.03</v>
      </c>
      <c r="H318" s="629">
        <v>1</v>
      </c>
      <c r="I318" s="629">
        <v>772.32813217072044</v>
      </c>
      <c r="J318" s="629">
        <v>27.51</v>
      </c>
      <c r="K318" s="629">
        <v>22113.309999999998</v>
      </c>
      <c r="L318" s="629">
        <v>1.3139978953035321</v>
      </c>
      <c r="M318" s="629">
        <v>803.82806252271894</v>
      </c>
      <c r="N318" s="629">
        <v>55.4</v>
      </c>
      <c r="O318" s="629">
        <v>44922.62</v>
      </c>
      <c r="P318" s="642">
        <v>2.6693528979388597</v>
      </c>
      <c r="Q318" s="630">
        <v>810.87761732851993</v>
      </c>
    </row>
    <row r="319" spans="1:17" ht="14.4" customHeight="1" x14ac:dyDescent="0.3">
      <c r="A319" s="625" t="s">
        <v>549</v>
      </c>
      <c r="B319" s="626" t="s">
        <v>5790</v>
      </c>
      <c r="C319" s="626" t="s">
        <v>5303</v>
      </c>
      <c r="D319" s="626" t="s">
        <v>5818</v>
      </c>
      <c r="E319" s="626" t="s">
        <v>5819</v>
      </c>
      <c r="F319" s="629">
        <v>76.760000000000005</v>
      </c>
      <c r="G319" s="629">
        <v>95721.16</v>
      </c>
      <c r="H319" s="629">
        <v>1</v>
      </c>
      <c r="I319" s="629">
        <v>1247.0187597707138</v>
      </c>
      <c r="J319" s="629">
        <v>187.72</v>
      </c>
      <c r="K319" s="629">
        <v>243885.71999999997</v>
      </c>
      <c r="L319" s="629">
        <v>2.5478767704026986</v>
      </c>
      <c r="M319" s="629">
        <v>1299.1994459833793</v>
      </c>
      <c r="N319" s="629">
        <v>134.19</v>
      </c>
      <c r="O319" s="629">
        <v>175869.16</v>
      </c>
      <c r="P319" s="642">
        <v>1.8373070280385235</v>
      </c>
      <c r="Q319" s="630">
        <v>1310.5981071614874</v>
      </c>
    </row>
    <row r="320" spans="1:17" ht="14.4" customHeight="1" x14ac:dyDescent="0.3">
      <c r="A320" s="625" t="s">
        <v>549</v>
      </c>
      <c r="B320" s="626" t="s">
        <v>5790</v>
      </c>
      <c r="C320" s="626" t="s">
        <v>5303</v>
      </c>
      <c r="D320" s="626" t="s">
        <v>5820</v>
      </c>
      <c r="E320" s="626" t="s">
        <v>5713</v>
      </c>
      <c r="F320" s="629"/>
      <c r="G320" s="629"/>
      <c r="H320" s="629"/>
      <c r="I320" s="629"/>
      <c r="J320" s="629">
        <v>3.15</v>
      </c>
      <c r="K320" s="629">
        <v>15232.34</v>
      </c>
      <c r="L320" s="629"/>
      <c r="M320" s="629">
        <v>4835.6634920634924</v>
      </c>
      <c r="N320" s="629">
        <v>3.66</v>
      </c>
      <c r="O320" s="629">
        <v>17404.780000000002</v>
      </c>
      <c r="P320" s="642"/>
      <c r="Q320" s="630">
        <v>4755.4043715847001</v>
      </c>
    </row>
    <row r="321" spans="1:17" ht="14.4" customHeight="1" x14ac:dyDescent="0.3">
      <c r="A321" s="625" t="s">
        <v>549</v>
      </c>
      <c r="B321" s="626" t="s">
        <v>5790</v>
      </c>
      <c r="C321" s="626" t="s">
        <v>5303</v>
      </c>
      <c r="D321" s="626" t="s">
        <v>5821</v>
      </c>
      <c r="E321" s="626" t="s">
        <v>5822</v>
      </c>
      <c r="F321" s="629"/>
      <c r="G321" s="629"/>
      <c r="H321" s="629"/>
      <c r="I321" s="629"/>
      <c r="J321" s="629"/>
      <c r="K321" s="629"/>
      <c r="L321" s="629"/>
      <c r="M321" s="629"/>
      <c r="N321" s="629">
        <v>2</v>
      </c>
      <c r="O321" s="629">
        <v>1861.92</v>
      </c>
      <c r="P321" s="642"/>
      <c r="Q321" s="630">
        <v>930.96</v>
      </c>
    </row>
    <row r="322" spans="1:17" ht="14.4" customHeight="1" x14ac:dyDescent="0.3">
      <c r="A322" s="625" t="s">
        <v>549</v>
      </c>
      <c r="B322" s="626" t="s">
        <v>5790</v>
      </c>
      <c r="C322" s="626" t="s">
        <v>5303</v>
      </c>
      <c r="D322" s="626" t="s">
        <v>5411</v>
      </c>
      <c r="E322" s="626" t="s">
        <v>5412</v>
      </c>
      <c r="F322" s="629">
        <v>35.49</v>
      </c>
      <c r="G322" s="629">
        <v>7067.5</v>
      </c>
      <c r="H322" s="629">
        <v>1</v>
      </c>
      <c r="I322" s="629">
        <v>199.14060298675682</v>
      </c>
      <c r="J322" s="629"/>
      <c r="K322" s="629"/>
      <c r="L322" s="629"/>
      <c r="M322" s="629"/>
      <c r="N322" s="629"/>
      <c r="O322" s="629"/>
      <c r="P322" s="642"/>
      <c r="Q322" s="630"/>
    </row>
    <row r="323" spans="1:17" ht="14.4" customHeight="1" x14ac:dyDescent="0.3">
      <c r="A323" s="625" t="s">
        <v>549</v>
      </c>
      <c r="B323" s="626" t="s">
        <v>5790</v>
      </c>
      <c r="C323" s="626" t="s">
        <v>5303</v>
      </c>
      <c r="D323" s="626" t="s">
        <v>5413</v>
      </c>
      <c r="E323" s="626" t="s">
        <v>5412</v>
      </c>
      <c r="F323" s="629">
        <v>46.41</v>
      </c>
      <c r="G323" s="629">
        <v>20879.650000000001</v>
      </c>
      <c r="H323" s="629">
        <v>1</v>
      </c>
      <c r="I323" s="629">
        <v>449.89549666020258</v>
      </c>
      <c r="J323" s="629">
        <v>1.7</v>
      </c>
      <c r="K323" s="629">
        <v>673.86</v>
      </c>
      <c r="L323" s="629">
        <v>3.2273529489239519E-2</v>
      </c>
      <c r="M323" s="629">
        <v>396.38823529411769</v>
      </c>
      <c r="N323" s="629"/>
      <c r="O323" s="629"/>
      <c r="P323" s="642"/>
      <c r="Q323" s="630"/>
    </row>
    <row r="324" spans="1:17" ht="14.4" customHeight="1" x14ac:dyDescent="0.3">
      <c r="A324" s="625" t="s">
        <v>549</v>
      </c>
      <c r="B324" s="626" t="s">
        <v>5790</v>
      </c>
      <c r="C324" s="626" t="s">
        <v>5303</v>
      </c>
      <c r="D324" s="626" t="s">
        <v>5414</v>
      </c>
      <c r="E324" s="626" t="s">
        <v>5412</v>
      </c>
      <c r="F324" s="629">
        <v>25.840000000000003</v>
      </c>
      <c r="G324" s="629">
        <v>34816.06</v>
      </c>
      <c r="H324" s="629">
        <v>1</v>
      </c>
      <c r="I324" s="629">
        <v>1347.3707430340555</v>
      </c>
      <c r="J324" s="629">
        <v>5.25</v>
      </c>
      <c r="K324" s="629">
        <v>6041.1900000000005</v>
      </c>
      <c r="L324" s="629">
        <v>0.17351733653951656</v>
      </c>
      <c r="M324" s="629">
        <v>1150.7028571428573</v>
      </c>
      <c r="N324" s="629"/>
      <c r="O324" s="629"/>
      <c r="P324" s="642"/>
      <c r="Q324" s="630"/>
    </row>
    <row r="325" spans="1:17" ht="14.4" customHeight="1" x14ac:dyDescent="0.3">
      <c r="A325" s="625" t="s">
        <v>549</v>
      </c>
      <c r="B325" s="626" t="s">
        <v>5790</v>
      </c>
      <c r="C325" s="626" t="s">
        <v>5303</v>
      </c>
      <c r="D325" s="626" t="s">
        <v>5416</v>
      </c>
      <c r="E325" s="626" t="s">
        <v>5417</v>
      </c>
      <c r="F325" s="629">
        <v>57.79</v>
      </c>
      <c r="G325" s="629">
        <v>52788.160000000003</v>
      </c>
      <c r="H325" s="629">
        <v>1</v>
      </c>
      <c r="I325" s="629">
        <v>913.44800138432265</v>
      </c>
      <c r="J325" s="629">
        <v>4.75</v>
      </c>
      <c r="K325" s="629">
        <v>4449.74</v>
      </c>
      <c r="L325" s="629">
        <v>8.4294281141831795E-2</v>
      </c>
      <c r="M325" s="629">
        <v>936.78736842105263</v>
      </c>
      <c r="N325" s="629">
        <v>53.769999999999996</v>
      </c>
      <c r="O325" s="629">
        <v>51385.75</v>
      </c>
      <c r="P325" s="642">
        <v>0.97343324715239166</v>
      </c>
      <c r="Q325" s="630">
        <v>955.65835968011913</v>
      </c>
    </row>
    <row r="326" spans="1:17" ht="14.4" customHeight="1" x14ac:dyDescent="0.3">
      <c r="A326" s="625" t="s">
        <v>549</v>
      </c>
      <c r="B326" s="626" t="s">
        <v>5790</v>
      </c>
      <c r="C326" s="626" t="s">
        <v>5303</v>
      </c>
      <c r="D326" s="626" t="s">
        <v>5418</v>
      </c>
      <c r="E326" s="626" t="s">
        <v>5417</v>
      </c>
      <c r="F326" s="629">
        <v>65.28</v>
      </c>
      <c r="G326" s="629">
        <v>149075.32000000004</v>
      </c>
      <c r="H326" s="629">
        <v>1</v>
      </c>
      <c r="I326" s="629">
        <v>2283.6292892156866</v>
      </c>
      <c r="J326" s="629">
        <v>8</v>
      </c>
      <c r="K326" s="629">
        <v>18777.52</v>
      </c>
      <c r="L326" s="629">
        <v>0.1259599509831674</v>
      </c>
      <c r="M326" s="629">
        <v>2347.19</v>
      </c>
      <c r="N326" s="629">
        <v>36.709999999999994</v>
      </c>
      <c r="O326" s="629">
        <v>87664.47</v>
      </c>
      <c r="P326" s="642">
        <v>0.58805488393383953</v>
      </c>
      <c r="Q326" s="630">
        <v>2388.0269681285758</v>
      </c>
    </row>
    <row r="327" spans="1:17" ht="14.4" customHeight="1" x14ac:dyDescent="0.3">
      <c r="A327" s="625" t="s">
        <v>549</v>
      </c>
      <c r="B327" s="626" t="s">
        <v>5790</v>
      </c>
      <c r="C327" s="626" t="s">
        <v>5303</v>
      </c>
      <c r="D327" s="626" t="s">
        <v>5419</v>
      </c>
      <c r="E327" s="626" t="s">
        <v>5331</v>
      </c>
      <c r="F327" s="629">
        <v>681.82999999999981</v>
      </c>
      <c r="G327" s="629">
        <v>24206.78</v>
      </c>
      <c r="H327" s="629">
        <v>1</v>
      </c>
      <c r="I327" s="629">
        <v>35.502661953859473</v>
      </c>
      <c r="J327" s="629">
        <v>153.63999999999999</v>
      </c>
      <c r="K327" s="629">
        <v>5754.6600000000008</v>
      </c>
      <c r="L327" s="629">
        <v>0.23772926428050328</v>
      </c>
      <c r="M327" s="629">
        <v>37.455480343660511</v>
      </c>
      <c r="N327" s="629">
        <v>233.71</v>
      </c>
      <c r="O327" s="629">
        <v>8825.67</v>
      </c>
      <c r="P327" s="642">
        <v>0.36459496058542279</v>
      </c>
      <c r="Q327" s="630">
        <v>37.763339181036329</v>
      </c>
    </row>
    <row r="328" spans="1:17" ht="14.4" customHeight="1" x14ac:dyDescent="0.3">
      <c r="A328" s="625" t="s">
        <v>549</v>
      </c>
      <c r="B328" s="626" t="s">
        <v>5790</v>
      </c>
      <c r="C328" s="626" t="s">
        <v>5303</v>
      </c>
      <c r="D328" s="626" t="s">
        <v>5422</v>
      </c>
      <c r="E328" s="626" t="s">
        <v>5421</v>
      </c>
      <c r="F328" s="629">
        <v>3.1</v>
      </c>
      <c r="G328" s="629">
        <v>990.45</v>
      </c>
      <c r="H328" s="629">
        <v>1</v>
      </c>
      <c r="I328" s="629">
        <v>319.5</v>
      </c>
      <c r="J328" s="629">
        <v>8.1999999999999993</v>
      </c>
      <c r="K328" s="629">
        <v>2111.3000000000002</v>
      </c>
      <c r="L328" s="629">
        <v>2.1316573274774093</v>
      </c>
      <c r="M328" s="629">
        <v>257.47560975609758</v>
      </c>
      <c r="N328" s="629"/>
      <c r="O328" s="629"/>
      <c r="P328" s="642"/>
      <c r="Q328" s="630"/>
    </row>
    <row r="329" spans="1:17" ht="14.4" customHeight="1" x14ac:dyDescent="0.3">
      <c r="A329" s="625" t="s">
        <v>549</v>
      </c>
      <c r="B329" s="626" t="s">
        <v>5790</v>
      </c>
      <c r="C329" s="626" t="s">
        <v>5303</v>
      </c>
      <c r="D329" s="626" t="s">
        <v>5423</v>
      </c>
      <c r="E329" s="626" t="s">
        <v>5421</v>
      </c>
      <c r="F329" s="629">
        <v>2</v>
      </c>
      <c r="G329" s="629">
        <v>3195</v>
      </c>
      <c r="H329" s="629">
        <v>1</v>
      </c>
      <c r="I329" s="629">
        <v>1597.5</v>
      </c>
      <c r="J329" s="629">
        <v>6.41</v>
      </c>
      <c r="K329" s="629">
        <v>7496.3499999999995</v>
      </c>
      <c r="L329" s="629">
        <v>2.3462754303599374</v>
      </c>
      <c r="M329" s="629">
        <v>1169.4773790951638</v>
      </c>
      <c r="N329" s="629">
        <v>1</v>
      </c>
      <c r="O329" s="629">
        <v>1179.74</v>
      </c>
      <c r="P329" s="642">
        <v>0.36924569640062599</v>
      </c>
      <c r="Q329" s="630">
        <v>1179.74</v>
      </c>
    </row>
    <row r="330" spans="1:17" ht="14.4" customHeight="1" x14ac:dyDescent="0.3">
      <c r="A330" s="625" t="s">
        <v>549</v>
      </c>
      <c r="B330" s="626" t="s">
        <v>5790</v>
      </c>
      <c r="C330" s="626" t="s">
        <v>5303</v>
      </c>
      <c r="D330" s="626" t="s">
        <v>5430</v>
      </c>
      <c r="E330" s="626" t="s">
        <v>5431</v>
      </c>
      <c r="F330" s="629">
        <v>15.98</v>
      </c>
      <c r="G330" s="629">
        <v>3046.54</v>
      </c>
      <c r="H330" s="629">
        <v>1</v>
      </c>
      <c r="I330" s="629">
        <v>190.64705882352939</v>
      </c>
      <c r="J330" s="629">
        <v>26.9</v>
      </c>
      <c r="K330" s="629">
        <v>4397.75</v>
      </c>
      <c r="L330" s="629">
        <v>1.4435228160470568</v>
      </c>
      <c r="M330" s="629">
        <v>163.48513011152417</v>
      </c>
      <c r="N330" s="629"/>
      <c r="O330" s="629"/>
      <c r="P330" s="642"/>
      <c r="Q330" s="630"/>
    </row>
    <row r="331" spans="1:17" ht="14.4" customHeight="1" x14ac:dyDescent="0.3">
      <c r="A331" s="625" t="s">
        <v>549</v>
      </c>
      <c r="B331" s="626" t="s">
        <v>5790</v>
      </c>
      <c r="C331" s="626" t="s">
        <v>5303</v>
      </c>
      <c r="D331" s="626" t="s">
        <v>5432</v>
      </c>
      <c r="E331" s="626" t="s">
        <v>5433</v>
      </c>
      <c r="F331" s="629">
        <v>5.99</v>
      </c>
      <c r="G331" s="629">
        <v>7796.21</v>
      </c>
      <c r="H331" s="629">
        <v>1</v>
      </c>
      <c r="I331" s="629">
        <v>1301.5375626043406</v>
      </c>
      <c r="J331" s="629">
        <v>19.64</v>
      </c>
      <c r="K331" s="629">
        <v>28898.9</v>
      </c>
      <c r="L331" s="629">
        <v>3.7067882984167948</v>
      </c>
      <c r="M331" s="629">
        <v>1471.4307535641549</v>
      </c>
      <c r="N331" s="629"/>
      <c r="O331" s="629"/>
      <c r="P331" s="642"/>
      <c r="Q331" s="630"/>
    </row>
    <row r="332" spans="1:17" ht="14.4" customHeight="1" x14ac:dyDescent="0.3">
      <c r="A332" s="625" t="s">
        <v>549</v>
      </c>
      <c r="B332" s="626" t="s">
        <v>5790</v>
      </c>
      <c r="C332" s="626" t="s">
        <v>5303</v>
      </c>
      <c r="D332" s="626" t="s">
        <v>5434</v>
      </c>
      <c r="E332" s="626" t="s">
        <v>5435</v>
      </c>
      <c r="F332" s="629"/>
      <c r="G332" s="629"/>
      <c r="H332" s="629"/>
      <c r="I332" s="629"/>
      <c r="J332" s="629"/>
      <c r="K332" s="629"/>
      <c r="L332" s="629"/>
      <c r="M332" s="629"/>
      <c r="N332" s="629">
        <v>1</v>
      </c>
      <c r="O332" s="629">
        <v>1457.31</v>
      </c>
      <c r="P332" s="642"/>
      <c r="Q332" s="630">
        <v>1457.31</v>
      </c>
    </row>
    <row r="333" spans="1:17" ht="14.4" customHeight="1" x14ac:dyDescent="0.3">
      <c r="A333" s="625" t="s">
        <v>549</v>
      </c>
      <c r="B333" s="626" t="s">
        <v>5790</v>
      </c>
      <c r="C333" s="626" t="s">
        <v>5303</v>
      </c>
      <c r="D333" s="626" t="s">
        <v>5436</v>
      </c>
      <c r="E333" s="626" t="s">
        <v>5437</v>
      </c>
      <c r="F333" s="629">
        <v>2.9699999999999998</v>
      </c>
      <c r="G333" s="629">
        <v>13688.73</v>
      </c>
      <c r="H333" s="629">
        <v>1</v>
      </c>
      <c r="I333" s="629">
        <v>4609</v>
      </c>
      <c r="J333" s="629"/>
      <c r="K333" s="629"/>
      <c r="L333" s="629"/>
      <c r="M333" s="629"/>
      <c r="N333" s="629"/>
      <c r="O333" s="629"/>
      <c r="P333" s="642"/>
      <c r="Q333" s="630"/>
    </row>
    <row r="334" spans="1:17" ht="14.4" customHeight="1" x14ac:dyDescent="0.3">
      <c r="A334" s="625" t="s">
        <v>549</v>
      </c>
      <c r="B334" s="626" t="s">
        <v>5790</v>
      </c>
      <c r="C334" s="626" t="s">
        <v>5303</v>
      </c>
      <c r="D334" s="626" t="s">
        <v>5438</v>
      </c>
      <c r="E334" s="626" t="s">
        <v>5439</v>
      </c>
      <c r="F334" s="629">
        <v>3.4</v>
      </c>
      <c r="G334" s="629">
        <v>50983.680000000008</v>
      </c>
      <c r="H334" s="629">
        <v>1</v>
      </c>
      <c r="I334" s="629">
        <v>14995.200000000003</v>
      </c>
      <c r="J334" s="629"/>
      <c r="K334" s="629"/>
      <c r="L334" s="629"/>
      <c r="M334" s="629"/>
      <c r="N334" s="629"/>
      <c r="O334" s="629"/>
      <c r="P334" s="642"/>
      <c r="Q334" s="630"/>
    </row>
    <row r="335" spans="1:17" ht="14.4" customHeight="1" x14ac:dyDescent="0.3">
      <c r="A335" s="625" t="s">
        <v>549</v>
      </c>
      <c r="B335" s="626" t="s">
        <v>5790</v>
      </c>
      <c r="C335" s="626" t="s">
        <v>5303</v>
      </c>
      <c r="D335" s="626" t="s">
        <v>5440</v>
      </c>
      <c r="E335" s="626" t="s">
        <v>5441</v>
      </c>
      <c r="F335" s="629">
        <v>1.42</v>
      </c>
      <c r="G335" s="629">
        <v>13308.240000000002</v>
      </c>
      <c r="H335" s="629">
        <v>1</v>
      </c>
      <c r="I335" s="629">
        <v>9372.0000000000018</v>
      </c>
      <c r="J335" s="629"/>
      <c r="K335" s="629"/>
      <c r="L335" s="629"/>
      <c r="M335" s="629"/>
      <c r="N335" s="629"/>
      <c r="O335" s="629"/>
      <c r="P335" s="642"/>
      <c r="Q335" s="630"/>
    </row>
    <row r="336" spans="1:17" ht="14.4" customHeight="1" x14ac:dyDescent="0.3">
      <c r="A336" s="625" t="s">
        <v>549</v>
      </c>
      <c r="B336" s="626" t="s">
        <v>5790</v>
      </c>
      <c r="C336" s="626" t="s">
        <v>5303</v>
      </c>
      <c r="D336" s="626" t="s">
        <v>5446</v>
      </c>
      <c r="E336" s="626" t="s">
        <v>5447</v>
      </c>
      <c r="F336" s="629">
        <v>4.5</v>
      </c>
      <c r="G336" s="629">
        <v>1441.92</v>
      </c>
      <c r="H336" s="629">
        <v>1</v>
      </c>
      <c r="I336" s="629">
        <v>320.42666666666668</v>
      </c>
      <c r="J336" s="629">
        <v>1.8599999999999999</v>
      </c>
      <c r="K336" s="629">
        <v>627.04</v>
      </c>
      <c r="L336" s="629">
        <v>0.43486462494451839</v>
      </c>
      <c r="M336" s="629">
        <v>337.11827956989248</v>
      </c>
      <c r="N336" s="629">
        <v>6.3</v>
      </c>
      <c r="O336" s="629">
        <v>2142.6000000000004</v>
      </c>
      <c r="P336" s="642">
        <v>1.4859354194407459</v>
      </c>
      <c r="Q336" s="630">
        <v>340.09523809523819</v>
      </c>
    </row>
    <row r="337" spans="1:17" ht="14.4" customHeight="1" x14ac:dyDescent="0.3">
      <c r="A337" s="625" t="s">
        <v>549</v>
      </c>
      <c r="B337" s="626" t="s">
        <v>5790</v>
      </c>
      <c r="C337" s="626" t="s">
        <v>5303</v>
      </c>
      <c r="D337" s="626" t="s">
        <v>5448</v>
      </c>
      <c r="E337" s="626" t="s">
        <v>5449</v>
      </c>
      <c r="F337" s="629">
        <v>5.83</v>
      </c>
      <c r="G337" s="629">
        <v>466.4</v>
      </c>
      <c r="H337" s="629">
        <v>1</v>
      </c>
      <c r="I337" s="629">
        <v>80</v>
      </c>
      <c r="J337" s="629">
        <v>2.0499999999999998</v>
      </c>
      <c r="K337" s="629">
        <v>172.76999999999998</v>
      </c>
      <c r="L337" s="629">
        <v>0.37043310463121781</v>
      </c>
      <c r="M337" s="629">
        <v>84.278048780487808</v>
      </c>
      <c r="N337" s="629">
        <v>3.1</v>
      </c>
      <c r="O337" s="629">
        <v>263.56</v>
      </c>
      <c r="P337" s="642">
        <v>0.56509433962264155</v>
      </c>
      <c r="Q337" s="630">
        <v>85.019354838709674</v>
      </c>
    </row>
    <row r="338" spans="1:17" ht="14.4" customHeight="1" x14ac:dyDescent="0.3">
      <c r="A338" s="625" t="s">
        <v>549</v>
      </c>
      <c r="B338" s="626" t="s">
        <v>5790</v>
      </c>
      <c r="C338" s="626" t="s">
        <v>5303</v>
      </c>
      <c r="D338" s="626" t="s">
        <v>5450</v>
      </c>
      <c r="E338" s="626" t="s">
        <v>5451</v>
      </c>
      <c r="F338" s="629">
        <v>25.03</v>
      </c>
      <c r="G338" s="629">
        <v>4004.7999999999997</v>
      </c>
      <c r="H338" s="629">
        <v>1</v>
      </c>
      <c r="I338" s="629">
        <v>159.99999999999997</v>
      </c>
      <c r="J338" s="629">
        <v>10.02</v>
      </c>
      <c r="K338" s="629">
        <v>1689.04</v>
      </c>
      <c r="L338" s="629">
        <v>0.42175389532560931</v>
      </c>
      <c r="M338" s="629">
        <v>168.56686626746509</v>
      </c>
      <c r="N338" s="629">
        <v>7.9499999999999993</v>
      </c>
      <c r="O338" s="629">
        <v>1351.88</v>
      </c>
      <c r="P338" s="642">
        <v>0.33756492209348787</v>
      </c>
      <c r="Q338" s="630">
        <v>170.04779874213838</v>
      </c>
    </row>
    <row r="339" spans="1:17" ht="14.4" customHeight="1" x14ac:dyDescent="0.3">
      <c r="A339" s="625" t="s">
        <v>549</v>
      </c>
      <c r="B339" s="626" t="s">
        <v>5790</v>
      </c>
      <c r="C339" s="626" t="s">
        <v>5303</v>
      </c>
      <c r="D339" s="626" t="s">
        <v>5454</v>
      </c>
      <c r="E339" s="626" t="s">
        <v>5455</v>
      </c>
      <c r="F339" s="629">
        <v>12</v>
      </c>
      <c r="G339" s="629">
        <v>40080</v>
      </c>
      <c r="H339" s="629">
        <v>1</v>
      </c>
      <c r="I339" s="629">
        <v>3340</v>
      </c>
      <c r="J339" s="629"/>
      <c r="K339" s="629"/>
      <c r="L339" s="629"/>
      <c r="M339" s="629"/>
      <c r="N339" s="629"/>
      <c r="O339" s="629"/>
      <c r="P339" s="642"/>
      <c r="Q339" s="630"/>
    </row>
    <row r="340" spans="1:17" ht="14.4" customHeight="1" x14ac:dyDescent="0.3">
      <c r="A340" s="625" t="s">
        <v>549</v>
      </c>
      <c r="B340" s="626" t="s">
        <v>5790</v>
      </c>
      <c r="C340" s="626" t="s">
        <v>5303</v>
      </c>
      <c r="D340" s="626" t="s">
        <v>5458</v>
      </c>
      <c r="E340" s="626" t="s">
        <v>5459</v>
      </c>
      <c r="F340" s="629"/>
      <c r="G340" s="629"/>
      <c r="H340" s="629"/>
      <c r="I340" s="629"/>
      <c r="J340" s="629">
        <v>1.18</v>
      </c>
      <c r="K340" s="629">
        <v>1921.58</v>
      </c>
      <c r="L340" s="629"/>
      <c r="M340" s="629">
        <v>1628.457627118644</v>
      </c>
      <c r="N340" s="629"/>
      <c r="O340" s="629"/>
      <c r="P340" s="642"/>
      <c r="Q340" s="630"/>
    </row>
    <row r="341" spans="1:17" ht="14.4" customHeight="1" x14ac:dyDescent="0.3">
      <c r="A341" s="625" t="s">
        <v>549</v>
      </c>
      <c r="B341" s="626" t="s">
        <v>5790</v>
      </c>
      <c r="C341" s="626" t="s">
        <v>5303</v>
      </c>
      <c r="D341" s="626" t="s">
        <v>5462</v>
      </c>
      <c r="E341" s="626" t="s">
        <v>5463</v>
      </c>
      <c r="F341" s="629">
        <v>290.52999999999997</v>
      </c>
      <c r="G341" s="629">
        <v>18651.660000000003</v>
      </c>
      <c r="H341" s="629">
        <v>1</v>
      </c>
      <c r="I341" s="629">
        <v>64.198740233366621</v>
      </c>
      <c r="J341" s="629">
        <v>30.17</v>
      </c>
      <c r="K341" s="629">
        <v>2017.7600000000002</v>
      </c>
      <c r="L341" s="629">
        <v>0.10818125571664934</v>
      </c>
      <c r="M341" s="629">
        <v>66.879681803115687</v>
      </c>
      <c r="N341" s="629"/>
      <c r="O341" s="629"/>
      <c r="P341" s="642"/>
      <c r="Q341" s="630"/>
    </row>
    <row r="342" spans="1:17" ht="14.4" customHeight="1" x14ac:dyDescent="0.3">
      <c r="A342" s="625" t="s">
        <v>549</v>
      </c>
      <c r="B342" s="626" t="s">
        <v>5790</v>
      </c>
      <c r="C342" s="626" t="s">
        <v>5303</v>
      </c>
      <c r="D342" s="626" t="s">
        <v>5464</v>
      </c>
      <c r="E342" s="626" t="s">
        <v>5463</v>
      </c>
      <c r="F342" s="629">
        <v>123.69</v>
      </c>
      <c r="G342" s="629">
        <v>19852.189999999999</v>
      </c>
      <c r="H342" s="629">
        <v>1</v>
      </c>
      <c r="I342" s="629">
        <v>160.4995553399628</v>
      </c>
      <c r="J342" s="629">
        <v>63.11</v>
      </c>
      <c r="K342" s="629">
        <v>10459.5</v>
      </c>
      <c r="L342" s="629">
        <v>0.52686882404409796</v>
      </c>
      <c r="M342" s="629">
        <v>165.73443194422438</v>
      </c>
      <c r="N342" s="629"/>
      <c r="O342" s="629"/>
      <c r="P342" s="642"/>
      <c r="Q342" s="630"/>
    </row>
    <row r="343" spans="1:17" ht="14.4" customHeight="1" x14ac:dyDescent="0.3">
      <c r="A343" s="625" t="s">
        <v>549</v>
      </c>
      <c r="B343" s="626" t="s">
        <v>5790</v>
      </c>
      <c r="C343" s="626" t="s">
        <v>5303</v>
      </c>
      <c r="D343" s="626" t="s">
        <v>5465</v>
      </c>
      <c r="E343" s="626" t="s">
        <v>5463</v>
      </c>
      <c r="F343" s="629">
        <v>505.84000000000003</v>
      </c>
      <c r="G343" s="629">
        <v>162374.64000000001</v>
      </c>
      <c r="H343" s="629">
        <v>1</v>
      </c>
      <c r="I343" s="629">
        <v>321</v>
      </c>
      <c r="J343" s="629">
        <v>59.03</v>
      </c>
      <c r="K343" s="629">
        <v>19738.980000000003</v>
      </c>
      <c r="L343" s="629">
        <v>0.12156442656316283</v>
      </c>
      <c r="M343" s="629">
        <v>334.38895476876172</v>
      </c>
      <c r="N343" s="629"/>
      <c r="O343" s="629"/>
      <c r="P343" s="642"/>
      <c r="Q343" s="630"/>
    </row>
    <row r="344" spans="1:17" ht="14.4" customHeight="1" x14ac:dyDescent="0.3">
      <c r="A344" s="625" t="s">
        <v>549</v>
      </c>
      <c r="B344" s="626" t="s">
        <v>5790</v>
      </c>
      <c r="C344" s="626" t="s">
        <v>5303</v>
      </c>
      <c r="D344" s="626" t="s">
        <v>5479</v>
      </c>
      <c r="E344" s="626" t="s">
        <v>5480</v>
      </c>
      <c r="F344" s="629"/>
      <c r="G344" s="629"/>
      <c r="H344" s="629"/>
      <c r="I344" s="629"/>
      <c r="J344" s="629"/>
      <c r="K344" s="629"/>
      <c r="L344" s="629"/>
      <c r="M344" s="629"/>
      <c r="N344" s="629">
        <v>0.4</v>
      </c>
      <c r="O344" s="629">
        <v>2481.27</v>
      </c>
      <c r="P344" s="642"/>
      <c r="Q344" s="630">
        <v>6203.1749999999993</v>
      </c>
    </row>
    <row r="345" spans="1:17" ht="14.4" customHeight="1" x14ac:dyDescent="0.3">
      <c r="A345" s="625" t="s">
        <v>549</v>
      </c>
      <c r="B345" s="626" t="s">
        <v>5790</v>
      </c>
      <c r="C345" s="626" t="s">
        <v>5303</v>
      </c>
      <c r="D345" s="626" t="s">
        <v>5484</v>
      </c>
      <c r="E345" s="626" t="s">
        <v>5483</v>
      </c>
      <c r="F345" s="629"/>
      <c r="G345" s="629"/>
      <c r="H345" s="629"/>
      <c r="I345" s="629"/>
      <c r="J345" s="629">
        <v>1</v>
      </c>
      <c r="K345" s="629">
        <v>3869.1</v>
      </c>
      <c r="L345" s="629"/>
      <c r="M345" s="629">
        <v>3869.1</v>
      </c>
      <c r="N345" s="629"/>
      <c r="O345" s="629"/>
      <c r="P345" s="642"/>
      <c r="Q345" s="630"/>
    </row>
    <row r="346" spans="1:17" ht="14.4" customHeight="1" x14ac:dyDescent="0.3">
      <c r="A346" s="625" t="s">
        <v>549</v>
      </c>
      <c r="B346" s="626" t="s">
        <v>5790</v>
      </c>
      <c r="C346" s="626" t="s">
        <v>5303</v>
      </c>
      <c r="D346" s="626" t="s">
        <v>5485</v>
      </c>
      <c r="E346" s="626" t="s">
        <v>5486</v>
      </c>
      <c r="F346" s="629">
        <v>135.51</v>
      </c>
      <c r="G346" s="629">
        <v>435846.85</v>
      </c>
      <c r="H346" s="629">
        <v>1</v>
      </c>
      <c r="I346" s="629">
        <v>3216.344550217696</v>
      </c>
      <c r="J346" s="629"/>
      <c r="K346" s="629"/>
      <c r="L346" s="629"/>
      <c r="M346" s="629"/>
      <c r="N346" s="629"/>
      <c r="O346" s="629"/>
      <c r="P346" s="642"/>
      <c r="Q346" s="630"/>
    </row>
    <row r="347" spans="1:17" ht="14.4" customHeight="1" x14ac:dyDescent="0.3">
      <c r="A347" s="625" t="s">
        <v>549</v>
      </c>
      <c r="B347" s="626" t="s">
        <v>5790</v>
      </c>
      <c r="C347" s="626" t="s">
        <v>5303</v>
      </c>
      <c r="D347" s="626" t="s">
        <v>5487</v>
      </c>
      <c r="E347" s="626" t="s">
        <v>5486</v>
      </c>
      <c r="F347" s="629">
        <v>280.13</v>
      </c>
      <c r="G347" s="629">
        <v>1806309.75</v>
      </c>
      <c r="H347" s="629">
        <v>1</v>
      </c>
      <c r="I347" s="629">
        <v>6448.1124834898083</v>
      </c>
      <c r="J347" s="629"/>
      <c r="K347" s="629"/>
      <c r="L347" s="629"/>
      <c r="M347" s="629"/>
      <c r="N347" s="629"/>
      <c r="O347" s="629"/>
      <c r="P347" s="642"/>
      <c r="Q347" s="630"/>
    </row>
    <row r="348" spans="1:17" ht="14.4" customHeight="1" x14ac:dyDescent="0.3">
      <c r="A348" s="625" t="s">
        <v>549</v>
      </c>
      <c r="B348" s="626" t="s">
        <v>5790</v>
      </c>
      <c r="C348" s="626" t="s">
        <v>5303</v>
      </c>
      <c r="D348" s="626" t="s">
        <v>5488</v>
      </c>
      <c r="E348" s="626" t="s">
        <v>5489</v>
      </c>
      <c r="F348" s="629">
        <v>14.110000000000001</v>
      </c>
      <c r="G348" s="629">
        <v>19509.850000000002</v>
      </c>
      <c r="H348" s="629">
        <v>1</v>
      </c>
      <c r="I348" s="629">
        <v>1382.6966690290574</v>
      </c>
      <c r="J348" s="629"/>
      <c r="K348" s="629"/>
      <c r="L348" s="629"/>
      <c r="M348" s="629"/>
      <c r="N348" s="629"/>
      <c r="O348" s="629"/>
      <c r="P348" s="642"/>
      <c r="Q348" s="630"/>
    </row>
    <row r="349" spans="1:17" ht="14.4" customHeight="1" x14ac:dyDescent="0.3">
      <c r="A349" s="625" t="s">
        <v>549</v>
      </c>
      <c r="B349" s="626" t="s">
        <v>5790</v>
      </c>
      <c r="C349" s="626" t="s">
        <v>5303</v>
      </c>
      <c r="D349" s="626" t="s">
        <v>5490</v>
      </c>
      <c r="E349" s="626" t="s">
        <v>5489</v>
      </c>
      <c r="F349" s="629">
        <v>11.610000000000001</v>
      </c>
      <c r="G349" s="629">
        <v>53510.49</v>
      </c>
      <c r="H349" s="629">
        <v>1</v>
      </c>
      <c r="I349" s="629">
        <v>4608.9999999999991</v>
      </c>
      <c r="J349" s="629"/>
      <c r="K349" s="629"/>
      <c r="L349" s="629"/>
      <c r="M349" s="629"/>
      <c r="N349" s="629"/>
      <c r="O349" s="629"/>
      <c r="P349" s="642"/>
      <c r="Q349" s="630"/>
    </row>
    <row r="350" spans="1:17" ht="14.4" customHeight="1" x14ac:dyDescent="0.3">
      <c r="A350" s="625" t="s">
        <v>549</v>
      </c>
      <c r="B350" s="626" t="s">
        <v>5790</v>
      </c>
      <c r="C350" s="626" t="s">
        <v>5303</v>
      </c>
      <c r="D350" s="626" t="s">
        <v>5491</v>
      </c>
      <c r="E350" s="626" t="s">
        <v>5489</v>
      </c>
      <c r="F350" s="629">
        <v>19.490000000000002</v>
      </c>
      <c r="G350" s="629">
        <v>134744.09999999998</v>
      </c>
      <c r="H350" s="629">
        <v>1</v>
      </c>
      <c r="I350" s="629">
        <v>6913.4992303745494</v>
      </c>
      <c r="J350" s="629"/>
      <c r="K350" s="629"/>
      <c r="L350" s="629"/>
      <c r="M350" s="629"/>
      <c r="N350" s="629"/>
      <c r="O350" s="629"/>
      <c r="P350" s="642"/>
      <c r="Q350" s="630"/>
    </row>
    <row r="351" spans="1:17" ht="14.4" customHeight="1" x14ac:dyDescent="0.3">
      <c r="A351" s="625" t="s">
        <v>549</v>
      </c>
      <c r="B351" s="626" t="s">
        <v>5790</v>
      </c>
      <c r="C351" s="626" t="s">
        <v>5303</v>
      </c>
      <c r="D351" s="626" t="s">
        <v>5492</v>
      </c>
      <c r="E351" s="626" t="s">
        <v>5489</v>
      </c>
      <c r="F351" s="629">
        <v>6.07</v>
      </c>
      <c r="G351" s="629">
        <v>83923.199999999997</v>
      </c>
      <c r="H351" s="629">
        <v>1</v>
      </c>
      <c r="I351" s="629">
        <v>13825.897858319604</v>
      </c>
      <c r="J351" s="629"/>
      <c r="K351" s="629"/>
      <c r="L351" s="629"/>
      <c r="M351" s="629"/>
      <c r="N351" s="629"/>
      <c r="O351" s="629"/>
      <c r="P351" s="642"/>
      <c r="Q351" s="630"/>
    </row>
    <row r="352" spans="1:17" ht="14.4" customHeight="1" x14ac:dyDescent="0.3">
      <c r="A352" s="625" t="s">
        <v>549</v>
      </c>
      <c r="B352" s="626" t="s">
        <v>5790</v>
      </c>
      <c r="C352" s="626" t="s">
        <v>5303</v>
      </c>
      <c r="D352" s="626" t="s">
        <v>5493</v>
      </c>
      <c r="E352" s="626" t="s">
        <v>5494</v>
      </c>
      <c r="F352" s="629">
        <v>20</v>
      </c>
      <c r="G352" s="629">
        <v>9200</v>
      </c>
      <c r="H352" s="629">
        <v>1</v>
      </c>
      <c r="I352" s="629">
        <v>460</v>
      </c>
      <c r="J352" s="629"/>
      <c r="K352" s="629"/>
      <c r="L352" s="629"/>
      <c r="M352" s="629"/>
      <c r="N352" s="629"/>
      <c r="O352" s="629"/>
      <c r="P352" s="642"/>
      <c r="Q352" s="630"/>
    </row>
    <row r="353" spans="1:17" ht="14.4" customHeight="1" x14ac:dyDescent="0.3">
      <c r="A353" s="625" t="s">
        <v>549</v>
      </c>
      <c r="B353" s="626" t="s">
        <v>5790</v>
      </c>
      <c r="C353" s="626" t="s">
        <v>5303</v>
      </c>
      <c r="D353" s="626" t="s">
        <v>5495</v>
      </c>
      <c r="E353" s="626" t="s">
        <v>5496</v>
      </c>
      <c r="F353" s="629">
        <v>62.89</v>
      </c>
      <c r="G353" s="629">
        <v>76413.119999999995</v>
      </c>
      <c r="H353" s="629">
        <v>1</v>
      </c>
      <c r="I353" s="629">
        <v>1215.0281443790745</v>
      </c>
      <c r="J353" s="629">
        <v>4.96</v>
      </c>
      <c r="K353" s="629">
        <v>6595.26</v>
      </c>
      <c r="L353" s="629">
        <v>8.6310570750153914E-2</v>
      </c>
      <c r="M353" s="629">
        <v>1329.6895161290322</v>
      </c>
      <c r="N353" s="629">
        <v>1</v>
      </c>
      <c r="O353" s="629">
        <v>1442.32</v>
      </c>
      <c r="P353" s="642">
        <v>1.8875292619906111E-2</v>
      </c>
      <c r="Q353" s="630">
        <v>1442.32</v>
      </c>
    </row>
    <row r="354" spans="1:17" ht="14.4" customHeight="1" x14ac:dyDescent="0.3">
      <c r="A354" s="625" t="s">
        <v>549</v>
      </c>
      <c r="B354" s="626" t="s">
        <v>5790</v>
      </c>
      <c r="C354" s="626" t="s">
        <v>5303</v>
      </c>
      <c r="D354" s="626" t="s">
        <v>5497</v>
      </c>
      <c r="E354" s="626" t="s">
        <v>5496</v>
      </c>
      <c r="F354" s="629">
        <v>27.53</v>
      </c>
      <c r="G354" s="629">
        <v>7072.6500000000005</v>
      </c>
      <c r="H354" s="629">
        <v>1</v>
      </c>
      <c r="I354" s="629">
        <v>256.90701053396293</v>
      </c>
      <c r="J354" s="629">
        <v>11.13</v>
      </c>
      <c r="K354" s="629">
        <v>3105.81</v>
      </c>
      <c r="L354" s="629">
        <v>0.43912960488642866</v>
      </c>
      <c r="M354" s="629">
        <v>279.04851752021563</v>
      </c>
      <c r="N354" s="629">
        <v>3.55</v>
      </c>
      <c r="O354" s="629">
        <v>1065.21</v>
      </c>
      <c r="P354" s="642">
        <v>0.15060974316557443</v>
      </c>
      <c r="Q354" s="630">
        <v>300.05915492957752</v>
      </c>
    </row>
    <row r="355" spans="1:17" ht="14.4" customHeight="1" x14ac:dyDescent="0.3">
      <c r="A355" s="625" t="s">
        <v>549</v>
      </c>
      <c r="B355" s="626" t="s">
        <v>5790</v>
      </c>
      <c r="C355" s="626" t="s">
        <v>5303</v>
      </c>
      <c r="D355" s="626" t="s">
        <v>5498</v>
      </c>
      <c r="E355" s="626" t="s">
        <v>5499</v>
      </c>
      <c r="F355" s="629"/>
      <c r="G355" s="629"/>
      <c r="H355" s="629"/>
      <c r="I355" s="629"/>
      <c r="J355" s="629">
        <v>22.57</v>
      </c>
      <c r="K355" s="629">
        <v>74956.930000000008</v>
      </c>
      <c r="L355" s="629"/>
      <c r="M355" s="629">
        <v>3321.0868409393001</v>
      </c>
      <c r="N355" s="629"/>
      <c r="O355" s="629"/>
      <c r="P355" s="642"/>
      <c r="Q355" s="630"/>
    </row>
    <row r="356" spans="1:17" ht="14.4" customHeight="1" x14ac:dyDescent="0.3">
      <c r="A356" s="625" t="s">
        <v>549</v>
      </c>
      <c r="B356" s="626" t="s">
        <v>5790</v>
      </c>
      <c r="C356" s="626" t="s">
        <v>5303</v>
      </c>
      <c r="D356" s="626" t="s">
        <v>5500</v>
      </c>
      <c r="E356" s="626" t="s">
        <v>5499</v>
      </c>
      <c r="F356" s="629"/>
      <c r="G356" s="629"/>
      <c r="H356" s="629"/>
      <c r="I356" s="629"/>
      <c r="J356" s="629">
        <v>3.75</v>
      </c>
      <c r="K356" s="629">
        <v>25012.61</v>
      </c>
      <c r="L356" s="629"/>
      <c r="M356" s="629">
        <v>6670.0293333333339</v>
      </c>
      <c r="N356" s="629"/>
      <c r="O356" s="629"/>
      <c r="P356" s="642"/>
      <c r="Q356" s="630"/>
    </row>
    <row r="357" spans="1:17" ht="14.4" customHeight="1" x14ac:dyDescent="0.3">
      <c r="A357" s="625" t="s">
        <v>549</v>
      </c>
      <c r="B357" s="626" t="s">
        <v>5790</v>
      </c>
      <c r="C357" s="626" t="s">
        <v>5303</v>
      </c>
      <c r="D357" s="626" t="s">
        <v>5823</v>
      </c>
      <c r="E357" s="626" t="s">
        <v>5824</v>
      </c>
      <c r="F357" s="629"/>
      <c r="G357" s="629"/>
      <c r="H357" s="629"/>
      <c r="I357" s="629"/>
      <c r="J357" s="629"/>
      <c r="K357" s="629"/>
      <c r="L357" s="629"/>
      <c r="M357" s="629"/>
      <c r="N357" s="629">
        <v>12</v>
      </c>
      <c r="O357" s="629">
        <v>3953.52</v>
      </c>
      <c r="P357" s="642"/>
      <c r="Q357" s="630">
        <v>329.46</v>
      </c>
    </row>
    <row r="358" spans="1:17" ht="14.4" customHeight="1" x14ac:dyDescent="0.3">
      <c r="A358" s="625" t="s">
        <v>549</v>
      </c>
      <c r="B358" s="626" t="s">
        <v>5790</v>
      </c>
      <c r="C358" s="626" t="s">
        <v>5303</v>
      </c>
      <c r="D358" s="626" t="s">
        <v>5501</v>
      </c>
      <c r="E358" s="626" t="s">
        <v>5502</v>
      </c>
      <c r="F358" s="629"/>
      <c r="G358" s="629"/>
      <c r="H358" s="629"/>
      <c r="I358" s="629"/>
      <c r="J358" s="629">
        <v>17.12</v>
      </c>
      <c r="K358" s="629">
        <v>16218.59</v>
      </c>
      <c r="L358" s="629"/>
      <c r="M358" s="629">
        <v>947.34754672897191</v>
      </c>
      <c r="N358" s="629"/>
      <c r="O358" s="629"/>
      <c r="P358" s="642"/>
      <c r="Q358" s="630"/>
    </row>
    <row r="359" spans="1:17" ht="14.4" customHeight="1" x14ac:dyDescent="0.3">
      <c r="A359" s="625" t="s">
        <v>549</v>
      </c>
      <c r="B359" s="626" t="s">
        <v>5790</v>
      </c>
      <c r="C359" s="626" t="s">
        <v>5303</v>
      </c>
      <c r="D359" s="626" t="s">
        <v>5503</v>
      </c>
      <c r="E359" s="626" t="s">
        <v>5502</v>
      </c>
      <c r="F359" s="629"/>
      <c r="G359" s="629"/>
      <c r="H359" s="629"/>
      <c r="I359" s="629"/>
      <c r="J359" s="629">
        <v>41.56</v>
      </c>
      <c r="K359" s="629">
        <v>98429.87</v>
      </c>
      <c r="L359" s="629"/>
      <c r="M359" s="629">
        <v>2368.3799326275262</v>
      </c>
      <c r="N359" s="629"/>
      <c r="O359" s="629"/>
      <c r="P359" s="642"/>
      <c r="Q359" s="630"/>
    </row>
    <row r="360" spans="1:17" ht="14.4" customHeight="1" x14ac:dyDescent="0.3">
      <c r="A360" s="625" t="s">
        <v>549</v>
      </c>
      <c r="B360" s="626" t="s">
        <v>5790</v>
      </c>
      <c r="C360" s="626" t="s">
        <v>5303</v>
      </c>
      <c r="D360" s="626" t="s">
        <v>5504</v>
      </c>
      <c r="E360" s="626" t="s">
        <v>5417</v>
      </c>
      <c r="F360" s="629">
        <v>53.92</v>
      </c>
      <c r="G360" s="629">
        <v>504448.51</v>
      </c>
      <c r="H360" s="629">
        <v>1</v>
      </c>
      <c r="I360" s="629">
        <v>9355.4990727002969</v>
      </c>
      <c r="J360" s="629">
        <v>3.85</v>
      </c>
      <c r="K360" s="629">
        <v>37505.08</v>
      </c>
      <c r="L360" s="629">
        <v>7.434867832199564E-2</v>
      </c>
      <c r="M360" s="629">
        <v>9741.5792207792201</v>
      </c>
      <c r="N360" s="629">
        <v>44.85</v>
      </c>
      <c r="O360" s="629">
        <v>321335.42999999993</v>
      </c>
      <c r="P360" s="642">
        <v>0.6370034277631228</v>
      </c>
      <c r="Q360" s="630">
        <v>7164.6695652173894</v>
      </c>
    </row>
    <row r="361" spans="1:17" ht="14.4" customHeight="1" x14ac:dyDescent="0.3">
      <c r="A361" s="625" t="s">
        <v>549</v>
      </c>
      <c r="B361" s="626" t="s">
        <v>5790</v>
      </c>
      <c r="C361" s="626" t="s">
        <v>5303</v>
      </c>
      <c r="D361" s="626" t="s">
        <v>5507</v>
      </c>
      <c r="E361" s="626" t="s">
        <v>5496</v>
      </c>
      <c r="F361" s="629"/>
      <c r="G361" s="629"/>
      <c r="H361" s="629"/>
      <c r="I361" s="629"/>
      <c r="J361" s="629">
        <v>1.58</v>
      </c>
      <c r="K361" s="629">
        <v>3857.3500000000004</v>
      </c>
      <c r="L361" s="629"/>
      <c r="M361" s="629">
        <v>2441.3607594936711</v>
      </c>
      <c r="N361" s="629"/>
      <c r="O361" s="629"/>
      <c r="P361" s="642"/>
      <c r="Q361" s="630"/>
    </row>
    <row r="362" spans="1:17" ht="14.4" customHeight="1" x14ac:dyDescent="0.3">
      <c r="A362" s="625" t="s">
        <v>549</v>
      </c>
      <c r="B362" s="626" t="s">
        <v>5790</v>
      </c>
      <c r="C362" s="626" t="s">
        <v>5303</v>
      </c>
      <c r="D362" s="626" t="s">
        <v>5508</v>
      </c>
      <c r="E362" s="626" t="s">
        <v>5509</v>
      </c>
      <c r="F362" s="629">
        <v>16.020000000000003</v>
      </c>
      <c r="G362" s="629">
        <v>4902.1200000000008</v>
      </c>
      <c r="H362" s="629">
        <v>1</v>
      </c>
      <c r="I362" s="629">
        <v>306</v>
      </c>
      <c r="J362" s="629">
        <v>9.06</v>
      </c>
      <c r="K362" s="629">
        <v>4271.74</v>
      </c>
      <c r="L362" s="629">
        <v>0.87140665671178985</v>
      </c>
      <c r="M362" s="629">
        <v>471.49448123620306</v>
      </c>
      <c r="N362" s="629"/>
      <c r="O362" s="629"/>
      <c r="P362" s="642"/>
      <c r="Q362" s="630"/>
    </row>
    <row r="363" spans="1:17" ht="14.4" customHeight="1" x14ac:dyDescent="0.3">
      <c r="A363" s="625" t="s">
        <v>549</v>
      </c>
      <c r="B363" s="626" t="s">
        <v>5790</v>
      </c>
      <c r="C363" s="626" t="s">
        <v>5303</v>
      </c>
      <c r="D363" s="626" t="s">
        <v>5510</v>
      </c>
      <c r="E363" s="626" t="s">
        <v>5509</v>
      </c>
      <c r="F363" s="629">
        <v>3.2800000000000002</v>
      </c>
      <c r="G363" s="629">
        <v>2007.3599999999997</v>
      </c>
      <c r="H363" s="629">
        <v>1</v>
      </c>
      <c r="I363" s="629">
        <v>611.99999999999989</v>
      </c>
      <c r="J363" s="629">
        <v>2.8899999999999997</v>
      </c>
      <c r="K363" s="629">
        <v>1863.2499999999998</v>
      </c>
      <c r="L363" s="629">
        <v>0.92820919018013714</v>
      </c>
      <c r="M363" s="629">
        <v>644.72318339100343</v>
      </c>
      <c r="N363" s="629"/>
      <c r="O363" s="629"/>
      <c r="P363" s="642"/>
      <c r="Q363" s="630"/>
    </row>
    <row r="364" spans="1:17" ht="14.4" customHeight="1" x14ac:dyDescent="0.3">
      <c r="A364" s="625" t="s">
        <v>549</v>
      </c>
      <c r="B364" s="626" t="s">
        <v>5790</v>
      </c>
      <c r="C364" s="626" t="s">
        <v>5303</v>
      </c>
      <c r="D364" s="626" t="s">
        <v>5825</v>
      </c>
      <c r="E364" s="626" t="s">
        <v>5826</v>
      </c>
      <c r="F364" s="629">
        <v>20.04</v>
      </c>
      <c r="G364" s="629">
        <v>11049.05</v>
      </c>
      <c r="H364" s="629">
        <v>1</v>
      </c>
      <c r="I364" s="629">
        <v>551.34980039920163</v>
      </c>
      <c r="J364" s="629"/>
      <c r="K364" s="629"/>
      <c r="L364" s="629"/>
      <c r="M364" s="629"/>
      <c r="N364" s="629"/>
      <c r="O364" s="629"/>
      <c r="P364" s="642"/>
      <c r="Q364" s="630"/>
    </row>
    <row r="365" spans="1:17" ht="14.4" customHeight="1" x14ac:dyDescent="0.3">
      <c r="A365" s="625" t="s">
        <v>549</v>
      </c>
      <c r="B365" s="626" t="s">
        <v>5790</v>
      </c>
      <c r="C365" s="626" t="s">
        <v>5303</v>
      </c>
      <c r="D365" s="626" t="s">
        <v>5511</v>
      </c>
      <c r="E365" s="626" t="s">
        <v>5509</v>
      </c>
      <c r="F365" s="629">
        <v>388.48</v>
      </c>
      <c r="G365" s="629">
        <v>100239.57999999999</v>
      </c>
      <c r="H365" s="629">
        <v>1</v>
      </c>
      <c r="I365" s="629">
        <v>258.0302203459637</v>
      </c>
      <c r="J365" s="629">
        <v>135.16999999999999</v>
      </c>
      <c r="K365" s="629">
        <v>39031.9</v>
      </c>
      <c r="L365" s="629">
        <v>0.38938610876063134</v>
      </c>
      <c r="M365" s="629">
        <v>288.76155951764446</v>
      </c>
      <c r="N365" s="629">
        <v>43.53</v>
      </c>
      <c r="O365" s="629">
        <v>10808.77</v>
      </c>
      <c r="P365" s="642">
        <v>0.10782936241352968</v>
      </c>
      <c r="Q365" s="630">
        <v>248.30622559154605</v>
      </c>
    </row>
    <row r="366" spans="1:17" ht="14.4" customHeight="1" x14ac:dyDescent="0.3">
      <c r="A366" s="625" t="s">
        <v>549</v>
      </c>
      <c r="B366" s="626" t="s">
        <v>5790</v>
      </c>
      <c r="C366" s="626" t="s">
        <v>5303</v>
      </c>
      <c r="D366" s="626" t="s">
        <v>5512</v>
      </c>
      <c r="E366" s="626" t="s">
        <v>5349</v>
      </c>
      <c r="F366" s="629">
        <v>0.49</v>
      </c>
      <c r="G366" s="629">
        <v>5054.6499999999996</v>
      </c>
      <c r="H366" s="629">
        <v>1</v>
      </c>
      <c r="I366" s="629">
        <v>10315.612244897959</v>
      </c>
      <c r="J366" s="629">
        <v>1.5</v>
      </c>
      <c r="K366" s="629">
        <v>14671.47</v>
      </c>
      <c r="L366" s="629">
        <v>2.9025689216859725</v>
      </c>
      <c r="M366" s="629">
        <v>9780.98</v>
      </c>
      <c r="N366" s="629">
        <v>0.49</v>
      </c>
      <c r="O366" s="629">
        <v>4834.72</v>
      </c>
      <c r="P366" s="642">
        <v>0.95648956901071303</v>
      </c>
      <c r="Q366" s="630">
        <v>9866.7755102040828</v>
      </c>
    </row>
    <row r="367" spans="1:17" ht="14.4" customHeight="1" x14ac:dyDescent="0.3">
      <c r="A367" s="625" t="s">
        <v>549</v>
      </c>
      <c r="B367" s="626" t="s">
        <v>5790</v>
      </c>
      <c r="C367" s="626" t="s">
        <v>5303</v>
      </c>
      <c r="D367" s="626" t="s">
        <v>5515</v>
      </c>
      <c r="E367" s="626" t="s">
        <v>1299</v>
      </c>
      <c r="F367" s="629"/>
      <c r="G367" s="629"/>
      <c r="H367" s="629"/>
      <c r="I367" s="629"/>
      <c r="J367" s="629">
        <v>116.47</v>
      </c>
      <c r="K367" s="629">
        <v>376393.71</v>
      </c>
      <c r="L367" s="629"/>
      <c r="M367" s="629">
        <v>3231.6794882802442</v>
      </c>
      <c r="N367" s="629">
        <v>128.55000000000001</v>
      </c>
      <c r="O367" s="629">
        <v>413461.10000000003</v>
      </c>
      <c r="P367" s="642"/>
      <c r="Q367" s="630">
        <v>3216.344612991054</v>
      </c>
    </row>
    <row r="368" spans="1:17" ht="14.4" customHeight="1" x14ac:dyDescent="0.3">
      <c r="A368" s="625" t="s">
        <v>549</v>
      </c>
      <c r="B368" s="626" t="s">
        <v>5790</v>
      </c>
      <c r="C368" s="626" t="s">
        <v>5303</v>
      </c>
      <c r="D368" s="626" t="s">
        <v>5516</v>
      </c>
      <c r="E368" s="626" t="s">
        <v>1299</v>
      </c>
      <c r="F368" s="629"/>
      <c r="G368" s="629"/>
      <c r="H368" s="629"/>
      <c r="I368" s="629"/>
      <c r="J368" s="629">
        <v>379.16999999999996</v>
      </c>
      <c r="K368" s="629">
        <v>2446297.7600000002</v>
      </c>
      <c r="L368" s="629"/>
      <c r="M368" s="629">
        <v>6451.7175936914855</v>
      </c>
      <c r="N368" s="629">
        <v>330.99</v>
      </c>
      <c r="O368" s="629">
        <v>2129155.35</v>
      </c>
      <c r="P368" s="642"/>
      <c r="Q368" s="630">
        <v>6432.6878455542465</v>
      </c>
    </row>
    <row r="369" spans="1:17" ht="14.4" customHeight="1" x14ac:dyDescent="0.3">
      <c r="A369" s="625" t="s">
        <v>549</v>
      </c>
      <c r="B369" s="626" t="s">
        <v>5790</v>
      </c>
      <c r="C369" s="626" t="s">
        <v>5303</v>
      </c>
      <c r="D369" s="626" t="s">
        <v>5517</v>
      </c>
      <c r="E369" s="626" t="s">
        <v>5518</v>
      </c>
      <c r="F369" s="629"/>
      <c r="G369" s="629"/>
      <c r="H369" s="629"/>
      <c r="I369" s="629"/>
      <c r="J369" s="629"/>
      <c r="K369" s="629"/>
      <c r="L369" s="629"/>
      <c r="M369" s="629"/>
      <c r="N369" s="629">
        <v>11.53</v>
      </c>
      <c r="O369" s="629">
        <v>3021.74</v>
      </c>
      <c r="P369" s="642"/>
      <c r="Q369" s="630">
        <v>262.0763226366002</v>
      </c>
    </row>
    <row r="370" spans="1:17" ht="14.4" customHeight="1" x14ac:dyDescent="0.3">
      <c r="A370" s="625" t="s">
        <v>549</v>
      </c>
      <c r="B370" s="626" t="s">
        <v>5790</v>
      </c>
      <c r="C370" s="626" t="s">
        <v>5303</v>
      </c>
      <c r="D370" s="626" t="s">
        <v>5519</v>
      </c>
      <c r="E370" s="626" t="s">
        <v>5520</v>
      </c>
      <c r="F370" s="629"/>
      <c r="G370" s="629"/>
      <c r="H370" s="629"/>
      <c r="I370" s="629"/>
      <c r="J370" s="629"/>
      <c r="K370" s="629"/>
      <c r="L370" s="629"/>
      <c r="M370" s="629"/>
      <c r="N370" s="629">
        <v>39</v>
      </c>
      <c r="O370" s="629">
        <v>12848.91</v>
      </c>
      <c r="P370" s="642"/>
      <c r="Q370" s="630">
        <v>329.45923076923077</v>
      </c>
    </row>
    <row r="371" spans="1:17" ht="14.4" customHeight="1" x14ac:dyDescent="0.3">
      <c r="A371" s="625" t="s">
        <v>549</v>
      </c>
      <c r="B371" s="626" t="s">
        <v>5790</v>
      </c>
      <c r="C371" s="626" t="s">
        <v>5303</v>
      </c>
      <c r="D371" s="626" t="s">
        <v>5521</v>
      </c>
      <c r="E371" s="626" t="s">
        <v>5520</v>
      </c>
      <c r="F371" s="629"/>
      <c r="G371" s="629"/>
      <c r="H371" s="629"/>
      <c r="I371" s="629"/>
      <c r="J371" s="629"/>
      <c r="K371" s="629"/>
      <c r="L371" s="629"/>
      <c r="M371" s="629"/>
      <c r="N371" s="629">
        <v>2</v>
      </c>
      <c r="O371" s="629">
        <v>3294.63</v>
      </c>
      <c r="P371" s="642"/>
      <c r="Q371" s="630">
        <v>1647.3150000000001</v>
      </c>
    </row>
    <row r="372" spans="1:17" ht="14.4" customHeight="1" x14ac:dyDescent="0.3">
      <c r="A372" s="625" t="s">
        <v>549</v>
      </c>
      <c r="B372" s="626" t="s">
        <v>5790</v>
      </c>
      <c r="C372" s="626" t="s">
        <v>5303</v>
      </c>
      <c r="D372" s="626" t="s">
        <v>5522</v>
      </c>
      <c r="E372" s="626" t="s">
        <v>5523</v>
      </c>
      <c r="F372" s="629"/>
      <c r="G372" s="629"/>
      <c r="H372" s="629"/>
      <c r="I372" s="629"/>
      <c r="J372" s="629"/>
      <c r="K372" s="629"/>
      <c r="L372" s="629"/>
      <c r="M372" s="629"/>
      <c r="N372" s="629">
        <v>18.46</v>
      </c>
      <c r="O372" s="629">
        <v>3760.8</v>
      </c>
      <c r="P372" s="642"/>
      <c r="Q372" s="630">
        <v>203.72697724810402</v>
      </c>
    </row>
    <row r="373" spans="1:17" ht="14.4" customHeight="1" x14ac:dyDescent="0.3">
      <c r="A373" s="625" t="s">
        <v>549</v>
      </c>
      <c r="B373" s="626" t="s">
        <v>5790</v>
      </c>
      <c r="C373" s="626" t="s">
        <v>5303</v>
      </c>
      <c r="D373" s="626" t="s">
        <v>5524</v>
      </c>
      <c r="E373" s="626" t="s">
        <v>5523</v>
      </c>
      <c r="F373" s="629"/>
      <c r="G373" s="629"/>
      <c r="H373" s="629"/>
      <c r="I373" s="629"/>
      <c r="J373" s="629"/>
      <c r="K373" s="629"/>
      <c r="L373" s="629"/>
      <c r="M373" s="629"/>
      <c r="N373" s="629">
        <v>32.659999999999997</v>
      </c>
      <c r="O373" s="629">
        <v>33268.720000000001</v>
      </c>
      <c r="P373" s="642"/>
      <c r="Q373" s="630">
        <v>1018.6380894060013</v>
      </c>
    </row>
    <row r="374" spans="1:17" ht="14.4" customHeight="1" x14ac:dyDescent="0.3">
      <c r="A374" s="625" t="s">
        <v>549</v>
      </c>
      <c r="B374" s="626" t="s">
        <v>5790</v>
      </c>
      <c r="C374" s="626" t="s">
        <v>5303</v>
      </c>
      <c r="D374" s="626" t="s">
        <v>5525</v>
      </c>
      <c r="E374" s="626" t="s">
        <v>5523</v>
      </c>
      <c r="F374" s="629"/>
      <c r="G374" s="629"/>
      <c r="H374" s="629"/>
      <c r="I374" s="629"/>
      <c r="J374" s="629"/>
      <c r="K374" s="629"/>
      <c r="L374" s="629"/>
      <c r="M374" s="629"/>
      <c r="N374" s="629">
        <v>4.3</v>
      </c>
      <c r="O374" s="629">
        <v>17520.560000000001</v>
      </c>
      <c r="P374" s="642"/>
      <c r="Q374" s="630">
        <v>4074.5488372093027</v>
      </c>
    </row>
    <row r="375" spans="1:17" ht="14.4" customHeight="1" x14ac:dyDescent="0.3">
      <c r="A375" s="625" t="s">
        <v>549</v>
      </c>
      <c r="B375" s="626" t="s">
        <v>5790</v>
      </c>
      <c r="C375" s="626" t="s">
        <v>5303</v>
      </c>
      <c r="D375" s="626" t="s">
        <v>5526</v>
      </c>
      <c r="E375" s="626" t="s">
        <v>5412</v>
      </c>
      <c r="F375" s="629">
        <v>5.72</v>
      </c>
      <c r="G375" s="629">
        <v>6864</v>
      </c>
      <c r="H375" s="629">
        <v>1</v>
      </c>
      <c r="I375" s="629">
        <v>1200</v>
      </c>
      <c r="J375" s="629">
        <v>1.3900000000000001</v>
      </c>
      <c r="K375" s="629">
        <v>2713.64</v>
      </c>
      <c r="L375" s="629">
        <v>0.3953438228438228</v>
      </c>
      <c r="M375" s="629">
        <v>1952.258992805755</v>
      </c>
      <c r="N375" s="629"/>
      <c r="O375" s="629"/>
      <c r="P375" s="642"/>
      <c r="Q375" s="630"/>
    </row>
    <row r="376" spans="1:17" ht="14.4" customHeight="1" x14ac:dyDescent="0.3">
      <c r="A376" s="625" t="s">
        <v>549</v>
      </c>
      <c r="B376" s="626" t="s">
        <v>5790</v>
      </c>
      <c r="C376" s="626" t="s">
        <v>5303</v>
      </c>
      <c r="D376" s="626" t="s">
        <v>5530</v>
      </c>
      <c r="E376" s="626" t="s">
        <v>5531</v>
      </c>
      <c r="F376" s="629">
        <v>51.8</v>
      </c>
      <c r="G376" s="629">
        <v>126981.49</v>
      </c>
      <c r="H376" s="629">
        <v>1</v>
      </c>
      <c r="I376" s="629">
        <v>2451.3801158301162</v>
      </c>
      <c r="J376" s="629">
        <v>2.21</v>
      </c>
      <c r="K376" s="629">
        <v>5780.7</v>
      </c>
      <c r="L376" s="629">
        <v>4.5523957861889945E-2</v>
      </c>
      <c r="M376" s="629">
        <v>2615.7013574660632</v>
      </c>
      <c r="N376" s="629"/>
      <c r="O376" s="629"/>
      <c r="P376" s="642"/>
      <c r="Q376" s="630"/>
    </row>
    <row r="377" spans="1:17" ht="14.4" customHeight="1" x14ac:dyDescent="0.3">
      <c r="A377" s="625" t="s">
        <v>549</v>
      </c>
      <c r="B377" s="626" t="s">
        <v>5790</v>
      </c>
      <c r="C377" s="626" t="s">
        <v>5303</v>
      </c>
      <c r="D377" s="626" t="s">
        <v>5532</v>
      </c>
      <c r="E377" s="626" t="s">
        <v>5533</v>
      </c>
      <c r="F377" s="629">
        <v>35.879999999999995</v>
      </c>
      <c r="G377" s="629">
        <v>17827.57</v>
      </c>
      <c r="H377" s="629">
        <v>1</v>
      </c>
      <c r="I377" s="629">
        <v>496.86649944258647</v>
      </c>
      <c r="J377" s="629">
        <v>2.48</v>
      </c>
      <c r="K377" s="629">
        <v>1140.8</v>
      </c>
      <c r="L377" s="629">
        <v>6.3990773840742171E-2</v>
      </c>
      <c r="M377" s="629">
        <v>460</v>
      </c>
      <c r="N377" s="629"/>
      <c r="O377" s="629"/>
      <c r="P377" s="642"/>
      <c r="Q377" s="630"/>
    </row>
    <row r="378" spans="1:17" ht="14.4" customHeight="1" x14ac:dyDescent="0.3">
      <c r="A378" s="625" t="s">
        <v>549</v>
      </c>
      <c r="B378" s="626" t="s">
        <v>5790</v>
      </c>
      <c r="C378" s="626" t="s">
        <v>5303</v>
      </c>
      <c r="D378" s="626" t="s">
        <v>5550</v>
      </c>
      <c r="E378" s="626" t="s">
        <v>5551</v>
      </c>
      <c r="F378" s="629">
        <v>13.39</v>
      </c>
      <c r="G378" s="629">
        <v>6159.4</v>
      </c>
      <c r="H378" s="629">
        <v>1</v>
      </c>
      <c r="I378" s="629">
        <v>459.99999999999994</v>
      </c>
      <c r="J378" s="629"/>
      <c r="K378" s="629"/>
      <c r="L378" s="629"/>
      <c r="M378" s="629"/>
      <c r="N378" s="629"/>
      <c r="O378" s="629"/>
      <c r="P378" s="642"/>
      <c r="Q378" s="630"/>
    </row>
    <row r="379" spans="1:17" ht="14.4" customHeight="1" x14ac:dyDescent="0.3">
      <c r="A379" s="625" t="s">
        <v>549</v>
      </c>
      <c r="B379" s="626" t="s">
        <v>5790</v>
      </c>
      <c r="C379" s="626" t="s">
        <v>5303</v>
      </c>
      <c r="D379" s="626" t="s">
        <v>5552</v>
      </c>
      <c r="E379" s="626" t="s">
        <v>5551</v>
      </c>
      <c r="F379" s="629">
        <v>23.83</v>
      </c>
      <c r="G379" s="629">
        <v>54809</v>
      </c>
      <c r="H379" s="629">
        <v>1</v>
      </c>
      <c r="I379" s="629">
        <v>2300</v>
      </c>
      <c r="J379" s="629"/>
      <c r="K379" s="629"/>
      <c r="L379" s="629"/>
      <c r="M379" s="629"/>
      <c r="N379" s="629"/>
      <c r="O379" s="629"/>
      <c r="P379" s="642"/>
      <c r="Q379" s="630"/>
    </row>
    <row r="380" spans="1:17" ht="14.4" customHeight="1" x14ac:dyDescent="0.3">
      <c r="A380" s="625" t="s">
        <v>549</v>
      </c>
      <c r="B380" s="626" t="s">
        <v>5790</v>
      </c>
      <c r="C380" s="626" t="s">
        <v>5303</v>
      </c>
      <c r="D380" s="626" t="s">
        <v>5553</v>
      </c>
      <c r="E380" s="626" t="s">
        <v>5554</v>
      </c>
      <c r="F380" s="629"/>
      <c r="G380" s="629"/>
      <c r="H380" s="629"/>
      <c r="I380" s="629"/>
      <c r="J380" s="629"/>
      <c r="K380" s="629"/>
      <c r="L380" s="629"/>
      <c r="M380" s="629"/>
      <c r="N380" s="629">
        <v>9.18</v>
      </c>
      <c r="O380" s="629">
        <v>4249.38</v>
      </c>
      <c r="P380" s="642"/>
      <c r="Q380" s="630">
        <v>462.89542483660131</v>
      </c>
    </row>
    <row r="381" spans="1:17" ht="14.4" customHeight="1" x14ac:dyDescent="0.3">
      <c r="A381" s="625" t="s">
        <v>549</v>
      </c>
      <c r="B381" s="626" t="s">
        <v>5790</v>
      </c>
      <c r="C381" s="626" t="s">
        <v>5303</v>
      </c>
      <c r="D381" s="626" t="s">
        <v>5557</v>
      </c>
      <c r="E381" s="626" t="s">
        <v>5558</v>
      </c>
      <c r="F381" s="629"/>
      <c r="G381" s="629"/>
      <c r="H381" s="629"/>
      <c r="I381" s="629"/>
      <c r="J381" s="629">
        <v>6.97</v>
      </c>
      <c r="K381" s="629">
        <v>11350.48</v>
      </c>
      <c r="L381" s="629"/>
      <c r="M381" s="629">
        <v>1628.4763271162124</v>
      </c>
      <c r="N381" s="629">
        <v>12.97</v>
      </c>
      <c r="O381" s="629">
        <v>21306.76</v>
      </c>
      <c r="P381" s="642"/>
      <c r="Q381" s="630">
        <v>1642.7725520431763</v>
      </c>
    </row>
    <row r="382" spans="1:17" ht="14.4" customHeight="1" x14ac:dyDescent="0.3">
      <c r="A382" s="625" t="s">
        <v>549</v>
      </c>
      <c r="B382" s="626" t="s">
        <v>5790</v>
      </c>
      <c r="C382" s="626" t="s">
        <v>5303</v>
      </c>
      <c r="D382" s="626" t="s">
        <v>5559</v>
      </c>
      <c r="E382" s="626" t="s">
        <v>5560</v>
      </c>
      <c r="F382" s="629"/>
      <c r="G382" s="629"/>
      <c r="H382" s="629"/>
      <c r="I382" s="629"/>
      <c r="J382" s="629">
        <v>664.5</v>
      </c>
      <c r="K382" s="629">
        <v>21747.710000000003</v>
      </c>
      <c r="L382" s="629"/>
      <c r="M382" s="629">
        <v>32.727930775018812</v>
      </c>
      <c r="N382" s="629"/>
      <c r="O382" s="629"/>
      <c r="P382" s="642"/>
      <c r="Q382" s="630"/>
    </row>
    <row r="383" spans="1:17" ht="14.4" customHeight="1" x14ac:dyDescent="0.3">
      <c r="A383" s="625" t="s">
        <v>549</v>
      </c>
      <c r="B383" s="626" t="s">
        <v>5790</v>
      </c>
      <c r="C383" s="626" t="s">
        <v>5303</v>
      </c>
      <c r="D383" s="626" t="s">
        <v>5561</v>
      </c>
      <c r="E383" s="626" t="s">
        <v>5560</v>
      </c>
      <c r="F383" s="629"/>
      <c r="G383" s="629"/>
      <c r="H383" s="629"/>
      <c r="I383" s="629"/>
      <c r="J383" s="629">
        <v>160.97</v>
      </c>
      <c r="K383" s="629">
        <v>10384.449999999999</v>
      </c>
      <c r="L383" s="629"/>
      <c r="M383" s="629">
        <v>64.511710256569543</v>
      </c>
      <c r="N383" s="629">
        <v>109.53999999999999</v>
      </c>
      <c r="O383" s="629">
        <v>7157.42</v>
      </c>
      <c r="P383" s="642"/>
      <c r="Q383" s="630">
        <v>65.340697462114306</v>
      </c>
    </row>
    <row r="384" spans="1:17" ht="14.4" customHeight="1" x14ac:dyDescent="0.3">
      <c r="A384" s="625" t="s">
        <v>549</v>
      </c>
      <c r="B384" s="626" t="s">
        <v>5790</v>
      </c>
      <c r="C384" s="626" t="s">
        <v>5303</v>
      </c>
      <c r="D384" s="626" t="s">
        <v>5562</v>
      </c>
      <c r="E384" s="626" t="s">
        <v>5560</v>
      </c>
      <c r="F384" s="629"/>
      <c r="G384" s="629"/>
      <c r="H384" s="629"/>
      <c r="I384" s="629"/>
      <c r="J384" s="629">
        <v>75.649999999999991</v>
      </c>
      <c r="K384" s="629">
        <v>8380.82</v>
      </c>
      <c r="L384" s="629"/>
      <c r="M384" s="629">
        <v>110.78413747521482</v>
      </c>
      <c r="N384" s="629">
        <v>174.48</v>
      </c>
      <c r="O384" s="629">
        <v>19629.849999999999</v>
      </c>
      <c r="P384" s="642"/>
      <c r="Q384" s="630">
        <v>112.50487161852361</v>
      </c>
    </row>
    <row r="385" spans="1:17" ht="14.4" customHeight="1" x14ac:dyDescent="0.3">
      <c r="A385" s="625" t="s">
        <v>549</v>
      </c>
      <c r="B385" s="626" t="s">
        <v>5790</v>
      </c>
      <c r="C385" s="626" t="s">
        <v>5303</v>
      </c>
      <c r="D385" s="626" t="s">
        <v>5563</v>
      </c>
      <c r="E385" s="626" t="s">
        <v>5560</v>
      </c>
      <c r="F385" s="629"/>
      <c r="G385" s="629"/>
      <c r="H385" s="629"/>
      <c r="I385" s="629"/>
      <c r="J385" s="629">
        <v>94.410000000000011</v>
      </c>
      <c r="K385" s="629">
        <v>53109.650000000009</v>
      </c>
      <c r="L385" s="629"/>
      <c r="M385" s="629">
        <v>562.54263319563609</v>
      </c>
      <c r="N385" s="629">
        <v>19.97</v>
      </c>
      <c r="O385" s="629">
        <v>11332.6</v>
      </c>
      <c r="P385" s="642"/>
      <c r="Q385" s="630">
        <v>567.48122183274916</v>
      </c>
    </row>
    <row r="386" spans="1:17" ht="14.4" customHeight="1" x14ac:dyDescent="0.3">
      <c r="A386" s="625" t="s">
        <v>549</v>
      </c>
      <c r="B386" s="626" t="s">
        <v>5790</v>
      </c>
      <c r="C386" s="626" t="s">
        <v>5303</v>
      </c>
      <c r="D386" s="626" t="s">
        <v>5566</v>
      </c>
      <c r="E386" s="626" t="s">
        <v>5567</v>
      </c>
      <c r="F386" s="629"/>
      <c r="G386" s="629"/>
      <c r="H386" s="629"/>
      <c r="I386" s="629"/>
      <c r="J386" s="629">
        <v>188.04</v>
      </c>
      <c r="K386" s="629">
        <v>125755.84999999999</v>
      </c>
      <c r="L386" s="629"/>
      <c r="M386" s="629">
        <v>668.77180387151668</v>
      </c>
      <c r="N386" s="629">
        <v>6.32</v>
      </c>
      <c r="O386" s="629">
        <v>4226.63</v>
      </c>
      <c r="P386" s="642"/>
      <c r="Q386" s="630">
        <v>668.77056962025313</v>
      </c>
    </row>
    <row r="387" spans="1:17" ht="14.4" customHeight="1" x14ac:dyDescent="0.3">
      <c r="A387" s="625" t="s">
        <v>549</v>
      </c>
      <c r="B387" s="626" t="s">
        <v>5790</v>
      </c>
      <c r="C387" s="626" t="s">
        <v>5303</v>
      </c>
      <c r="D387" s="626" t="s">
        <v>5568</v>
      </c>
      <c r="E387" s="626" t="s">
        <v>5569</v>
      </c>
      <c r="F387" s="629"/>
      <c r="G387" s="629"/>
      <c r="H387" s="629"/>
      <c r="I387" s="629"/>
      <c r="J387" s="629">
        <v>73.52000000000001</v>
      </c>
      <c r="K387" s="629">
        <v>61460.59</v>
      </c>
      <c r="L387" s="629"/>
      <c r="M387" s="629">
        <v>835.97102829162111</v>
      </c>
      <c r="N387" s="629">
        <v>0.8</v>
      </c>
      <c r="O387" s="629">
        <v>674.64</v>
      </c>
      <c r="P387" s="642"/>
      <c r="Q387" s="630">
        <v>843.3</v>
      </c>
    </row>
    <row r="388" spans="1:17" ht="14.4" customHeight="1" x14ac:dyDescent="0.3">
      <c r="A388" s="625" t="s">
        <v>549</v>
      </c>
      <c r="B388" s="626" t="s">
        <v>5790</v>
      </c>
      <c r="C388" s="626" t="s">
        <v>5303</v>
      </c>
      <c r="D388" s="626" t="s">
        <v>5570</v>
      </c>
      <c r="E388" s="626" t="s">
        <v>5571</v>
      </c>
      <c r="F388" s="629"/>
      <c r="G388" s="629"/>
      <c r="H388" s="629"/>
      <c r="I388" s="629"/>
      <c r="J388" s="629">
        <v>480.02000000000004</v>
      </c>
      <c r="K388" s="629">
        <v>160513.60000000001</v>
      </c>
      <c r="L388" s="629"/>
      <c r="M388" s="629">
        <v>334.38940044164826</v>
      </c>
      <c r="N388" s="629">
        <v>159.44999999999999</v>
      </c>
      <c r="O388" s="629">
        <v>53705.649999999994</v>
      </c>
      <c r="P388" s="642"/>
      <c r="Q388" s="630">
        <v>336.81812480401379</v>
      </c>
    </row>
    <row r="389" spans="1:17" ht="14.4" customHeight="1" x14ac:dyDescent="0.3">
      <c r="A389" s="625" t="s">
        <v>549</v>
      </c>
      <c r="B389" s="626" t="s">
        <v>5790</v>
      </c>
      <c r="C389" s="626" t="s">
        <v>5303</v>
      </c>
      <c r="D389" s="626" t="s">
        <v>5572</v>
      </c>
      <c r="E389" s="626" t="s">
        <v>5573</v>
      </c>
      <c r="F389" s="629"/>
      <c r="G389" s="629"/>
      <c r="H389" s="629"/>
      <c r="I389" s="629"/>
      <c r="J389" s="629">
        <v>2</v>
      </c>
      <c r="K389" s="629">
        <v>326.98</v>
      </c>
      <c r="L389" s="629"/>
      <c r="M389" s="629">
        <v>163.49</v>
      </c>
      <c r="N389" s="629">
        <v>42.43</v>
      </c>
      <c r="O389" s="629">
        <v>6997.8700000000008</v>
      </c>
      <c r="P389" s="642"/>
      <c r="Q389" s="630">
        <v>164.92740985152017</v>
      </c>
    </row>
    <row r="390" spans="1:17" ht="14.4" customHeight="1" x14ac:dyDescent="0.3">
      <c r="A390" s="625" t="s">
        <v>549</v>
      </c>
      <c r="B390" s="626" t="s">
        <v>5790</v>
      </c>
      <c r="C390" s="626" t="s">
        <v>5303</v>
      </c>
      <c r="D390" s="626" t="s">
        <v>5574</v>
      </c>
      <c r="E390" s="626" t="s">
        <v>5573</v>
      </c>
      <c r="F390" s="629"/>
      <c r="G390" s="629"/>
      <c r="H390" s="629"/>
      <c r="I390" s="629"/>
      <c r="J390" s="629"/>
      <c r="K390" s="629"/>
      <c r="L390" s="629"/>
      <c r="M390" s="629"/>
      <c r="N390" s="629">
        <v>67.67</v>
      </c>
      <c r="O390" s="629">
        <v>33481.64</v>
      </c>
      <c r="P390" s="642"/>
      <c r="Q390" s="630">
        <v>494.77818826658785</v>
      </c>
    </row>
    <row r="391" spans="1:17" ht="14.4" customHeight="1" x14ac:dyDescent="0.3">
      <c r="A391" s="625" t="s">
        <v>549</v>
      </c>
      <c r="B391" s="626" t="s">
        <v>5790</v>
      </c>
      <c r="C391" s="626" t="s">
        <v>5303</v>
      </c>
      <c r="D391" s="626" t="s">
        <v>5575</v>
      </c>
      <c r="E391" s="626" t="s">
        <v>5573</v>
      </c>
      <c r="F391" s="629"/>
      <c r="G391" s="629"/>
      <c r="H391" s="629"/>
      <c r="I391" s="629"/>
      <c r="J391" s="629">
        <v>1</v>
      </c>
      <c r="K391" s="629">
        <v>1471.44</v>
      </c>
      <c r="L391" s="629"/>
      <c r="M391" s="629">
        <v>1471.44</v>
      </c>
      <c r="N391" s="629">
        <v>14.93</v>
      </c>
      <c r="O391" s="629">
        <v>22161.11</v>
      </c>
      <c r="P391" s="642"/>
      <c r="Q391" s="630">
        <v>1484.3342263898192</v>
      </c>
    </row>
    <row r="392" spans="1:17" ht="14.4" customHeight="1" x14ac:dyDescent="0.3">
      <c r="A392" s="625" t="s">
        <v>549</v>
      </c>
      <c r="B392" s="626" t="s">
        <v>5790</v>
      </c>
      <c r="C392" s="626" t="s">
        <v>5303</v>
      </c>
      <c r="D392" s="626" t="s">
        <v>5576</v>
      </c>
      <c r="E392" s="626" t="s">
        <v>5573</v>
      </c>
      <c r="F392" s="629"/>
      <c r="G392" s="629"/>
      <c r="H392" s="629"/>
      <c r="I392" s="629"/>
      <c r="J392" s="629"/>
      <c r="K392" s="629"/>
      <c r="L392" s="629"/>
      <c r="M392" s="629"/>
      <c r="N392" s="629">
        <v>12.469999999999999</v>
      </c>
      <c r="O392" s="629">
        <v>24679.57</v>
      </c>
      <c r="P392" s="642"/>
      <c r="Q392" s="630">
        <v>1979.1154771451486</v>
      </c>
    </row>
    <row r="393" spans="1:17" ht="14.4" customHeight="1" x14ac:dyDescent="0.3">
      <c r="A393" s="625" t="s">
        <v>549</v>
      </c>
      <c r="B393" s="626" t="s">
        <v>5790</v>
      </c>
      <c r="C393" s="626" t="s">
        <v>5303</v>
      </c>
      <c r="D393" s="626" t="s">
        <v>5577</v>
      </c>
      <c r="E393" s="626" t="s">
        <v>5578</v>
      </c>
      <c r="F393" s="629"/>
      <c r="G393" s="629"/>
      <c r="H393" s="629"/>
      <c r="I393" s="629"/>
      <c r="J393" s="629">
        <v>138.10000000000002</v>
      </c>
      <c r="K393" s="629">
        <v>30740.999999999996</v>
      </c>
      <c r="L393" s="629"/>
      <c r="M393" s="629">
        <v>222.59956553222295</v>
      </c>
      <c r="N393" s="629">
        <v>381.87</v>
      </c>
      <c r="O393" s="629">
        <v>87935.88</v>
      </c>
      <c r="P393" s="642"/>
      <c r="Q393" s="630">
        <v>230.27700526357137</v>
      </c>
    </row>
    <row r="394" spans="1:17" ht="14.4" customHeight="1" x14ac:dyDescent="0.3">
      <c r="A394" s="625" t="s">
        <v>549</v>
      </c>
      <c r="B394" s="626" t="s">
        <v>5790</v>
      </c>
      <c r="C394" s="626" t="s">
        <v>5303</v>
      </c>
      <c r="D394" s="626" t="s">
        <v>5579</v>
      </c>
      <c r="E394" s="626" t="s">
        <v>5578</v>
      </c>
      <c r="F394" s="629"/>
      <c r="G394" s="629"/>
      <c r="H394" s="629"/>
      <c r="I394" s="629"/>
      <c r="J394" s="629"/>
      <c r="K394" s="629"/>
      <c r="L394" s="629"/>
      <c r="M394" s="629"/>
      <c r="N394" s="629">
        <v>4.82</v>
      </c>
      <c r="O394" s="629">
        <v>3787.7000000000003</v>
      </c>
      <c r="P394" s="642"/>
      <c r="Q394" s="630">
        <v>785.82987551867222</v>
      </c>
    </row>
    <row r="395" spans="1:17" ht="14.4" customHeight="1" x14ac:dyDescent="0.3">
      <c r="A395" s="625" t="s">
        <v>549</v>
      </c>
      <c r="B395" s="626" t="s">
        <v>5790</v>
      </c>
      <c r="C395" s="626" t="s">
        <v>5303</v>
      </c>
      <c r="D395" s="626" t="s">
        <v>5580</v>
      </c>
      <c r="E395" s="626" t="s">
        <v>5581</v>
      </c>
      <c r="F395" s="629">
        <v>191.82</v>
      </c>
      <c r="G395" s="629">
        <v>61574.22</v>
      </c>
      <c r="H395" s="629">
        <v>1</v>
      </c>
      <c r="I395" s="629">
        <v>321</v>
      </c>
      <c r="J395" s="629">
        <v>97.34</v>
      </c>
      <c r="K395" s="629">
        <v>32549.52</v>
      </c>
      <c r="L395" s="629">
        <v>0.52862253066299503</v>
      </c>
      <c r="M395" s="629">
        <v>334.38997328950069</v>
      </c>
      <c r="N395" s="629">
        <v>882.83999999999992</v>
      </c>
      <c r="O395" s="629">
        <v>297797.88</v>
      </c>
      <c r="P395" s="642">
        <v>4.8364052358275913</v>
      </c>
      <c r="Q395" s="630">
        <v>337.31806442843555</v>
      </c>
    </row>
    <row r="396" spans="1:17" ht="14.4" customHeight="1" x14ac:dyDescent="0.3">
      <c r="A396" s="625" t="s">
        <v>549</v>
      </c>
      <c r="B396" s="626" t="s">
        <v>5790</v>
      </c>
      <c r="C396" s="626" t="s">
        <v>5303</v>
      </c>
      <c r="D396" s="626" t="s">
        <v>5711</v>
      </c>
      <c r="E396" s="626" t="s">
        <v>5581</v>
      </c>
      <c r="F396" s="629"/>
      <c r="G396" s="629"/>
      <c r="H396" s="629"/>
      <c r="I396" s="629"/>
      <c r="J396" s="629">
        <v>33.370000000000005</v>
      </c>
      <c r="K396" s="629">
        <v>2231.77</v>
      </c>
      <c r="L396" s="629"/>
      <c r="M396" s="629">
        <v>66.879532514234327</v>
      </c>
      <c r="N396" s="629"/>
      <c r="O396" s="629"/>
      <c r="P396" s="642"/>
      <c r="Q396" s="630"/>
    </row>
    <row r="397" spans="1:17" ht="14.4" customHeight="1" x14ac:dyDescent="0.3">
      <c r="A397" s="625" t="s">
        <v>549</v>
      </c>
      <c r="B397" s="626" t="s">
        <v>5790</v>
      </c>
      <c r="C397" s="626" t="s">
        <v>5303</v>
      </c>
      <c r="D397" s="626" t="s">
        <v>5827</v>
      </c>
      <c r="E397" s="626" t="s">
        <v>5828</v>
      </c>
      <c r="F397" s="629"/>
      <c r="G397" s="629"/>
      <c r="H397" s="629"/>
      <c r="I397" s="629"/>
      <c r="J397" s="629">
        <v>0.1</v>
      </c>
      <c r="K397" s="629">
        <v>1444.52</v>
      </c>
      <c r="L397" s="629"/>
      <c r="M397" s="629">
        <v>14445.199999999999</v>
      </c>
      <c r="N397" s="629"/>
      <c r="O397" s="629"/>
      <c r="P397" s="642"/>
      <c r="Q397" s="630"/>
    </row>
    <row r="398" spans="1:17" ht="14.4" customHeight="1" x14ac:dyDescent="0.3">
      <c r="A398" s="625" t="s">
        <v>549</v>
      </c>
      <c r="B398" s="626" t="s">
        <v>5790</v>
      </c>
      <c r="C398" s="626" t="s">
        <v>5303</v>
      </c>
      <c r="D398" s="626" t="s">
        <v>5582</v>
      </c>
      <c r="E398" s="626" t="s">
        <v>5431</v>
      </c>
      <c r="F398" s="629"/>
      <c r="G398" s="629"/>
      <c r="H398" s="629"/>
      <c r="I398" s="629"/>
      <c r="J398" s="629"/>
      <c r="K398" s="629"/>
      <c r="L398" s="629"/>
      <c r="M398" s="629"/>
      <c r="N398" s="629">
        <v>65.05</v>
      </c>
      <c r="O398" s="629">
        <v>10728.64</v>
      </c>
      <c r="P398" s="642"/>
      <c r="Q398" s="630">
        <v>164.92913143735589</v>
      </c>
    </row>
    <row r="399" spans="1:17" ht="14.4" customHeight="1" x14ac:dyDescent="0.3">
      <c r="A399" s="625" t="s">
        <v>549</v>
      </c>
      <c r="B399" s="626" t="s">
        <v>5790</v>
      </c>
      <c r="C399" s="626" t="s">
        <v>5303</v>
      </c>
      <c r="D399" s="626" t="s">
        <v>5583</v>
      </c>
      <c r="E399" s="626" t="s">
        <v>5433</v>
      </c>
      <c r="F399" s="629"/>
      <c r="G399" s="629"/>
      <c r="H399" s="629"/>
      <c r="I399" s="629"/>
      <c r="J399" s="629"/>
      <c r="K399" s="629"/>
      <c r="L399" s="629"/>
      <c r="M399" s="629"/>
      <c r="N399" s="629">
        <v>3.22</v>
      </c>
      <c r="O399" s="629">
        <v>4766.67</v>
      </c>
      <c r="P399" s="642"/>
      <c r="Q399" s="630">
        <v>1480.3322981366459</v>
      </c>
    </row>
    <row r="400" spans="1:17" ht="14.4" customHeight="1" x14ac:dyDescent="0.3">
      <c r="A400" s="625" t="s">
        <v>549</v>
      </c>
      <c r="B400" s="626" t="s">
        <v>5790</v>
      </c>
      <c r="C400" s="626" t="s">
        <v>5303</v>
      </c>
      <c r="D400" s="626" t="s">
        <v>5584</v>
      </c>
      <c r="E400" s="626" t="s">
        <v>5585</v>
      </c>
      <c r="F400" s="629">
        <v>26.9</v>
      </c>
      <c r="G400" s="629">
        <v>11670.52</v>
      </c>
      <c r="H400" s="629">
        <v>1</v>
      </c>
      <c r="I400" s="629">
        <v>433.84832713754651</v>
      </c>
      <c r="J400" s="629">
        <v>37.160000000000004</v>
      </c>
      <c r="K400" s="629">
        <v>18226.139999999996</v>
      </c>
      <c r="L400" s="629">
        <v>1.5617247560520007</v>
      </c>
      <c r="M400" s="629">
        <v>490.47739504843901</v>
      </c>
      <c r="N400" s="629">
        <v>28.77</v>
      </c>
      <c r="O400" s="629">
        <v>14202.460000000001</v>
      </c>
      <c r="P400" s="642">
        <v>1.2169517725002827</v>
      </c>
      <c r="Q400" s="630">
        <v>493.65519638512342</v>
      </c>
    </row>
    <row r="401" spans="1:17" ht="14.4" customHeight="1" x14ac:dyDescent="0.3">
      <c r="A401" s="625" t="s">
        <v>549</v>
      </c>
      <c r="B401" s="626" t="s">
        <v>5790</v>
      </c>
      <c r="C401" s="626" t="s">
        <v>5303</v>
      </c>
      <c r="D401" s="626" t="s">
        <v>5588</v>
      </c>
      <c r="E401" s="626" t="s">
        <v>5589</v>
      </c>
      <c r="F401" s="629"/>
      <c r="G401" s="629"/>
      <c r="H401" s="629"/>
      <c r="I401" s="629"/>
      <c r="J401" s="629"/>
      <c r="K401" s="629"/>
      <c r="L401" s="629"/>
      <c r="M401" s="629"/>
      <c r="N401" s="629">
        <v>2</v>
      </c>
      <c r="O401" s="629">
        <v>10790.3</v>
      </c>
      <c r="P401" s="642"/>
      <c r="Q401" s="630">
        <v>5395.15</v>
      </c>
    </row>
    <row r="402" spans="1:17" ht="14.4" customHeight="1" x14ac:dyDescent="0.3">
      <c r="A402" s="625" t="s">
        <v>549</v>
      </c>
      <c r="B402" s="626" t="s">
        <v>5790</v>
      </c>
      <c r="C402" s="626" t="s">
        <v>5303</v>
      </c>
      <c r="D402" s="626" t="s">
        <v>5829</v>
      </c>
      <c r="E402" s="626" t="s">
        <v>5830</v>
      </c>
      <c r="F402" s="629"/>
      <c r="G402" s="629"/>
      <c r="H402" s="629"/>
      <c r="I402" s="629"/>
      <c r="J402" s="629">
        <v>3</v>
      </c>
      <c r="K402" s="629">
        <v>11607.9</v>
      </c>
      <c r="L402" s="629"/>
      <c r="M402" s="629">
        <v>3869.2999999999997</v>
      </c>
      <c r="N402" s="629"/>
      <c r="O402" s="629"/>
      <c r="P402" s="642"/>
      <c r="Q402" s="630"/>
    </row>
    <row r="403" spans="1:17" ht="14.4" customHeight="1" x14ac:dyDescent="0.3">
      <c r="A403" s="625" t="s">
        <v>549</v>
      </c>
      <c r="B403" s="626" t="s">
        <v>5790</v>
      </c>
      <c r="C403" s="626" t="s">
        <v>5303</v>
      </c>
      <c r="D403" s="626" t="s">
        <v>5597</v>
      </c>
      <c r="E403" s="626" t="s">
        <v>5598</v>
      </c>
      <c r="F403" s="629"/>
      <c r="G403" s="629"/>
      <c r="H403" s="629"/>
      <c r="I403" s="629"/>
      <c r="J403" s="629">
        <v>10.620000000000001</v>
      </c>
      <c r="K403" s="629">
        <v>14684.240000000002</v>
      </c>
      <c r="L403" s="629"/>
      <c r="M403" s="629">
        <v>1382.6967984934088</v>
      </c>
      <c r="N403" s="629">
        <v>18.62</v>
      </c>
      <c r="O403" s="629">
        <v>25745.82</v>
      </c>
      <c r="P403" s="642"/>
      <c r="Q403" s="630">
        <v>1382.6970998925885</v>
      </c>
    </row>
    <row r="404" spans="1:17" ht="14.4" customHeight="1" x14ac:dyDescent="0.3">
      <c r="A404" s="625" t="s">
        <v>549</v>
      </c>
      <c r="B404" s="626" t="s">
        <v>5790</v>
      </c>
      <c r="C404" s="626" t="s">
        <v>5303</v>
      </c>
      <c r="D404" s="626" t="s">
        <v>5599</v>
      </c>
      <c r="E404" s="626" t="s">
        <v>5598</v>
      </c>
      <c r="F404" s="629"/>
      <c r="G404" s="629"/>
      <c r="H404" s="629"/>
      <c r="I404" s="629"/>
      <c r="J404" s="629">
        <v>16.71</v>
      </c>
      <c r="K404" s="629">
        <v>77180.5</v>
      </c>
      <c r="L404" s="629"/>
      <c r="M404" s="629">
        <v>4618.8210652304006</v>
      </c>
      <c r="N404" s="629">
        <v>28</v>
      </c>
      <c r="O404" s="629">
        <v>129052</v>
      </c>
      <c r="P404" s="642"/>
      <c r="Q404" s="630">
        <v>4609</v>
      </c>
    </row>
    <row r="405" spans="1:17" ht="14.4" customHeight="1" x14ac:dyDescent="0.3">
      <c r="A405" s="625" t="s">
        <v>549</v>
      </c>
      <c r="B405" s="626" t="s">
        <v>5790</v>
      </c>
      <c r="C405" s="626" t="s">
        <v>5303</v>
      </c>
      <c r="D405" s="626" t="s">
        <v>5600</v>
      </c>
      <c r="E405" s="626" t="s">
        <v>5598</v>
      </c>
      <c r="F405" s="629"/>
      <c r="G405" s="629"/>
      <c r="H405" s="629"/>
      <c r="I405" s="629"/>
      <c r="J405" s="629">
        <v>18.52</v>
      </c>
      <c r="K405" s="629">
        <v>256236.20999999996</v>
      </c>
      <c r="L405" s="629"/>
      <c r="M405" s="629">
        <v>13835.648488120949</v>
      </c>
      <c r="N405" s="629">
        <v>23.479999999999997</v>
      </c>
      <c r="O405" s="629">
        <v>324631.98</v>
      </c>
      <c r="P405" s="642"/>
      <c r="Q405" s="630">
        <v>13825.893526405453</v>
      </c>
    </row>
    <row r="406" spans="1:17" ht="14.4" customHeight="1" x14ac:dyDescent="0.3">
      <c r="A406" s="625" t="s">
        <v>549</v>
      </c>
      <c r="B406" s="626" t="s">
        <v>5790</v>
      </c>
      <c r="C406" s="626" t="s">
        <v>5303</v>
      </c>
      <c r="D406" s="626" t="s">
        <v>5603</v>
      </c>
      <c r="E406" s="626" t="s">
        <v>5604</v>
      </c>
      <c r="F406" s="629"/>
      <c r="G406" s="629"/>
      <c r="H406" s="629"/>
      <c r="I406" s="629"/>
      <c r="J406" s="629">
        <v>34.83</v>
      </c>
      <c r="K406" s="629">
        <v>21662.400000000001</v>
      </c>
      <c r="L406" s="629"/>
      <c r="M406" s="629">
        <v>621.9465977605513</v>
      </c>
      <c r="N406" s="629">
        <v>121.53</v>
      </c>
      <c r="O406" s="629">
        <v>53093.15</v>
      </c>
      <c r="P406" s="642"/>
      <c r="Q406" s="630">
        <v>436.87278861186542</v>
      </c>
    </row>
    <row r="407" spans="1:17" ht="14.4" customHeight="1" x14ac:dyDescent="0.3">
      <c r="A407" s="625" t="s">
        <v>549</v>
      </c>
      <c r="B407" s="626" t="s">
        <v>5790</v>
      </c>
      <c r="C407" s="626" t="s">
        <v>5303</v>
      </c>
      <c r="D407" s="626" t="s">
        <v>5605</v>
      </c>
      <c r="E407" s="626" t="s">
        <v>5606</v>
      </c>
      <c r="F407" s="629"/>
      <c r="G407" s="629"/>
      <c r="H407" s="629"/>
      <c r="I407" s="629"/>
      <c r="J407" s="629">
        <v>30.4</v>
      </c>
      <c r="K407" s="629">
        <v>92754.74</v>
      </c>
      <c r="L407" s="629"/>
      <c r="M407" s="629">
        <v>3051.1427631578949</v>
      </c>
      <c r="N407" s="629">
        <v>61.31</v>
      </c>
      <c r="O407" s="629">
        <v>134068.94</v>
      </c>
      <c r="P407" s="642"/>
      <c r="Q407" s="630">
        <v>2186.7385418365684</v>
      </c>
    </row>
    <row r="408" spans="1:17" ht="14.4" customHeight="1" x14ac:dyDescent="0.3">
      <c r="A408" s="625" t="s">
        <v>549</v>
      </c>
      <c r="B408" s="626" t="s">
        <v>5790</v>
      </c>
      <c r="C408" s="626" t="s">
        <v>5303</v>
      </c>
      <c r="D408" s="626" t="s">
        <v>5607</v>
      </c>
      <c r="E408" s="626" t="s">
        <v>5554</v>
      </c>
      <c r="F408" s="629"/>
      <c r="G408" s="629"/>
      <c r="H408" s="629"/>
      <c r="I408" s="629"/>
      <c r="J408" s="629">
        <v>75.81</v>
      </c>
      <c r="K408" s="629">
        <v>348726</v>
      </c>
      <c r="L408" s="629"/>
      <c r="M408" s="629">
        <v>4600</v>
      </c>
      <c r="N408" s="629">
        <v>8.82</v>
      </c>
      <c r="O408" s="629">
        <v>40854.43</v>
      </c>
      <c r="P408" s="642"/>
      <c r="Q408" s="630">
        <v>4632.0215419501137</v>
      </c>
    </row>
    <row r="409" spans="1:17" ht="14.4" customHeight="1" x14ac:dyDescent="0.3">
      <c r="A409" s="625" t="s">
        <v>549</v>
      </c>
      <c r="B409" s="626" t="s">
        <v>5790</v>
      </c>
      <c r="C409" s="626" t="s">
        <v>5303</v>
      </c>
      <c r="D409" s="626" t="s">
        <v>5608</v>
      </c>
      <c r="E409" s="626" t="s">
        <v>5554</v>
      </c>
      <c r="F409" s="629"/>
      <c r="G409" s="629"/>
      <c r="H409" s="629"/>
      <c r="I409" s="629"/>
      <c r="J409" s="629">
        <v>2</v>
      </c>
      <c r="K409" s="629">
        <v>4600</v>
      </c>
      <c r="L409" s="629"/>
      <c r="M409" s="629">
        <v>2300</v>
      </c>
      <c r="N409" s="629">
        <v>8.2800000000000011</v>
      </c>
      <c r="O409" s="629">
        <v>19085.16</v>
      </c>
      <c r="P409" s="642"/>
      <c r="Q409" s="630">
        <v>2304.9710144927535</v>
      </c>
    </row>
    <row r="410" spans="1:17" ht="14.4" customHeight="1" x14ac:dyDescent="0.3">
      <c r="A410" s="625" t="s">
        <v>549</v>
      </c>
      <c r="B410" s="626" t="s">
        <v>5790</v>
      </c>
      <c r="C410" s="626" t="s">
        <v>5303</v>
      </c>
      <c r="D410" s="626" t="s">
        <v>5619</v>
      </c>
      <c r="E410" s="626" t="s">
        <v>5618</v>
      </c>
      <c r="F410" s="629">
        <v>0.8</v>
      </c>
      <c r="G410" s="629">
        <v>5623.2</v>
      </c>
      <c r="H410" s="629">
        <v>1</v>
      </c>
      <c r="I410" s="629">
        <v>7028.9999999999991</v>
      </c>
      <c r="J410" s="629"/>
      <c r="K410" s="629"/>
      <c r="L410" s="629"/>
      <c r="M410" s="629"/>
      <c r="N410" s="629"/>
      <c r="O410" s="629"/>
      <c r="P410" s="642"/>
      <c r="Q410" s="630"/>
    </row>
    <row r="411" spans="1:17" ht="14.4" customHeight="1" x14ac:dyDescent="0.3">
      <c r="A411" s="625" t="s">
        <v>549</v>
      </c>
      <c r="B411" s="626" t="s">
        <v>5790</v>
      </c>
      <c r="C411" s="626" t="s">
        <v>5303</v>
      </c>
      <c r="D411" s="626" t="s">
        <v>5831</v>
      </c>
      <c r="E411" s="626" t="s">
        <v>5832</v>
      </c>
      <c r="F411" s="629">
        <v>2</v>
      </c>
      <c r="G411" s="629">
        <v>1248.5999999999999</v>
      </c>
      <c r="H411" s="629">
        <v>1</v>
      </c>
      <c r="I411" s="629">
        <v>624.29999999999995</v>
      </c>
      <c r="J411" s="629"/>
      <c r="K411" s="629"/>
      <c r="L411" s="629"/>
      <c r="M411" s="629"/>
      <c r="N411" s="629"/>
      <c r="O411" s="629"/>
      <c r="P411" s="642"/>
      <c r="Q411" s="630"/>
    </row>
    <row r="412" spans="1:17" ht="14.4" customHeight="1" x14ac:dyDescent="0.3">
      <c r="A412" s="625" t="s">
        <v>549</v>
      </c>
      <c r="B412" s="626" t="s">
        <v>5790</v>
      </c>
      <c r="C412" s="626" t="s">
        <v>5303</v>
      </c>
      <c r="D412" s="626" t="s">
        <v>5833</v>
      </c>
      <c r="E412" s="626" t="s">
        <v>5834</v>
      </c>
      <c r="F412" s="629"/>
      <c r="G412" s="629"/>
      <c r="H412" s="629"/>
      <c r="I412" s="629"/>
      <c r="J412" s="629">
        <v>0</v>
      </c>
      <c r="K412" s="629">
        <v>0</v>
      </c>
      <c r="L412" s="629"/>
      <c r="M412" s="629"/>
      <c r="N412" s="629"/>
      <c r="O412" s="629"/>
      <c r="P412" s="642"/>
      <c r="Q412" s="630"/>
    </row>
    <row r="413" spans="1:17" ht="14.4" customHeight="1" x14ac:dyDescent="0.3">
      <c r="A413" s="625" t="s">
        <v>549</v>
      </c>
      <c r="B413" s="626" t="s">
        <v>5790</v>
      </c>
      <c r="C413" s="626" t="s">
        <v>5835</v>
      </c>
      <c r="D413" s="626" t="s">
        <v>5836</v>
      </c>
      <c r="E413" s="626" t="s">
        <v>5837</v>
      </c>
      <c r="F413" s="629">
        <v>1</v>
      </c>
      <c r="G413" s="629">
        <v>1569.71</v>
      </c>
      <c r="H413" s="629">
        <v>1</v>
      </c>
      <c r="I413" s="629">
        <v>1569.71</v>
      </c>
      <c r="J413" s="629"/>
      <c r="K413" s="629"/>
      <c r="L413" s="629"/>
      <c r="M413" s="629"/>
      <c r="N413" s="629"/>
      <c r="O413" s="629"/>
      <c r="P413" s="642"/>
      <c r="Q413" s="630"/>
    </row>
    <row r="414" spans="1:17" ht="14.4" customHeight="1" x14ac:dyDescent="0.3">
      <c r="A414" s="625" t="s">
        <v>549</v>
      </c>
      <c r="B414" s="626" t="s">
        <v>5790</v>
      </c>
      <c r="C414" s="626" t="s">
        <v>5835</v>
      </c>
      <c r="D414" s="626" t="s">
        <v>5838</v>
      </c>
      <c r="E414" s="626" t="s">
        <v>5839</v>
      </c>
      <c r="F414" s="629">
        <v>359</v>
      </c>
      <c r="G414" s="629">
        <v>639795.43999999994</v>
      </c>
      <c r="H414" s="629">
        <v>1</v>
      </c>
      <c r="I414" s="629">
        <v>1782.1599999999999</v>
      </c>
      <c r="J414" s="629">
        <v>576</v>
      </c>
      <c r="K414" s="629">
        <v>1035043.26</v>
      </c>
      <c r="L414" s="629">
        <v>1.6177721741811728</v>
      </c>
      <c r="M414" s="629">
        <v>1796.9501041666667</v>
      </c>
      <c r="N414" s="629">
        <v>533</v>
      </c>
      <c r="O414" s="629">
        <v>990146.89999999991</v>
      </c>
      <c r="P414" s="642">
        <v>1.547599182638751</v>
      </c>
      <c r="Q414" s="630">
        <v>1857.686491557223</v>
      </c>
    </row>
    <row r="415" spans="1:17" ht="14.4" customHeight="1" x14ac:dyDescent="0.3">
      <c r="A415" s="625" t="s">
        <v>549</v>
      </c>
      <c r="B415" s="626" t="s">
        <v>5790</v>
      </c>
      <c r="C415" s="626" t="s">
        <v>5835</v>
      </c>
      <c r="D415" s="626" t="s">
        <v>5840</v>
      </c>
      <c r="E415" s="626" t="s">
        <v>5841</v>
      </c>
      <c r="F415" s="629">
        <v>5</v>
      </c>
      <c r="G415" s="629">
        <v>12899.1</v>
      </c>
      <c r="H415" s="629">
        <v>1</v>
      </c>
      <c r="I415" s="629">
        <v>2579.8200000000002</v>
      </c>
      <c r="J415" s="629">
        <v>3</v>
      </c>
      <c r="K415" s="629">
        <v>7739.46</v>
      </c>
      <c r="L415" s="629">
        <v>0.6</v>
      </c>
      <c r="M415" s="629">
        <v>2579.8200000000002</v>
      </c>
      <c r="N415" s="629"/>
      <c r="O415" s="629"/>
      <c r="P415" s="642"/>
      <c r="Q415" s="630"/>
    </row>
    <row r="416" spans="1:17" ht="14.4" customHeight="1" x14ac:dyDescent="0.3">
      <c r="A416" s="625" t="s">
        <v>549</v>
      </c>
      <c r="B416" s="626" t="s">
        <v>5790</v>
      </c>
      <c r="C416" s="626" t="s">
        <v>5835</v>
      </c>
      <c r="D416" s="626" t="s">
        <v>5842</v>
      </c>
      <c r="E416" s="626" t="s">
        <v>5843</v>
      </c>
      <c r="F416" s="629">
        <v>4</v>
      </c>
      <c r="G416" s="629">
        <v>7128.64</v>
      </c>
      <c r="H416" s="629">
        <v>1</v>
      </c>
      <c r="I416" s="629">
        <v>1782.16</v>
      </c>
      <c r="J416" s="629">
        <v>4</v>
      </c>
      <c r="K416" s="629">
        <v>7128.64</v>
      </c>
      <c r="L416" s="629">
        <v>1</v>
      </c>
      <c r="M416" s="629">
        <v>1782.16</v>
      </c>
      <c r="N416" s="629"/>
      <c r="O416" s="629"/>
      <c r="P416" s="642"/>
      <c r="Q416" s="630"/>
    </row>
    <row r="417" spans="1:17" ht="14.4" customHeight="1" x14ac:dyDescent="0.3">
      <c r="A417" s="625" t="s">
        <v>549</v>
      </c>
      <c r="B417" s="626" t="s">
        <v>5790</v>
      </c>
      <c r="C417" s="626" t="s">
        <v>5835</v>
      </c>
      <c r="D417" s="626" t="s">
        <v>5844</v>
      </c>
      <c r="E417" s="626" t="s">
        <v>5845</v>
      </c>
      <c r="F417" s="629">
        <v>3</v>
      </c>
      <c r="G417" s="629">
        <v>23565.93</v>
      </c>
      <c r="H417" s="629">
        <v>1</v>
      </c>
      <c r="I417" s="629">
        <v>7855.31</v>
      </c>
      <c r="J417" s="629">
        <v>2</v>
      </c>
      <c r="K417" s="629">
        <v>15608.42</v>
      </c>
      <c r="L417" s="629">
        <v>0.6623298974409243</v>
      </c>
      <c r="M417" s="629">
        <v>7804.21</v>
      </c>
      <c r="N417" s="629"/>
      <c r="O417" s="629"/>
      <c r="P417" s="642"/>
      <c r="Q417" s="630"/>
    </row>
    <row r="418" spans="1:17" ht="14.4" customHeight="1" x14ac:dyDescent="0.3">
      <c r="A418" s="625" t="s">
        <v>549</v>
      </c>
      <c r="B418" s="626" t="s">
        <v>5790</v>
      </c>
      <c r="C418" s="626" t="s">
        <v>5835</v>
      </c>
      <c r="D418" s="626" t="s">
        <v>5846</v>
      </c>
      <c r="E418" s="626" t="s">
        <v>5847</v>
      </c>
      <c r="F418" s="629">
        <v>2</v>
      </c>
      <c r="G418" s="629">
        <v>15445.5</v>
      </c>
      <c r="H418" s="629">
        <v>1</v>
      </c>
      <c r="I418" s="629">
        <v>7722.75</v>
      </c>
      <c r="J418" s="629"/>
      <c r="K418" s="629"/>
      <c r="L418" s="629"/>
      <c r="M418" s="629"/>
      <c r="N418" s="629">
        <v>1</v>
      </c>
      <c r="O418" s="629">
        <v>8074.36</v>
      </c>
      <c r="P418" s="642">
        <v>0.52276455925674148</v>
      </c>
      <c r="Q418" s="630">
        <v>8074.36</v>
      </c>
    </row>
    <row r="419" spans="1:17" ht="14.4" customHeight="1" x14ac:dyDescent="0.3">
      <c r="A419" s="625" t="s">
        <v>549</v>
      </c>
      <c r="B419" s="626" t="s">
        <v>5790</v>
      </c>
      <c r="C419" s="626" t="s">
        <v>5835</v>
      </c>
      <c r="D419" s="626" t="s">
        <v>5848</v>
      </c>
      <c r="E419" s="626" t="s">
        <v>5849</v>
      </c>
      <c r="F419" s="629">
        <v>5</v>
      </c>
      <c r="G419" s="629">
        <v>45195.05</v>
      </c>
      <c r="H419" s="629">
        <v>1</v>
      </c>
      <c r="I419" s="629">
        <v>9039.01</v>
      </c>
      <c r="J419" s="629">
        <v>13</v>
      </c>
      <c r="K419" s="629">
        <v>120111.13</v>
      </c>
      <c r="L419" s="629">
        <v>2.65761692928761</v>
      </c>
      <c r="M419" s="629">
        <v>9239.3176923076935</v>
      </c>
      <c r="N419" s="629">
        <v>21</v>
      </c>
      <c r="O419" s="629">
        <v>202117.83000000002</v>
      </c>
      <c r="P419" s="642">
        <v>4.4721231639305632</v>
      </c>
      <c r="Q419" s="630">
        <v>9624.658571428572</v>
      </c>
    </row>
    <row r="420" spans="1:17" ht="14.4" customHeight="1" x14ac:dyDescent="0.3">
      <c r="A420" s="625" t="s">
        <v>549</v>
      </c>
      <c r="B420" s="626" t="s">
        <v>5790</v>
      </c>
      <c r="C420" s="626" t="s">
        <v>5835</v>
      </c>
      <c r="D420" s="626" t="s">
        <v>5850</v>
      </c>
      <c r="E420" s="626" t="s">
        <v>5851</v>
      </c>
      <c r="F420" s="629">
        <v>16</v>
      </c>
      <c r="G420" s="629">
        <v>13755.52</v>
      </c>
      <c r="H420" s="629">
        <v>1</v>
      </c>
      <c r="I420" s="629">
        <v>859.72</v>
      </c>
      <c r="J420" s="629">
        <v>4</v>
      </c>
      <c r="K420" s="629">
        <v>3555.64</v>
      </c>
      <c r="L420" s="629">
        <v>0.2584882287256316</v>
      </c>
      <c r="M420" s="629">
        <v>888.91</v>
      </c>
      <c r="N420" s="629">
        <v>7</v>
      </c>
      <c r="O420" s="629">
        <v>6295.6900000000005</v>
      </c>
      <c r="P420" s="642">
        <v>0.45768462406364863</v>
      </c>
      <c r="Q420" s="630">
        <v>899.38428571428574</v>
      </c>
    </row>
    <row r="421" spans="1:17" ht="14.4" customHeight="1" x14ac:dyDescent="0.3">
      <c r="A421" s="625" t="s">
        <v>549</v>
      </c>
      <c r="B421" s="626" t="s">
        <v>5790</v>
      </c>
      <c r="C421" s="626" t="s">
        <v>5642</v>
      </c>
      <c r="D421" s="626" t="s">
        <v>5852</v>
      </c>
      <c r="E421" s="626" t="s">
        <v>5853</v>
      </c>
      <c r="F421" s="629">
        <v>8802</v>
      </c>
      <c r="G421" s="629">
        <v>8647441</v>
      </c>
      <c r="H421" s="629">
        <v>1</v>
      </c>
      <c r="I421" s="629">
        <v>982.44046807543737</v>
      </c>
      <c r="J421" s="629">
        <v>9281</v>
      </c>
      <c r="K421" s="629">
        <v>9122827</v>
      </c>
      <c r="L421" s="629">
        <v>1.0549741825356196</v>
      </c>
      <c r="M421" s="629">
        <v>982.95733218403188</v>
      </c>
      <c r="N421" s="629">
        <v>9108</v>
      </c>
      <c r="O421" s="629">
        <v>9141418</v>
      </c>
      <c r="P421" s="642">
        <v>1.0571240671084081</v>
      </c>
      <c r="Q421" s="630">
        <v>1003.6690821256038</v>
      </c>
    </row>
    <row r="422" spans="1:17" ht="14.4" customHeight="1" x14ac:dyDescent="0.3">
      <c r="A422" s="625" t="s">
        <v>549</v>
      </c>
      <c r="B422" s="626" t="s">
        <v>5790</v>
      </c>
      <c r="C422" s="626" t="s">
        <v>5642</v>
      </c>
      <c r="D422" s="626" t="s">
        <v>5647</v>
      </c>
      <c r="E422" s="626" t="s">
        <v>5648</v>
      </c>
      <c r="F422" s="629">
        <v>62</v>
      </c>
      <c r="G422" s="629">
        <v>17050</v>
      </c>
      <c r="H422" s="629">
        <v>1</v>
      </c>
      <c r="I422" s="629">
        <v>275</v>
      </c>
      <c r="J422" s="629">
        <v>39</v>
      </c>
      <c r="K422" s="629">
        <v>10764</v>
      </c>
      <c r="L422" s="629">
        <v>0.63131964809384167</v>
      </c>
      <c r="M422" s="629">
        <v>276</v>
      </c>
      <c r="N422" s="629">
        <v>46</v>
      </c>
      <c r="O422" s="629">
        <v>12742</v>
      </c>
      <c r="P422" s="642">
        <v>0.74733137829912022</v>
      </c>
      <c r="Q422" s="630">
        <v>277</v>
      </c>
    </row>
    <row r="423" spans="1:17" ht="14.4" customHeight="1" x14ac:dyDescent="0.3">
      <c r="A423" s="625" t="s">
        <v>549</v>
      </c>
      <c r="B423" s="626" t="s">
        <v>5790</v>
      </c>
      <c r="C423" s="626" t="s">
        <v>5642</v>
      </c>
      <c r="D423" s="626" t="s">
        <v>5854</v>
      </c>
      <c r="E423" s="626" t="s">
        <v>5855</v>
      </c>
      <c r="F423" s="629">
        <v>257</v>
      </c>
      <c r="G423" s="629">
        <v>47031</v>
      </c>
      <c r="H423" s="629">
        <v>1</v>
      </c>
      <c r="I423" s="629">
        <v>183</v>
      </c>
      <c r="J423" s="629">
        <v>359</v>
      </c>
      <c r="K423" s="629">
        <v>66413</v>
      </c>
      <c r="L423" s="629">
        <v>1.412111160723778</v>
      </c>
      <c r="M423" s="629">
        <v>184.99442896935932</v>
      </c>
      <c r="N423" s="629">
        <v>347</v>
      </c>
      <c r="O423" s="629">
        <v>64195</v>
      </c>
      <c r="P423" s="642">
        <v>1.3649507771469882</v>
      </c>
      <c r="Q423" s="630">
        <v>185</v>
      </c>
    </row>
    <row r="424" spans="1:17" ht="14.4" customHeight="1" x14ac:dyDescent="0.3">
      <c r="A424" s="625" t="s">
        <v>549</v>
      </c>
      <c r="B424" s="626" t="s">
        <v>5790</v>
      </c>
      <c r="C424" s="626" t="s">
        <v>5642</v>
      </c>
      <c r="D424" s="626" t="s">
        <v>5659</v>
      </c>
      <c r="E424" s="626" t="s">
        <v>5660</v>
      </c>
      <c r="F424" s="629">
        <v>9</v>
      </c>
      <c r="G424" s="629">
        <v>675</v>
      </c>
      <c r="H424" s="629">
        <v>1</v>
      </c>
      <c r="I424" s="629">
        <v>75</v>
      </c>
      <c r="J424" s="629"/>
      <c r="K424" s="629"/>
      <c r="L424" s="629"/>
      <c r="M424" s="629"/>
      <c r="N424" s="629">
        <v>1</v>
      </c>
      <c r="O424" s="629">
        <v>81</v>
      </c>
      <c r="P424" s="642">
        <v>0.12</v>
      </c>
      <c r="Q424" s="630">
        <v>81</v>
      </c>
    </row>
    <row r="425" spans="1:17" ht="14.4" customHeight="1" x14ac:dyDescent="0.3">
      <c r="A425" s="625" t="s">
        <v>549</v>
      </c>
      <c r="B425" s="626" t="s">
        <v>5790</v>
      </c>
      <c r="C425" s="626" t="s">
        <v>5642</v>
      </c>
      <c r="D425" s="626" t="s">
        <v>5661</v>
      </c>
      <c r="E425" s="626" t="s">
        <v>5662</v>
      </c>
      <c r="F425" s="629">
        <v>10</v>
      </c>
      <c r="G425" s="629">
        <v>340</v>
      </c>
      <c r="H425" s="629">
        <v>1</v>
      </c>
      <c r="I425" s="629">
        <v>34</v>
      </c>
      <c r="J425" s="629"/>
      <c r="K425" s="629"/>
      <c r="L425" s="629"/>
      <c r="M425" s="629"/>
      <c r="N425" s="629"/>
      <c r="O425" s="629"/>
      <c r="P425" s="642"/>
      <c r="Q425" s="630"/>
    </row>
    <row r="426" spans="1:17" ht="14.4" customHeight="1" x14ac:dyDescent="0.3">
      <c r="A426" s="625" t="s">
        <v>549</v>
      </c>
      <c r="B426" s="626" t="s">
        <v>5790</v>
      </c>
      <c r="C426" s="626" t="s">
        <v>5642</v>
      </c>
      <c r="D426" s="626" t="s">
        <v>5856</v>
      </c>
      <c r="E426" s="626" t="s">
        <v>5857</v>
      </c>
      <c r="F426" s="629">
        <v>1</v>
      </c>
      <c r="G426" s="629">
        <v>1879</v>
      </c>
      <c r="H426" s="629">
        <v>1</v>
      </c>
      <c r="I426" s="629">
        <v>1879</v>
      </c>
      <c r="J426" s="629"/>
      <c r="K426" s="629"/>
      <c r="L426" s="629"/>
      <c r="M426" s="629"/>
      <c r="N426" s="629"/>
      <c r="O426" s="629"/>
      <c r="P426" s="642"/>
      <c r="Q426" s="630"/>
    </row>
    <row r="427" spans="1:17" ht="14.4" customHeight="1" x14ac:dyDescent="0.3">
      <c r="A427" s="625" t="s">
        <v>549</v>
      </c>
      <c r="B427" s="626" t="s">
        <v>5790</v>
      </c>
      <c r="C427" s="626" t="s">
        <v>5642</v>
      </c>
      <c r="D427" s="626" t="s">
        <v>5667</v>
      </c>
      <c r="E427" s="626" t="s">
        <v>5668</v>
      </c>
      <c r="F427" s="629">
        <v>268</v>
      </c>
      <c r="G427" s="629">
        <v>172056</v>
      </c>
      <c r="H427" s="629">
        <v>1</v>
      </c>
      <c r="I427" s="629">
        <v>642</v>
      </c>
      <c r="J427" s="629">
        <v>280</v>
      </c>
      <c r="K427" s="629">
        <v>180314</v>
      </c>
      <c r="L427" s="629">
        <v>1.0479960013019016</v>
      </c>
      <c r="M427" s="629">
        <v>643.9785714285714</v>
      </c>
      <c r="N427" s="629">
        <v>299</v>
      </c>
      <c r="O427" s="629">
        <v>192854</v>
      </c>
      <c r="P427" s="642">
        <v>1.1208792486167294</v>
      </c>
      <c r="Q427" s="630">
        <v>644.99665551839462</v>
      </c>
    </row>
    <row r="428" spans="1:17" ht="14.4" customHeight="1" x14ac:dyDescent="0.3">
      <c r="A428" s="625" t="s">
        <v>549</v>
      </c>
      <c r="B428" s="626" t="s">
        <v>5790</v>
      </c>
      <c r="C428" s="626" t="s">
        <v>5642</v>
      </c>
      <c r="D428" s="626" t="s">
        <v>5669</v>
      </c>
      <c r="E428" s="626" t="s">
        <v>5670</v>
      </c>
      <c r="F428" s="629">
        <v>2182</v>
      </c>
      <c r="G428" s="629">
        <v>711332</v>
      </c>
      <c r="H428" s="629">
        <v>1</v>
      </c>
      <c r="I428" s="629">
        <v>326</v>
      </c>
      <c r="J428" s="629">
        <v>2221</v>
      </c>
      <c r="K428" s="629">
        <v>728478</v>
      </c>
      <c r="L428" s="629">
        <v>1.0241040751716497</v>
      </c>
      <c r="M428" s="629">
        <v>327.99549752363799</v>
      </c>
      <c r="N428" s="629">
        <v>2362</v>
      </c>
      <c r="O428" s="629">
        <v>772380</v>
      </c>
      <c r="P428" s="642">
        <v>1.0858220915128238</v>
      </c>
      <c r="Q428" s="630">
        <v>327.00254022015241</v>
      </c>
    </row>
    <row r="429" spans="1:17" ht="14.4" customHeight="1" x14ac:dyDescent="0.3">
      <c r="A429" s="625" t="s">
        <v>549</v>
      </c>
      <c r="B429" s="626" t="s">
        <v>5790</v>
      </c>
      <c r="C429" s="626" t="s">
        <v>5642</v>
      </c>
      <c r="D429" s="626" t="s">
        <v>5858</v>
      </c>
      <c r="E429" s="626" t="s">
        <v>5859</v>
      </c>
      <c r="F429" s="629">
        <v>3409</v>
      </c>
      <c r="G429" s="629">
        <v>1615866</v>
      </c>
      <c r="H429" s="629">
        <v>1</v>
      </c>
      <c r="I429" s="629">
        <v>474</v>
      </c>
      <c r="J429" s="629">
        <v>3575</v>
      </c>
      <c r="K429" s="629">
        <v>1708850</v>
      </c>
      <c r="L429" s="629">
        <v>1.0575443755855993</v>
      </c>
      <c r="M429" s="629">
        <v>478</v>
      </c>
      <c r="N429" s="629">
        <v>3387</v>
      </c>
      <c r="O429" s="629">
        <v>1632514</v>
      </c>
      <c r="P429" s="642">
        <v>1.0103028345172187</v>
      </c>
      <c r="Q429" s="630">
        <v>481.99409506938292</v>
      </c>
    </row>
    <row r="430" spans="1:17" ht="14.4" customHeight="1" x14ac:dyDescent="0.3">
      <c r="A430" s="625" t="s">
        <v>549</v>
      </c>
      <c r="B430" s="626" t="s">
        <v>5790</v>
      </c>
      <c r="C430" s="626" t="s">
        <v>5642</v>
      </c>
      <c r="D430" s="626" t="s">
        <v>5673</v>
      </c>
      <c r="E430" s="626" t="s">
        <v>5674</v>
      </c>
      <c r="F430" s="629">
        <v>7513</v>
      </c>
      <c r="G430" s="629">
        <v>773839</v>
      </c>
      <c r="H430" s="629">
        <v>1</v>
      </c>
      <c r="I430" s="629">
        <v>103</v>
      </c>
      <c r="J430" s="629">
        <v>8604</v>
      </c>
      <c r="K430" s="629">
        <v>886212</v>
      </c>
      <c r="L430" s="629">
        <v>1.1452149607347264</v>
      </c>
      <c r="M430" s="629">
        <v>103</v>
      </c>
      <c r="N430" s="629">
        <v>7912</v>
      </c>
      <c r="O430" s="629">
        <v>822838</v>
      </c>
      <c r="P430" s="642">
        <v>1.0633193726343593</v>
      </c>
      <c r="Q430" s="630">
        <v>103.99873609706775</v>
      </c>
    </row>
    <row r="431" spans="1:17" ht="14.4" customHeight="1" x14ac:dyDescent="0.3">
      <c r="A431" s="625" t="s">
        <v>549</v>
      </c>
      <c r="B431" s="626" t="s">
        <v>5790</v>
      </c>
      <c r="C431" s="626" t="s">
        <v>5642</v>
      </c>
      <c r="D431" s="626" t="s">
        <v>5722</v>
      </c>
      <c r="E431" s="626" t="s">
        <v>5723</v>
      </c>
      <c r="F431" s="629">
        <v>115</v>
      </c>
      <c r="G431" s="629">
        <v>73600</v>
      </c>
      <c r="H431" s="629">
        <v>1</v>
      </c>
      <c r="I431" s="629">
        <v>640</v>
      </c>
      <c r="J431" s="629">
        <v>106</v>
      </c>
      <c r="K431" s="629">
        <v>68048</v>
      </c>
      <c r="L431" s="629">
        <v>0.92456521739130437</v>
      </c>
      <c r="M431" s="629">
        <v>641.96226415094338</v>
      </c>
      <c r="N431" s="629">
        <v>131</v>
      </c>
      <c r="O431" s="629">
        <v>84495</v>
      </c>
      <c r="P431" s="642">
        <v>1.1480298913043478</v>
      </c>
      <c r="Q431" s="630">
        <v>645</v>
      </c>
    </row>
    <row r="432" spans="1:17" ht="14.4" customHeight="1" x14ac:dyDescent="0.3">
      <c r="A432" s="625" t="s">
        <v>549</v>
      </c>
      <c r="B432" s="626" t="s">
        <v>5790</v>
      </c>
      <c r="C432" s="626" t="s">
        <v>5642</v>
      </c>
      <c r="D432" s="626" t="s">
        <v>5724</v>
      </c>
      <c r="E432" s="626" t="s">
        <v>5725</v>
      </c>
      <c r="F432" s="629">
        <v>218</v>
      </c>
      <c r="G432" s="629">
        <v>70632</v>
      </c>
      <c r="H432" s="629">
        <v>1</v>
      </c>
      <c r="I432" s="629">
        <v>324</v>
      </c>
      <c r="J432" s="629">
        <v>212</v>
      </c>
      <c r="K432" s="629">
        <v>69100</v>
      </c>
      <c r="L432" s="629">
        <v>0.97831011439574134</v>
      </c>
      <c r="M432" s="629">
        <v>325.94339622641508</v>
      </c>
      <c r="N432" s="629">
        <v>283</v>
      </c>
      <c r="O432" s="629">
        <v>92541</v>
      </c>
      <c r="P432" s="642">
        <v>1.3101851851851851</v>
      </c>
      <c r="Q432" s="630">
        <v>327</v>
      </c>
    </row>
    <row r="433" spans="1:17" ht="14.4" customHeight="1" x14ac:dyDescent="0.3">
      <c r="A433" s="625" t="s">
        <v>549</v>
      </c>
      <c r="B433" s="626" t="s">
        <v>5790</v>
      </c>
      <c r="C433" s="626" t="s">
        <v>5642</v>
      </c>
      <c r="D433" s="626" t="s">
        <v>5860</v>
      </c>
      <c r="E433" s="626" t="s">
        <v>5861</v>
      </c>
      <c r="F433" s="629">
        <v>0</v>
      </c>
      <c r="G433" s="629">
        <v>0</v>
      </c>
      <c r="H433" s="629"/>
      <c r="I433" s="629"/>
      <c r="J433" s="629">
        <v>0</v>
      </c>
      <c r="K433" s="629">
        <v>0</v>
      </c>
      <c r="L433" s="629"/>
      <c r="M433" s="629"/>
      <c r="N433" s="629">
        <v>1</v>
      </c>
      <c r="O433" s="629">
        <v>0</v>
      </c>
      <c r="P433" s="642"/>
      <c r="Q433" s="630">
        <v>0</v>
      </c>
    </row>
    <row r="434" spans="1:17" ht="14.4" customHeight="1" x14ac:dyDescent="0.3">
      <c r="A434" s="625" t="s">
        <v>549</v>
      </c>
      <c r="B434" s="626" t="s">
        <v>5790</v>
      </c>
      <c r="C434" s="626" t="s">
        <v>5642</v>
      </c>
      <c r="D434" s="626" t="s">
        <v>5862</v>
      </c>
      <c r="E434" s="626" t="s">
        <v>5863</v>
      </c>
      <c r="F434" s="629">
        <v>6170</v>
      </c>
      <c r="G434" s="629">
        <v>0</v>
      </c>
      <c r="H434" s="629"/>
      <c r="I434" s="629">
        <v>0</v>
      </c>
      <c r="J434" s="629">
        <v>6550</v>
      </c>
      <c r="K434" s="629">
        <v>0</v>
      </c>
      <c r="L434" s="629"/>
      <c r="M434" s="629">
        <v>0</v>
      </c>
      <c r="N434" s="629">
        <v>7508</v>
      </c>
      <c r="O434" s="629">
        <v>0</v>
      </c>
      <c r="P434" s="642"/>
      <c r="Q434" s="630">
        <v>0</v>
      </c>
    </row>
    <row r="435" spans="1:17" ht="14.4" customHeight="1" x14ac:dyDescent="0.3">
      <c r="A435" s="625" t="s">
        <v>549</v>
      </c>
      <c r="B435" s="626" t="s">
        <v>5790</v>
      </c>
      <c r="C435" s="626" t="s">
        <v>5642</v>
      </c>
      <c r="D435" s="626" t="s">
        <v>5791</v>
      </c>
      <c r="E435" s="626" t="s">
        <v>5792</v>
      </c>
      <c r="F435" s="629">
        <v>8509</v>
      </c>
      <c r="G435" s="629">
        <v>0</v>
      </c>
      <c r="H435" s="629"/>
      <c r="I435" s="629">
        <v>0</v>
      </c>
      <c r="J435" s="629">
        <v>8417</v>
      </c>
      <c r="K435" s="629">
        <v>0</v>
      </c>
      <c r="L435" s="629"/>
      <c r="M435" s="629">
        <v>0</v>
      </c>
      <c r="N435" s="629">
        <v>8107</v>
      </c>
      <c r="O435" s="629">
        <v>0</v>
      </c>
      <c r="P435" s="642"/>
      <c r="Q435" s="630">
        <v>0</v>
      </c>
    </row>
    <row r="436" spans="1:17" ht="14.4" customHeight="1" x14ac:dyDescent="0.3">
      <c r="A436" s="625" t="s">
        <v>549</v>
      </c>
      <c r="B436" s="626" t="s">
        <v>5790</v>
      </c>
      <c r="C436" s="626" t="s">
        <v>5642</v>
      </c>
      <c r="D436" s="626" t="s">
        <v>5864</v>
      </c>
      <c r="E436" s="626" t="s">
        <v>5865</v>
      </c>
      <c r="F436" s="629">
        <v>396</v>
      </c>
      <c r="G436" s="629">
        <v>0</v>
      </c>
      <c r="H436" s="629"/>
      <c r="I436" s="629">
        <v>0</v>
      </c>
      <c r="J436" s="629">
        <v>446</v>
      </c>
      <c r="K436" s="629">
        <v>0</v>
      </c>
      <c r="L436" s="629"/>
      <c r="M436" s="629">
        <v>0</v>
      </c>
      <c r="N436" s="629">
        <v>415</v>
      </c>
      <c r="O436" s="629">
        <v>0</v>
      </c>
      <c r="P436" s="642"/>
      <c r="Q436" s="630">
        <v>0</v>
      </c>
    </row>
    <row r="437" spans="1:17" ht="14.4" customHeight="1" x14ac:dyDescent="0.3">
      <c r="A437" s="625" t="s">
        <v>549</v>
      </c>
      <c r="B437" s="626" t="s">
        <v>5790</v>
      </c>
      <c r="C437" s="626" t="s">
        <v>5642</v>
      </c>
      <c r="D437" s="626" t="s">
        <v>5681</v>
      </c>
      <c r="E437" s="626" t="s">
        <v>5682</v>
      </c>
      <c r="F437" s="629">
        <v>281</v>
      </c>
      <c r="G437" s="629">
        <v>0</v>
      </c>
      <c r="H437" s="629"/>
      <c r="I437" s="629">
        <v>0</v>
      </c>
      <c r="J437" s="629">
        <v>145</v>
      </c>
      <c r="K437" s="629">
        <v>0</v>
      </c>
      <c r="L437" s="629"/>
      <c r="M437" s="629">
        <v>0</v>
      </c>
      <c r="N437" s="629">
        <v>130</v>
      </c>
      <c r="O437" s="629">
        <v>0</v>
      </c>
      <c r="P437" s="642"/>
      <c r="Q437" s="630">
        <v>0</v>
      </c>
    </row>
    <row r="438" spans="1:17" ht="14.4" customHeight="1" x14ac:dyDescent="0.3">
      <c r="A438" s="625" t="s">
        <v>549</v>
      </c>
      <c r="B438" s="626" t="s">
        <v>5790</v>
      </c>
      <c r="C438" s="626" t="s">
        <v>5642</v>
      </c>
      <c r="D438" s="626" t="s">
        <v>5866</v>
      </c>
      <c r="E438" s="626" t="s">
        <v>5867</v>
      </c>
      <c r="F438" s="629">
        <v>47</v>
      </c>
      <c r="G438" s="629">
        <v>0</v>
      </c>
      <c r="H438" s="629"/>
      <c r="I438" s="629">
        <v>0</v>
      </c>
      <c r="J438" s="629">
        <v>2</v>
      </c>
      <c r="K438" s="629">
        <v>0</v>
      </c>
      <c r="L438" s="629"/>
      <c r="M438" s="629">
        <v>0</v>
      </c>
      <c r="N438" s="629"/>
      <c r="O438" s="629"/>
      <c r="P438" s="642"/>
      <c r="Q438" s="630"/>
    </row>
    <row r="439" spans="1:17" ht="14.4" customHeight="1" x14ac:dyDescent="0.3">
      <c r="A439" s="625" t="s">
        <v>549</v>
      </c>
      <c r="B439" s="626" t="s">
        <v>5790</v>
      </c>
      <c r="C439" s="626" t="s">
        <v>5642</v>
      </c>
      <c r="D439" s="626" t="s">
        <v>5687</v>
      </c>
      <c r="E439" s="626" t="s">
        <v>5688</v>
      </c>
      <c r="F439" s="629"/>
      <c r="G439" s="629"/>
      <c r="H439" s="629"/>
      <c r="I439" s="629"/>
      <c r="J439" s="629">
        <v>56</v>
      </c>
      <c r="K439" s="629">
        <v>0</v>
      </c>
      <c r="L439" s="629"/>
      <c r="M439" s="629">
        <v>0</v>
      </c>
      <c r="N439" s="629">
        <v>83</v>
      </c>
      <c r="O439" s="629">
        <v>0</v>
      </c>
      <c r="P439" s="642"/>
      <c r="Q439" s="630">
        <v>0</v>
      </c>
    </row>
    <row r="440" spans="1:17" ht="14.4" customHeight="1" x14ac:dyDescent="0.3">
      <c r="A440" s="625" t="s">
        <v>549</v>
      </c>
      <c r="B440" s="626" t="s">
        <v>5868</v>
      </c>
      <c r="C440" s="626" t="s">
        <v>5303</v>
      </c>
      <c r="D440" s="626" t="s">
        <v>5330</v>
      </c>
      <c r="E440" s="626" t="s">
        <v>5331</v>
      </c>
      <c r="F440" s="629">
        <v>34.049999999999997</v>
      </c>
      <c r="G440" s="629">
        <v>2337.79</v>
      </c>
      <c r="H440" s="629">
        <v>1</v>
      </c>
      <c r="I440" s="629">
        <v>68.6575624082232</v>
      </c>
      <c r="J440" s="629"/>
      <c r="K440" s="629"/>
      <c r="L440" s="629"/>
      <c r="M440" s="629"/>
      <c r="N440" s="629"/>
      <c r="O440" s="629"/>
      <c r="P440" s="642"/>
      <c r="Q440" s="630"/>
    </row>
    <row r="441" spans="1:17" ht="14.4" customHeight="1" x14ac:dyDescent="0.3">
      <c r="A441" s="625" t="s">
        <v>549</v>
      </c>
      <c r="B441" s="626" t="s">
        <v>5868</v>
      </c>
      <c r="C441" s="626" t="s">
        <v>5303</v>
      </c>
      <c r="D441" s="626" t="s">
        <v>5332</v>
      </c>
      <c r="E441" s="626" t="s">
        <v>5331</v>
      </c>
      <c r="F441" s="629">
        <v>30.45</v>
      </c>
      <c r="G441" s="629">
        <v>4139.25</v>
      </c>
      <c r="H441" s="629">
        <v>1</v>
      </c>
      <c r="I441" s="629">
        <v>135.93596059113301</v>
      </c>
      <c r="J441" s="629"/>
      <c r="K441" s="629"/>
      <c r="L441" s="629"/>
      <c r="M441" s="629"/>
      <c r="N441" s="629"/>
      <c r="O441" s="629"/>
      <c r="P441" s="642"/>
      <c r="Q441" s="630"/>
    </row>
    <row r="442" spans="1:17" ht="14.4" customHeight="1" x14ac:dyDescent="0.3">
      <c r="A442" s="625" t="s">
        <v>549</v>
      </c>
      <c r="B442" s="626" t="s">
        <v>5868</v>
      </c>
      <c r="C442" s="626" t="s">
        <v>5303</v>
      </c>
      <c r="D442" s="626" t="s">
        <v>5333</v>
      </c>
      <c r="E442" s="626" t="s">
        <v>5331</v>
      </c>
      <c r="F442" s="629">
        <v>4.3499999999999996</v>
      </c>
      <c r="G442" s="629">
        <v>2941.49</v>
      </c>
      <c r="H442" s="629">
        <v>1</v>
      </c>
      <c r="I442" s="629">
        <v>676.2045977011494</v>
      </c>
      <c r="J442" s="629"/>
      <c r="K442" s="629"/>
      <c r="L442" s="629"/>
      <c r="M442" s="629"/>
      <c r="N442" s="629"/>
      <c r="O442" s="629"/>
      <c r="P442" s="642"/>
      <c r="Q442" s="630"/>
    </row>
    <row r="443" spans="1:17" ht="14.4" customHeight="1" x14ac:dyDescent="0.3">
      <c r="A443" s="625" t="s">
        <v>549</v>
      </c>
      <c r="B443" s="626" t="s">
        <v>5868</v>
      </c>
      <c r="C443" s="626" t="s">
        <v>5303</v>
      </c>
      <c r="D443" s="626" t="s">
        <v>5812</v>
      </c>
      <c r="E443" s="626" t="s">
        <v>5813</v>
      </c>
      <c r="F443" s="629">
        <v>0.5</v>
      </c>
      <c r="G443" s="629">
        <v>864.48</v>
      </c>
      <c r="H443" s="629">
        <v>1</v>
      </c>
      <c r="I443" s="629">
        <v>1728.96</v>
      </c>
      <c r="J443" s="629"/>
      <c r="K443" s="629"/>
      <c r="L443" s="629"/>
      <c r="M443" s="629"/>
      <c r="N443" s="629"/>
      <c r="O443" s="629"/>
      <c r="P443" s="642"/>
      <c r="Q443" s="630"/>
    </row>
    <row r="444" spans="1:17" ht="14.4" customHeight="1" x14ac:dyDescent="0.3">
      <c r="A444" s="625" t="s">
        <v>549</v>
      </c>
      <c r="B444" s="626" t="s">
        <v>5868</v>
      </c>
      <c r="C444" s="626" t="s">
        <v>5303</v>
      </c>
      <c r="D444" s="626" t="s">
        <v>5352</v>
      </c>
      <c r="E444" s="626" t="s">
        <v>5353</v>
      </c>
      <c r="F444" s="629">
        <v>4.4408920985006262E-16</v>
      </c>
      <c r="G444" s="629">
        <v>0</v>
      </c>
      <c r="H444" s="629"/>
      <c r="I444" s="629">
        <v>0</v>
      </c>
      <c r="J444" s="629"/>
      <c r="K444" s="629"/>
      <c r="L444" s="629"/>
      <c r="M444" s="629"/>
      <c r="N444" s="629"/>
      <c r="O444" s="629"/>
      <c r="P444" s="642"/>
      <c r="Q444" s="630"/>
    </row>
    <row r="445" spans="1:17" ht="14.4" customHeight="1" x14ac:dyDescent="0.3">
      <c r="A445" s="625" t="s">
        <v>549</v>
      </c>
      <c r="B445" s="626" t="s">
        <v>5868</v>
      </c>
      <c r="C445" s="626" t="s">
        <v>5303</v>
      </c>
      <c r="D445" s="626" t="s">
        <v>5352</v>
      </c>
      <c r="E445" s="626" t="s">
        <v>5354</v>
      </c>
      <c r="F445" s="629">
        <v>5.4700000000000006</v>
      </c>
      <c r="G445" s="629">
        <v>93315.79</v>
      </c>
      <c r="H445" s="629">
        <v>1</v>
      </c>
      <c r="I445" s="629">
        <v>17059.559414990857</v>
      </c>
      <c r="J445" s="629"/>
      <c r="K445" s="629"/>
      <c r="L445" s="629"/>
      <c r="M445" s="629"/>
      <c r="N445" s="629"/>
      <c r="O445" s="629"/>
      <c r="P445" s="642"/>
      <c r="Q445" s="630"/>
    </row>
    <row r="446" spans="1:17" ht="14.4" customHeight="1" x14ac:dyDescent="0.3">
      <c r="A446" s="625" t="s">
        <v>549</v>
      </c>
      <c r="B446" s="626" t="s">
        <v>5868</v>
      </c>
      <c r="C446" s="626" t="s">
        <v>5303</v>
      </c>
      <c r="D446" s="626" t="s">
        <v>5411</v>
      </c>
      <c r="E446" s="626" t="s">
        <v>5412</v>
      </c>
      <c r="F446" s="629">
        <v>8.25</v>
      </c>
      <c r="G446" s="629">
        <v>1671.44</v>
      </c>
      <c r="H446" s="629">
        <v>1</v>
      </c>
      <c r="I446" s="629">
        <v>202.59878787878787</v>
      </c>
      <c r="J446" s="629"/>
      <c r="K446" s="629"/>
      <c r="L446" s="629"/>
      <c r="M446" s="629"/>
      <c r="N446" s="629"/>
      <c r="O446" s="629"/>
      <c r="P446" s="642"/>
      <c r="Q446" s="630"/>
    </row>
    <row r="447" spans="1:17" ht="14.4" customHeight="1" x14ac:dyDescent="0.3">
      <c r="A447" s="625" t="s">
        <v>549</v>
      </c>
      <c r="B447" s="626" t="s">
        <v>5868</v>
      </c>
      <c r="C447" s="626" t="s">
        <v>5303</v>
      </c>
      <c r="D447" s="626" t="s">
        <v>5413</v>
      </c>
      <c r="E447" s="626" t="s">
        <v>5412</v>
      </c>
      <c r="F447" s="629">
        <v>5.08</v>
      </c>
      <c r="G447" s="629">
        <v>2269.25</v>
      </c>
      <c r="H447" s="629">
        <v>1</v>
      </c>
      <c r="I447" s="629">
        <v>446.70275590551182</v>
      </c>
      <c r="J447" s="629"/>
      <c r="K447" s="629"/>
      <c r="L447" s="629"/>
      <c r="M447" s="629"/>
      <c r="N447" s="629"/>
      <c r="O447" s="629"/>
      <c r="P447" s="642"/>
      <c r="Q447" s="630"/>
    </row>
    <row r="448" spans="1:17" ht="14.4" customHeight="1" x14ac:dyDescent="0.3">
      <c r="A448" s="625" t="s">
        <v>549</v>
      </c>
      <c r="B448" s="626" t="s">
        <v>5868</v>
      </c>
      <c r="C448" s="626" t="s">
        <v>5303</v>
      </c>
      <c r="D448" s="626" t="s">
        <v>5414</v>
      </c>
      <c r="E448" s="626" t="s">
        <v>5412</v>
      </c>
      <c r="F448" s="629">
        <v>1.9100000000000001</v>
      </c>
      <c r="G448" s="629">
        <v>2672.0600000000004</v>
      </c>
      <c r="H448" s="629">
        <v>1</v>
      </c>
      <c r="I448" s="629">
        <v>1398.9842931937173</v>
      </c>
      <c r="J448" s="629"/>
      <c r="K448" s="629"/>
      <c r="L448" s="629"/>
      <c r="M448" s="629"/>
      <c r="N448" s="629"/>
      <c r="O448" s="629"/>
      <c r="P448" s="642"/>
      <c r="Q448" s="630"/>
    </row>
    <row r="449" spans="1:17" ht="14.4" customHeight="1" x14ac:dyDescent="0.3">
      <c r="A449" s="625" t="s">
        <v>549</v>
      </c>
      <c r="B449" s="626" t="s">
        <v>5868</v>
      </c>
      <c r="C449" s="626" t="s">
        <v>5303</v>
      </c>
      <c r="D449" s="626" t="s">
        <v>5418</v>
      </c>
      <c r="E449" s="626" t="s">
        <v>5417</v>
      </c>
      <c r="F449" s="629">
        <v>3.33</v>
      </c>
      <c r="G449" s="629">
        <v>7604.48</v>
      </c>
      <c r="H449" s="629">
        <v>1</v>
      </c>
      <c r="I449" s="629">
        <v>2283.6276276276276</v>
      </c>
      <c r="J449" s="629"/>
      <c r="K449" s="629"/>
      <c r="L449" s="629"/>
      <c r="M449" s="629"/>
      <c r="N449" s="629"/>
      <c r="O449" s="629"/>
      <c r="P449" s="642"/>
      <c r="Q449" s="630"/>
    </row>
    <row r="450" spans="1:17" ht="14.4" customHeight="1" x14ac:dyDescent="0.3">
      <c r="A450" s="625" t="s">
        <v>549</v>
      </c>
      <c r="B450" s="626" t="s">
        <v>5868</v>
      </c>
      <c r="C450" s="626" t="s">
        <v>5303</v>
      </c>
      <c r="D450" s="626" t="s">
        <v>5419</v>
      </c>
      <c r="E450" s="626" t="s">
        <v>5331</v>
      </c>
      <c r="F450" s="629">
        <v>38.08</v>
      </c>
      <c r="G450" s="629">
        <v>1344.27</v>
      </c>
      <c r="H450" s="629">
        <v>1</v>
      </c>
      <c r="I450" s="629">
        <v>35.301207983193279</v>
      </c>
      <c r="J450" s="629"/>
      <c r="K450" s="629"/>
      <c r="L450" s="629"/>
      <c r="M450" s="629"/>
      <c r="N450" s="629"/>
      <c r="O450" s="629"/>
      <c r="P450" s="642"/>
      <c r="Q450" s="630"/>
    </row>
    <row r="451" spans="1:17" ht="14.4" customHeight="1" x14ac:dyDescent="0.3">
      <c r="A451" s="625" t="s">
        <v>549</v>
      </c>
      <c r="B451" s="626" t="s">
        <v>5868</v>
      </c>
      <c r="C451" s="626" t="s">
        <v>5303</v>
      </c>
      <c r="D451" s="626" t="s">
        <v>5436</v>
      </c>
      <c r="E451" s="626" t="s">
        <v>5437</v>
      </c>
      <c r="F451" s="629">
        <v>2.3199999999999998</v>
      </c>
      <c r="G451" s="629">
        <v>10692.88</v>
      </c>
      <c r="H451" s="629">
        <v>1</v>
      </c>
      <c r="I451" s="629">
        <v>4609</v>
      </c>
      <c r="J451" s="629"/>
      <c r="K451" s="629"/>
      <c r="L451" s="629"/>
      <c r="M451" s="629"/>
      <c r="N451" s="629"/>
      <c r="O451" s="629"/>
      <c r="P451" s="642"/>
      <c r="Q451" s="630"/>
    </row>
    <row r="452" spans="1:17" ht="14.4" customHeight="1" x14ac:dyDescent="0.3">
      <c r="A452" s="625" t="s">
        <v>549</v>
      </c>
      <c r="B452" s="626" t="s">
        <v>5868</v>
      </c>
      <c r="C452" s="626" t="s">
        <v>5303</v>
      </c>
      <c r="D452" s="626" t="s">
        <v>5462</v>
      </c>
      <c r="E452" s="626" t="s">
        <v>5463</v>
      </c>
      <c r="F452" s="629">
        <v>48.58</v>
      </c>
      <c r="G452" s="629">
        <v>3118.7500000000005</v>
      </c>
      <c r="H452" s="629">
        <v>1</v>
      </c>
      <c r="I452" s="629">
        <v>64.198229724166339</v>
      </c>
      <c r="J452" s="629"/>
      <c r="K452" s="629"/>
      <c r="L452" s="629"/>
      <c r="M452" s="629"/>
      <c r="N452" s="629"/>
      <c r="O452" s="629"/>
      <c r="P452" s="642"/>
      <c r="Q452" s="630"/>
    </row>
    <row r="453" spans="1:17" ht="14.4" customHeight="1" x14ac:dyDescent="0.3">
      <c r="A453" s="625" t="s">
        <v>549</v>
      </c>
      <c r="B453" s="626" t="s">
        <v>5868</v>
      </c>
      <c r="C453" s="626" t="s">
        <v>5303</v>
      </c>
      <c r="D453" s="626" t="s">
        <v>5464</v>
      </c>
      <c r="E453" s="626" t="s">
        <v>5463</v>
      </c>
      <c r="F453" s="629">
        <v>32.29</v>
      </c>
      <c r="G453" s="629">
        <v>5182.5199999999995</v>
      </c>
      <c r="H453" s="629">
        <v>1</v>
      </c>
      <c r="I453" s="629">
        <v>160.49922576649115</v>
      </c>
      <c r="J453" s="629"/>
      <c r="K453" s="629"/>
      <c r="L453" s="629"/>
      <c r="M453" s="629"/>
      <c r="N453" s="629"/>
      <c r="O453" s="629"/>
      <c r="P453" s="642"/>
      <c r="Q453" s="630"/>
    </row>
    <row r="454" spans="1:17" ht="14.4" customHeight="1" x14ac:dyDescent="0.3">
      <c r="A454" s="625" t="s">
        <v>549</v>
      </c>
      <c r="B454" s="626" t="s">
        <v>5868</v>
      </c>
      <c r="C454" s="626" t="s">
        <v>5303</v>
      </c>
      <c r="D454" s="626" t="s">
        <v>5465</v>
      </c>
      <c r="E454" s="626" t="s">
        <v>5463</v>
      </c>
      <c r="F454" s="629">
        <v>36.159999999999997</v>
      </c>
      <c r="G454" s="629">
        <v>11607.359999999999</v>
      </c>
      <c r="H454" s="629">
        <v>1</v>
      </c>
      <c r="I454" s="629">
        <v>321</v>
      </c>
      <c r="J454" s="629"/>
      <c r="K454" s="629"/>
      <c r="L454" s="629"/>
      <c r="M454" s="629"/>
      <c r="N454" s="629"/>
      <c r="O454" s="629"/>
      <c r="P454" s="642"/>
      <c r="Q454" s="630"/>
    </row>
    <row r="455" spans="1:17" ht="14.4" customHeight="1" x14ac:dyDescent="0.3">
      <c r="A455" s="625" t="s">
        <v>549</v>
      </c>
      <c r="B455" s="626" t="s">
        <v>5868</v>
      </c>
      <c r="C455" s="626" t="s">
        <v>5303</v>
      </c>
      <c r="D455" s="626" t="s">
        <v>5485</v>
      </c>
      <c r="E455" s="626" t="s">
        <v>5486</v>
      </c>
      <c r="F455" s="629">
        <v>1.25</v>
      </c>
      <c r="G455" s="629">
        <v>4020.43</v>
      </c>
      <c r="H455" s="629">
        <v>1</v>
      </c>
      <c r="I455" s="629">
        <v>3216.3440000000001</v>
      </c>
      <c r="J455" s="629"/>
      <c r="K455" s="629"/>
      <c r="L455" s="629"/>
      <c r="M455" s="629"/>
      <c r="N455" s="629"/>
      <c r="O455" s="629"/>
      <c r="P455" s="642"/>
      <c r="Q455" s="630"/>
    </row>
    <row r="456" spans="1:17" ht="14.4" customHeight="1" x14ac:dyDescent="0.3">
      <c r="A456" s="625" t="s">
        <v>549</v>
      </c>
      <c r="B456" s="626" t="s">
        <v>5868</v>
      </c>
      <c r="C456" s="626" t="s">
        <v>5303</v>
      </c>
      <c r="D456" s="626" t="s">
        <v>5487</v>
      </c>
      <c r="E456" s="626" t="s">
        <v>5486</v>
      </c>
      <c r="F456" s="629">
        <v>3.7199999999999998</v>
      </c>
      <c r="G456" s="629">
        <v>23929.599999999999</v>
      </c>
      <c r="H456" s="629">
        <v>1</v>
      </c>
      <c r="I456" s="629">
        <v>6432.688172043011</v>
      </c>
      <c r="J456" s="629"/>
      <c r="K456" s="629"/>
      <c r="L456" s="629"/>
      <c r="M456" s="629"/>
      <c r="N456" s="629"/>
      <c r="O456" s="629"/>
      <c r="P456" s="642"/>
      <c r="Q456" s="630"/>
    </row>
    <row r="457" spans="1:17" ht="14.4" customHeight="1" x14ac:dyDescent="0.3">
      <c r="A457" s="625" t="s">
        <v>549</v>
      </c>
      <c r="B457" s="626" t="s">
        <v>5868</v>
      </c>
      <c r="C457" s="626" t="s">
        <v>5303</v>
      </c>
      <c r="D457" s="626" t="s">
        <v>5488</v>
      </c>
      <c r="E457" s="626" t="s">
        <v>5489</v>
      </c>
      <c r="F457" s="629">
        <v>3.55</v>
      </c>
      <c r="G457" s="629">
        <v>4908.5700000000006</v>
      </c>
      <c r="H457" s="629">
        <v>1</v>
      </c>
      <c r="I457" s="629">
        <v>1382.6957746478877</v>
      </c>
      <c r="J457" s="629"/>
      <c r="K457" s="629"/>
      <c r="L457" s="629"/>
      <c r="M457" s="629"/>
      <c r="N457" s="629"/>
      <c r="O457" s="629"/>
      <c r="P457" s="642"/>
      <c r="Q457" s="630"/>
    </row>
    <row r="458" spans="1:17" ht="14.4" customHeight="1" x14ac:dyDescent="0.3">
      <c r="A458" s="625" t="s">
        <v>549</v>
      </c>
      <c r="B458" s="626" t="s">
        <v>5868</v>
      </c>
      <c r="C458" s="626" t="s">
        <v>5303</v>
      </c>
      <c r="D458" s="626" t="s">
        <v>5490</v>
      </c>
      <c r="E458" s="626" t="s">
        <v>5489</v>
      </c>
      <c r="F458" s="629">
        <v>2.79</v>
      </c>
      <c r="G458" s="629">
        <v>12859.11</v>
      </c>
      <c r="H458" s="629">
        <v>1</v>
      </c>
      <c r="I458" s="629">
        <v>4609</v>
      </c>
      <c r="J458" s="629"/>
      <c r="K458" s="629"/>
      <c r="L458" s="629"/>
      <c r="M458" s="629"/>
      <c r="N458" s="629"/>
      <c r="O458" s="629"/>
      <c r="P458" s="642"/>
      <c r="Q458" s="630"/>
    </row>
    <row r="459" spans="1:17" ht="14.4" customHeight="1" x14ac:dyDescent="0.3">
      <c r="A459" s="625" t="s">
        <v>549</v>
      </c>
      <c r="B459" s="626" t="s">
        <v>5868</v>
      </c>
      <c r="C459" s="626" t="s">
        <v>5303</v>
      </c>
      <c r="D459" s="626" t="s">
        <v>5491</v>
      </c>
      <c r="E459" s="626" t="s">
        <v>5489</v>
      </c>
      <c r="F459" s="629">
        <v>4.9499999999999993</v>
      </c>
      <c r="G459" s="629">
        <v>34221.81</v>
      </c>
      <c r="H459" s="629">
        <v>1</v>
      </c>
      <c r="I459" s="629">
        <v>6913.4969696969702</v>
      </c>
      <c r="J459" s="629"/>
      <c r="K459" s="629"/>
      <c r="L459" s="629"/>
      <c r="M459" s="629"/>
      <c r="N459" s="629"/>
      <c r="O459" s="629"/>
      <c r="P459" s="642"/>
      <c r="Q459" s="630"/>
    </row>
    <row r="460" spans="1:17" ht="14.4" customHeight="1" x14ac:dyDescent="0.3">
      <c r="A460" s="625" t="s">
        <v>549</v>
      </c>
      <c r="B460" s="626" t="s">
        <v>5868</v>
      </c>
      <c r="C460" s="626" t="s">
        <v>5303</v>
      </c>
      <c r="D460" s="626" t="s">
        <v>5492</v>
      </c>
      <c r="E460" s="626" t="s">
        <v>5489</v>
      </c>
      <c r="F460" s="629">
        <v>2</v>
      </c>
      <c r="G460" s="629">
        <v>27651.78</v>
      </c>
      <c r="H460" s="629">
        <v>1</v>
      </c>
      <c r="I460" s="629">
        <v>13825.89</v>
      </c>
      <c r="J460" s="629"/>
      <c r="K460" s="629"/>
      <c r="L460" s="629"/>
      <c r="M460" s="629"/>
      <c r="N460" s="629"/>
      <c r="O460" s="629"/>
      <c r="P460" s="642"/>
      <c r="Q460" s="630"/>
    </row>
    <row r="461" spans="1:17" ht="14.4" customHeight="1" x14ac:dyDescent="0.3">
      <c r="A461" s="625" t="s">
        <v>549</v>
      </c>
      <c r="B461" s="626" t="s">
        <v>5868</v>
      </c>
      <c r="C461" s="626" t="s">
        <v>5303</v>
      </c>
      <c r="D461" s="626" t="s">
        <v>5511</v>
      </c>
      <c r="E461" s="626" t="s">
        <v>5509</v>
      </c>
      <c r="F461" s="629">
        <v>2.95</v>
      </c>
      <c r="G461" s="629">
        <v>735.56000000000006</v>
      </c>
      <c r="H461" s="629">
        <v>1</v>
      </c>
      <c r="I461" s="629">
        <v>249.34237288135594</v>
      </c>
      <c r="J461" s="629"/>
      <c r="K461" s="629"/>
      <c r="L461" s="629"/>
      <c r="M461" s="629"/>
      <c r="N461" s="629"/>
      <c r="O461" s="629"/>
      <c r="P461" s="642"/>
      <c r="Q461" s="630"/>
    </row>
    <row r="462" spans="1:17" ht="14.4" customHeight="1" x14ac:dyDescent="0.3">
      <c r="A462" s="625" t="s">
        <v>549</v>
      </c>
      <c r="B462" s="626" t="s">
        <v>5868</v>
      </c>
      <c r="C462" s="626" t="s">
        <v>5303</v>
      </c>
      <c r="D462" s="626" t="s">
        <v>5526</v>
      </c>
      <c r="E462" s="626" t="s">
        <v>5412</v>
      </c>
      <c r="F462" s="629">
        <v>0.32</v>
      </c>
      <c r="G462" s="629">
        <v>384</v>
      </c>
      <c r="H462" s="629">
        <v>1</v>
      </c>
      <c r="I462" s="629">
        <v>1200</v>
      </c>
      <c r="J462" s="629"/>
      <c r="K462" s="629"/>
      <c r="L462" s="629"/>
      <c r="M462" s="629"/>
      <c r="N462" s="629"/>
      <c r="O462" s="629"/>
      <c r="P462" s="642"/>
      <c r="Q462" s="630"/>
    </row>
    <row r="463" spans="1:17" ht="14.4" customHeight="1" x14ac:dyDescent="0.3">
      <c r="A463" s="625" t="s">
        <v>549</v>
      </c>
      <c r="B463" s="626" t="s">
        <v>5868</v>
      </c>
      <c r="C463" s="626" t="s">
        <v>5303</v>
      </c>
      <c r="D463" s="626" t="s">
        <v>5580</v>
      </c>
      <c r="E463" s="626" t="s">
        <v>5581</v>
      </c>
      <c r="F463" s="629">
        <v>32.589999999999996</v>
      </c>
      <c r="G463" s="629">
        <v>10461.39</v>
      </c>
      <c r="H463" s="629">
        <v>1</v>
      </c>
      <c r="I463" s="629">
        <v>321</v>
      </c>
      <c r="J463" s="629"/>
      <c r="K463" s="629"/>
      <c r="L463" s="629"/>
      <c r="M463" s="629"/>
      <c r="N463" s="629"/>
      <c r="O463" s="629"/>
      <c r="P463" s="642"/>
      <c r="Q463" s="630"/>
    </row>
    <row r="464" spans="1:17" ht="14.4" customHeight="1" x14ac:dyDescent="0.3">
      <c r="A464" s="625" t="s">
        <v>549</v>
      </c>
      <c r="B464" s="626" t="s">
        <v>5868</v>
      </c>
      <c r="C464" s="626" t="s">
        <v>5835</v>
      </c>
      <c r="D464" s="626" t="s">
        <v>5836</v>
      </c>
      <c r="E464" s="626" t="s">
        <v>5837</v>
      </c>
      <c r="F464" s="629">
        <v>4</v>
      </c>
      <c r="G464" s="629">
        <v>6278.84</v>
      </c>
      <c r="H464" s="629">
        <v>1</v>
      </c>
      <c r="I464" s="629">
        <v>1569.71</v>
      </c>
      <c r="J464" s="629"/>
      <c r="K464" s="629"/>
      <c r="L464" s="629"/>
      <c r="M464" s="629"/>
      <c r="N464" s="629"/>
      <c r="O464" s="629"/>
      <c r="P464" s="642"/>
      <c r="Q464" s="630"/>
    </row>
    <row r="465" spans="1:17" ht="14.4" customHeight="1" x14ac:dyDescent="0.3">
      <c r="A465" s="625" t="s">
        <v>549</v>
      </c>
      <c r="B465" s="626" t="s">
        <v>5868</v>
      </c>
      <c r="C465" s="626" t="s">
        <v>5835</v>
      </c>
      <c r="D465" s="626" t="s">
        <v>5838</v>
      </c>
      <c r="E465" s="626" t="s">
        <v>5839</v>
      </c>
      <c r="F465" s="629">
        <v>44</v>
      </c>
      <c r="G465" s="629">
        <v>78415.040000000008</v>
      </c>
      <c r="H465" s="629">
        <v>1</v>
      </c>
      <c r="I465" s="629">
        <v>1782.16</v>
      </c>
      <c r="J465" s="629"/>
      <c r="K465" s="629"/>
      <c r="L465" s="629"/>
      <c r="M465" s="629"/>
      <c r="N465" s="629"/>
      <c r="O465" s="629"/>
      <c r="P465" s="642"/>
      <c r="Q465" s="630"/>
    </row>
    <row r="466" spans="1:17" ht="14.4" customHeight="1" x14ac:dyDescent="0.3">
      <c r="A466" s="625" t="s">
        <v>549</v>
      </c>
      <c r="B466" s="626" t="s">
        <v>5868</v>
      </c>
      <c r="C466" s="626" t="s">
        <v>5835</v>
      </c>
      <c r="D466" s="626" t="s">
        <v>5848</v>
      </c>
      <c r="E466" s="626" t="s">
        <v>5849</v>
      </c>
      <c r="F466" s="629">
        <v>10</v>
      </c>
      <c r="G466" s="629">
        <v>90390.1</v>
      </c>
      <c r="H466" s="629">
        <v>1</v>
      </c>
      <c r="I466" s="629">
        <v>9039.01</v>
      </c>
      <c r="J466" s="629"/>
      <c r="K466" s="629"/>
      <c r="L466" s="629"/>
      <c r="M466" s="629"/>
      <c r="N466" s="629"/>
      <c r="O466" s="629"/>
      <c r="P466" s="642"/>
      <c r="Q466" s="630"/>
    </row>
    <row r="467" spans="1:17" ht="14.4" customHeight="1" x14ac:dyDescent="0.3">
      <c r="A467" s="625" t="s">
        <v>549</v>
      </c>
      <c r="B467" s="626" t="s">
        <v>5868</v>
      </c>
      <c r="C467" s="626" t="s">
        <v>5628</v>
      </c>
      <c r="D467" s="626" t="s">
        <v>5869</v>
      </c>
      <c r="E467" s="626" t="s">
        <v>5870</v>
      </c>
      <c r="F467" s="629">
        <v>1</v>
      </c>
      <c r="G467" s="629">
        <v>3938</v>
      </c>
      <c r="H467" s="629">
        <v>1</v>
      </c>
      <c r="I467" s="629">
        <v>3938</v>
      </c>
      <c r="J467" s="629"/>
      <c r="K467" s="629"/>
      <c r="L467" s="629"/>
      <c r="M467" s="629"/>
      <c r="N467" s="629"/>
      <c r="O467" s="629"/>
      <c r="P467" s="642"/>
      <c r="Q467" s="630"/>
    </row>
    <row r="468" spans="1:17" ht="14.4" customHeight="1" x14ac:dyDescent="0.3">
      <c r="A468" s="625" t="s">
        <v>549</v>
      </c>
      <c r="B468" s="626" t="s">
        <v>5868</v>
      </c>
      <c r="C468" s="626" t="s">
        <v>5642</v>
      </c>
      <c r="D468" s="626" t="s">
        <v>5852</v>
      </c>
      <c r="E468" s="626" t="s">
        <v>5853</v>
      </c>
      <c r="F468" s="629">
        <v>1271</v>
      </c>
      <c r="G468" s="629">
        <v>1081225</v>
      </c>
      <c r="H468" s="629">
        <v>1</v>
      </c>
      <c r="I468" s="629">
        <v>850.68843430369793</v>
      </c>
      <c r="J468" s="629">
        <v>8</v>
      </c>
      <c r="K468" s="629">
        <v>8746</v>
      </c>
      <c r="L468" s="629">
        <v>8.088973155448681E-3</v>
      </c>
      <c r="M468" s="629">
        <v>1093.25</v>
      </c>
      <c r="N468" s="629"/>
      <c r="O468" s="629"/>
      <c r="P468" s="642"/>
      <c r="Q468" s="630"/>
    </row>
    <row r="469" spans="1:17" ht="14.4" customHeight="1" x14ac:dyDescent="0.3">
      <c r="A469" s="625" t="s">
        <v>549</v>
      </c>
      <c r="B469" s="626" t="s">
        <v>5868</v>
      </c>
      <c r="C469" s="626" t="s">
        <v>5642</v>
      </c>
      <c r="D469" s="626" t="s">
        <v>5854</v>
      </c>
      <c r="E469" s="626" t="s">
        <v>5855</v>
      </c>
      <c r="F469" s="629">
        <v>31</v>
      </c>
      <c r="G469" s="629">
        <v>5673</v>
      </c>
      <c r="H469" s="629">
        <v>1</v>
      </c>
      <c r="I469" s="629">
        <v>183</v>
      </c>
      <c r="J469" s="629"/>
      <c r="K469" s="629"/>
      <c r="L469" s="629"/>
      <c r="M469" s="629"/>
      <c r="N469" s="629"/>
      <c r="O469" s="629"/>
      <c r="P469" s="642"/>
      <c r="Q469" s="630"/>
    </row>
    <row r="470" spans="1:17" ht="14.4" customHeight="1" x14ac:dyDescent="0.3">
      <c r="A470" s="625" t="s">
        <v>549</v>
      </c>
      <c r="B470" s="626" t="s">
        <v>5868</v>
      </c>
      <c r="C470" s="626" t="s">
        <v>5642</v>
      </c>
      <c r="D470" s="626" t="s">
        <v>5661</v>
      </c>
      <c r="E470" s="626" t="s">
        <v>5662</v>
      </c>
      <c r="F470" s="629">
        <v>1</v>
      </c>
      <c r="G470" s="629">
        <v>34</v>
      </c>
      <c r="H470" s="629">
        <v>1</v>
      </c>
      <c r="I470" s="629">
        <v>34</v>
      </c>
      <c r="J470" s="629"/>
      <c r="K470" s="629"/>
      <c r="L470" s="629"/>
      <c r="M470" s="629"/>
      <c r="N470" s="629"/>
      <c r="O470" s="629"/>
      <c r="P470" s="642"/>
      <c r="Q470" s="630"/>
    </row>
    <row r="471" spans="1:17" ht="14.4" customHeight="1" x14ac:dyDescent="0.3">
      <c r="A471" s="625" t="s">
        <v>549</v>
      </c>
      <c r="B471" s="626" t="s">
        <v>5868</v>
      </c>
      <c r="C471" s="626" t="s">
        <v>5642</v>
      </c>
      <c r="D471" s="626" t="s">
        <v>5667</v>
      </c>
      <c r="E471" s="626" t="s">
        <v>5668</v>
      </c>
      <c r="F471" s="629">
        <v>4</v>
      </c>
      <c r="G471" s="629">
        <v>2568</v>
      </c>
      <c r="H471" s="629">
        <v>1</v>
      </c>
      <c r="I471" s="629">
        <v>642</v>
      </c>
      <c r="J471" s="629"/>
      <c r="K471" s="629"/>
      <c r="L471" s="629"/>
      <c r="M471" s="629"/>
      <c r="N471" s="629"/>
      <c r="O471" s="629"/>
      <c r="P471" s="642"/>
      <c r="Q471" s="630"/>
    </row>
    <row r="472" spans="1:17" ht="14.4" customHeight="1" x14ac:dyDescent="0.3">
      <c r="A472" s="625" t="s">
        <v>549</v>
      </c>
      <c r="B472" s="626" t="s">
        <v>5868</v>
      </c>
      <c r="C472" s="626" t="s">
        <v>5642</v>
      </c>
      <c r="D472" s="626" t="s">
        <v>5669</v>
      </c>
      <c r="E472" s="626" t="s">
        <v>5670</v>
      </c>
      <c r="F472" s="629">
        <v>38</v>
      </c>
      <c r="G472" s="629">
        <v>12388</v>
      </c>
      <c r="H472" s="629">
        <v>1</v>
      </c>
      <c r="I472" s="629">
        <v>326</v>
      </c>
      <c r="J472" s="629"/>
      <c r="K472" s="629"/>
      <c r="L472" s="629"/>
      <c r="M472" s="629"/>
      <c r="N472" s="629"/>
      <c r="O472" s="629"/>
      <c r="P472" s="642"/>
      <c r="Q472" s="630"/>
    </row>
    <row r="473" spans="1:17" ht="14.4" customHeight="1" x14ac:dyDescent="0.3">
      <c r="A473" s="625" t="s">
        <v>549</v>
      </c>
      <c r="B473" s="626" t="s">
        <v>5868</v>
      </c>
      <c r="C473" s="626" t="s">
        <v>5642</v>
      </c>
      <c r="D473" s="626" t="s">
        <v>5858</v>
      </c>
      <c r="E473" s="626" t="s">
        <v>5859</v>
      </c>
      <c r="F473" s="629">
        <v>126</v>
      </c>
      <c r="G473" s="629">
        <v>59724</v>
      </c>
      <c r="H473" s="629">
        <v>1</v>
      </c>
      <c r="I473" s="629">
        <v>474</v>
      </c>
      <c r="J473" s="629"/>
      <c r="K473" s="629"/>
      <c r="L473" s="629"/>
      <c r="M473" s="629"/>
      <c r="N473" s="629"/>
      <c r="O473" s="629"/>
      <c r="P473" s="642"/>
      <c r="Q473" s="630"/>
    </row>
    <row r="474" spans="1:17" ht="14.4" customHeight="1" x14ac:dyDescent="0.3">
      <c r="A474" s="625" t="s">
        <v>549</v>
      </c>
      <c r="B474" s="626" t="s">
        <v>5868</v>
      </c>
      <c r="C474" s="626" t="s">
        <v>5642</v>
      </c>
      <c r="D474" s="626" t="s">
        <v>5673</v>
      </c>
      <c r="E474" s="626" t="s">
        <v>5674</v>
      </c>
      <c r="F474" s="629">
        <v>325</v>
      </c>
      <c r="G474" s="629">
        <v>33475</v>
      </c>
      <c r="H474" s="629">
        <v>1</v>
      </c>
      <c r="I474" s="629">
        <v>103</v>
      </c>
      <c r="J474" s="629"/>
      <c r="K474" s="629"/>
      <c r="L474" s="629"/>
      <c r="M474" s="629"/>
      <c r="N474" s="629"/>
      <c r="O474" s="629"/>
      <c r="P474" s="642"/>
      <c r="Q474" s="630"/>
    </row>
    <row r="475" spans="1:17" ht="14.4" customHeight="1" x14ac:dyDescent="0.3">
      <c r="A475" s="625" t="s">
        <v>549</v>
      </c>
      <c r="B475" s="626" t="s">
        <v>5868</v>
      </c>
      <c r="C475" s="626" t="s">
        <v>5642</v>
      </c>
      <c r="D475" s="626" t="s">
        <v>5722</v>
      </c>
      <c r="E475" s="626" t="s">
        <v>5723</v>
      </c>
      <c r="F475" s="629">
        <v>35</v>
      </c>
      <c r="G475" s="629">
        <v>22400</v>
      </c>
      <c r="H475" s="629">
        <v>1</v>
      </c>
      <c r="I475" s="629">
        <v>640</v>
      </c>
      <c r="J475" s="629"/>
      <c r="K475" s="629"/>
      <c r="L475" s="629"/>
      <c r="M475" s="629"/>
      <c r="N475" s="629"/>
      <c r="O475" s="629"/>
      <c r="P475" s="642"/>
      <c r="Q475" s="630"/>
    </row>
    <row r="476" spans="1:17" ht="14.4" customHeight="1" x14ac:dyDescent="0.3">
      <c r="A476" s="625" t="s">
        <v>549</v>
      </c>
      <c r="B476" s="626" t="s">
        <v>5868</v>
      </c>
      <c r="C476" s="626" t="s">
        <v>5642</v>
      </c>
      <c r="D476" s="626" t="s">
        <v>5724</v>
      </c>
      <c r="E476" s="626" t="s">
        <v>5725</v>
      </c>
      <c r="F476" s="629">
        <v>115</v>
      </c>
      <c r="G476" s="629">
        <v>37260</v>
      </c>
      <c r="H476" s="629">
        <v>1</v>
      </c>
      <c r="I476" s="629">
        <v>324</v>
      </c>
      <c r="J476" s="629"/>
      <c r="K476" s="629"/>
      <c r="L476" s="629"/>
      <c r="M476" s="629"/>
      <c r="N476" s="629"/>
      <c r="O476" s="629"/>
      <c r="P476" s="642"/>
      <c r="Q476" s="630"/>
    </row>
    <row r="477" spans="1:17" ht="14.4" customHeight="1" x14ac:dyDescent="0.3">
      <c r="A477" s="625" t="s">
        <v>549</v>
      </c>
      <c r="B477" s="626" t="s">
        <v>5868</v>
      </c>
      <c r="C477" s="626" t="s">
        <v>5642</v>
      </c>
      <c r="D477" s="626" t="s">
        <v>5871</v>
      </c>
      <c r="E477" s="626" t="s">
        <v>5872</v>
      </c>
      <c r="F477" s="629">
        <v>1</v>
      </c>
      <c r="G477" s="629">
        <v>2665</v>
      </c>
      <c r="H477" s="629">
        <v>1</v>
      </c>
      <c r="I477" s="629">
        <v>2665</v>
      </c>
      <c r="J477" s="629"/>
      <c r="K477" s="629"/>
      <c r="L477" s="629"/>
      <c r="M477" s="629"/>
      <c r="N477" s="629"/>
      <c r="O477" s="629"/>
      <c r="P477" s="642"/>
      <c r="Q477" s="630"/>
    </row>
    <row r="478" spans="1:17" ht="14.4" customHeight="1" x14ac:dyDescent="0.3">
      <c r="A478" s="625" t="s">
        <v>549</v>
      </c>
      <c r="B478" s="626" t="s">
        <v>5868</v>
      </c>
      <c r="C478" s="626" t="s">
        <v>5642</v>
      </c>
      <c r="D478" s="626" t="s">
        <v>5873</v>
      </c>
      <c r="E478" s="626" t="s">
        <v>5874</v>
      </c>
      <c r="F478" s="629">
        <v>1</v>
      </c>
      <c r="G478" s="629">
        <v>5167</v>
      </c>
      <c r="H478" s="629">
        <v>1</v>
      </c>
      <c r="I478" s="629">
        <v>5167</v>
      </c>
      <c r="J478" s="629"/>
      <c r="K478" s="629"/>
      <c r="L478" s="629"/>
      <c r="M478" s="629"/>
      <c r="N478" s="629"/>
      <c r="O478" s="629"/>
      <c r="P478" s="642"/>
      <c r="Q478" s="630"/>
    </row>
    <row r="479" spans="1:17" ht="14.4" customHeight="1" x14ac:dyDescent="0.3">
      <c r="A479" s="625" t="s">
        <v>549</v>
      </c>
      <c r="B479" s="626" t="s">
        <v>5868</v>
      </c>
      <c r="C479" s="626" t="s">
        <v>5642</v>
      </c>
      <c r="D479" s="626" t="s">
        <v>5860</v>
      </c>
      <c r="E479" s="626" t="s">
        <v>5861</v>
      </c>
      <c r="F479" s="629">
        <v>0</v>
      </c>
      <c r="G479" s="629">
        <v>0</v>
      </c>
      <c r="H479" s="629"/>
      <c r="I479" s="629"/>
      <c r="J479" s="629">
        <v>0</v>
      </c>
      <c r="K479" s="629">
        <v>0</v>
      </c>
      <c r="L479" s="629"/>
      <c r="M479" s="629"/>
      <c r="N479" s="629"/>
      <c r="O479" s="629"/>
      <c r="P479" s="642"/>
      <c r="Q479" s="630"/>
    </row>
    <row r="480" spans="1:17" ht="14.4" customHeight="1" x14ac:dyDescent="0.3">
      <c r="A480" s="625" t="s">
        <v>549</v>
      </c>
      <c r="B480" s="626" t="s">
        <v>5868</v>
      </c>
      <c r="C480" s="626" t="s">
        <v>5642</v>
      </c>
      <c r="D480" s="626" t="s">
        <v>5862</v>
      </c>
      <c r="E480" s="626" t="s">
        <v>5863</v>
      </c>
      <c r="F480" s="629">
        <v>132</v>
      </c>
      <c r="G480" s="629">
        <v>0</v>
      </c>
      <c r="H480" s="629"/>
      <c r="I480" s="629">
        <v>0</v>
      </c>
      <c r="J480" s="629"/>
      <c r="K480" s="629"/>
      <c r="L480" s="629"/>
      <c r="M480" s="629"/>
      <c r="N480" s="629"/>
      <c r="O480" s="629"/>
      <c r="P480" s="642"/>
      <c r="Q480" s="630"/>
    </row>
    <row r="481" spans="1:17" ht="14.4" customHeight="1" x14ac:dyDescent="0.3">
      <c r="A481" s="625" t="s">
        <v>549</v>
      </c>
      <c r="B481" s="626" t="s">
        <v>5868</v>
      </c>
      <c r="C481" s="626" t="s">
        <v>5642</v>
      </c>
      <c r="D481" s="626" t="s">
        <v>5791</v>
      </c>
      <c r="E481" s="626" t="s">
        <v>5792</v>
      </c>
      <c r="F481" s="629">
        <v>1228</v>
      </c>
      <c r="G481" s="629">
        <v>0</v>
      </c>
      <c r="H481" s="629"/>
      <c r="I481" s="629">
        <v>0</v>
      </c>
      <c r="J481" s="629">
        <v>113</v>
      </c>
      <c r="K481" s="629">
        <v>0</v>
      </c>
      <c r="L481" s="629"/>
      <c r="M481" s="629">
        <v>0</v>
      </c>
      <c r="N481" s="629">
        <v>342</v>
      </c>
      <c r="O481" s="629">
        <v>0</v>
      </c>
      <c r="P481" s="642"/>
      <c r="Q481" s="630">
        <v>0</v>
      </c>
    </row>
    <row r="482" spans="1:17" ht="14.4" customHeight="1" x14ac:dyDescent="0.3">
      <c r="A482" s="625" t="s">
        <v>549</v>
      </c>
      <c r="B482" s="626" t="s">
        <v>5868</v>
      </c>
      <c r="C482" s="626" t="s">
        <v>5642</v>
      </c>
      <c r="D482" s="626" t="s">
        <v>5864</v>
      </c>
      <c r="E482" s="626" t="s">
        <v>5865</v>
      </c>
      <c r="F482" s="629">
        <v>171</v>
      </c>
      <c r="G482" s="629">
        <v>0</v>
      </c>
      <c r="H482" s="629"/>
      <c r="I482" s="629">
        <v>0</v>
      </c>
      <c r="J482" s="629"/>
      <c r="K482" s="629"/>
      <c r="L482" s="629"/>
      <c r="M482" s="629"/>
      <c r="N482" s="629"/>
      <c r="O482" s="629"/>
      <c r="P482" s="642"/>
      <c r="Q482" s="630"/>
    </row>
    <row r="483" spans="1:17" ht="14.4" customHeight="1" x14ac:dyDescent="0.3">
      <c r="A483" s="625" t="s">
        <v>549</v>
      </c>
      <c r="B483" s="626" t="s">
        <v>5875</v>
      </c>
      <c r="C483" s="626" t="s">
        <v>5642</v>
      </c>
      <c r="D483" s="626" t="s">
        <v>5871</v>
      </c>
      <c r="E483" s="626" t="s">
        <v>5872</v>
      </c>
      <c r="F483" s="629"/>
      <c r="G483" s="629"/>
      <c r="H483" s="629"/>
      <c r="I483" s="629"/>
      <c r="J483" s="629"/>
      <c r="K483" s="629"/>
      <c r="L483" s="629"/>
      <c r="M483" s="629"/>
      <c r="N483" s="629">
        <v>1</v>
      </c>
      <c r="O483" s="629">
        <v>2678</v>
      </c>
      <c r="P483" s="642"/>
      <c r="Q483" s="630">
        <v>2678</v>
      </c>
    </row>
    <row r="484" spans="1:17" ht="14.4" customHeight="1" x14ac:dyDescent="0.3">
      <c r="A484" s="625" t="s">
        <v>549</v>
      </c>
      <c r="B484" s="626" t="s">
        <v>5875</v>
      </c>
      <c r="C484" s="626" t="s">
        <v>5642</v>
      </c>
      <c r="D484" s="626" t="s">
        <v>5876</v>
      </c>
      <c r="E484" s="626" t="s">
        <v>5877</v>
      </c>
      <c r="F484" s="629"/>
      <c r="G484" s="629"/>
      <c r="H484" s="629"/>
      <c r="I484" s="629"/>
      <c r="J484" s="629"/>
      <c r="K484" s="629"/>
      <c r="L484" s="629"/>
      <c r="M484" s="629"/>
      <c r="N484" s="629">
        <v>1</v>
      </c>
      <c r="O484" s="629">
        <v>5098</v>
      </c>
      <c r="P484" s="642"/>
      <c r="Q484" s="630">
        <v>5098</v>
      </c>
    </row>
    <row r="485" spans="1:17" ht="14.4" customHeight="1" x14ac:dyDescent="0.3">
      <c r="A485" s="625" t="s">
        <v>549</v>
      </c>
      <c r="B485" s="626" t="s">
        <v>5875</v>
      </c>
      <c r="C485" s="626" t="s">
        <v>5642</v>
      </c>
      <c r="D485" s="626" t="s">
        <v>5878</v>
      </c>
      <c r="E485" s="626" t="s">
        <v>5879</v>
      </c>
      <c r="F485" s="629"/>
      <c r="G485" s="629"/>
      <c r="H485" s="629"/>
      <c r="I485" s="629"/>
      <c r="J485" s="629"/>
      <c r="K485" s="629"/>
      <c r="L485" s="629"/>
      <c r="M485" s="629"/>
      <c r="N485" s="629">
        <v>1</v>
      </c>
      <c r="O485" s="629">
        <v>3205</v>
      </c>
      <c r="P485" s="642"/>
      <c r="Q485" s="630">
        <v>3205</v>
      </c>
    </row>
    <row r="486" spans="1:17" ht="14.4" customHeight="1" x14ac:dyDescent="0.3">
      <c r="A486" s="625" t="s">
        <v>549</v>
      </c>
      <c r="B486" s="626" t="s">
        <v>5875</v>
      </c>
      <c r="C486" s="626" t="s">
        <v>5642</v>
      </c>
      <c r="D486" s="626" t="s">
        <v>5880</v>
      </c>
      <c r="E486" s="626" t="s">
        <v>5881</v>
      </c>
      <c r="F486" s="629"/>
      <c r="G486" s="629"/>
      <c r="H486" s="629"/>
      <c r="I486" s="629"/>
      <c r="J486" s="629"/>
      <c r="K486" s="629"/>
      <c r="L486" s="629"/>
      <c r="M486" s="629"/>
      <c r="N486" s="629">
        <v>1</v>
      </c>
      <c r="O486" s="629">
        <v>2370</v>
      </c>
      <c r="P486" s="642"/>
      <c r="Q486" s="630">
        <v>2370</v>
      </c>
    </row>
    <row r="487" spans="1:17" ht="14.4" customHeight="1" x14ac:dyDescent="0.3">
      <c r="A487" s="625" t="s">
        <v>5882</v>
      </c>
      <c r="B487" s="626" t="s">
        <v>5302</v>
      </c>
      <c r="C487" s="626" t="s">
        <v>5642</v>
      </c>
      <c r="D487" s="626" t="s">
        <v>5661</v>
      </c>
      <c r="E487" s="626" t="s">
        <v>5662</v>
      </c>
      <c r="F487" s="629">
        <v>2</v>
      </c>
      <c r="G487" s="629">
        <v>68</v>
      </c>
      <c r="H487" s="629">
        <v>1</v>
      </c>
      <c r="I487" s="629">
        <v>34</v>
      </c>
      <c r="J487" s="629">
        <v>1</v>
      </c>
      <c r="K487" s="629">
        <v>34</v>
      </c>
      <c r="L487" s="629">
        <v>0.5</v>
      </c>
      <c r="M487" s="629">
        <v>34</v>
      </c>
      <c r="N487" s="629">
        <v>1</v>
      </c>
      <c r="O487" s="629">
        <v>34</v>
      </c>
      <c r="P487" s="642">
        <v>0.5</v>
      </c>
      <c r="Q487" s="630">
        <v>34</v>
      </c>
    </row>
    <row r="488" spans="1:17" ht="14.4" customHeight="1" x14ac:dyDescent="0.3">
      <c r="A488" s="625" t="s">
        <v>5882</v>
      </c>
      <c r="B488" s="626" t="s">
        <v>5302</v>
      </c>
      <c r="C488" s="626" t="s">
        <v>5642</v>
      </c>
      <c r="D488" s="626" t="s">
        <v>5671</v>
      </c>
      <c r="E488" s="626" t="s">
        <v>5672</v>
      </c>
      <c r="F488" s="629"/>
      <c r="G488" s="629"/>
      <c r="H488" s="629"/>
      <c r="I488" s="629"/>
      <c r="J488" s="629"/>
      <c r="K488" s="629"/>
      <c r="L488" s="629"/>
      <c r="M488" s="629"/>
      <c r="N488" s="629">
        <v>1</v>
      </c>
      <c r="O488" s="629">
        <v>163</v>
      </c>
      <c r="P488" s="642"/>
      <c r="Q488" s="630">
        <v>163</v>
      </c>
    </row>
    <row r="489" spans="1:17" ht="14.4" customHeight="1" x14ac:dyDescent="0.3">
      <c r="A489" s="625" t="s">
        <v>5882</v>
      </c>
      <c r="B489" s="626" t="s">
        <v>5689</v>
      </c>
      <c r="C489" s="626" t="s">
        <v>5628</v>
      </c>
      <c r="D489" s="626" t="s">
        <v>5629</v>
      </c>
      <c r="E489" s="626" t="s">
        <v>5630</v>
      </c>
      <c r="F489" s="629"/>
      <c r="G489" s="629"/>
      <c r="H489" s="629"/>
      <c r="I489" s="629"/>
      <c r="J489" s="629">
        <v>3</v>
      </c>
      <c r="K489" s="629">
        <v>2131.8000000000002</v>
      </c>
      <c r="L489" s="629"/>
      <c r="M489" s="629">
        <v>710.6</v>
      </c>
      <c r="N489" s="629"/>
      <c r="O489" s="629"/>
      <c r="P489" s="642"/>
      <c r="Q489" s="630"/>
    </row>
    <row r="490" spans="1:17" ht="14.4" customHeight="1" x14ac:dyDescent="0.3">
      <c r="A490" s="625" t="s">
        <v>5882</v>
      </c>
      <c r="B490" s="626" t="s">
        <v>5689</v>
      </c>
      <c r="C490" s="626" t="s">
        <v>5628</v>
      </c>
      <c r="D490" s="626" t="s">
        <v>5714</v>
      </c>
      <c r="E490" s="626" t="s">
        <v>5715</v>
      </c>
      <c r="F490" s="629"/>
      <c r="G490" s="629"/>
      <c r="H490" s="629"/>
      <c r="I490" s="629"/>
      <c r="J490" s="629">
        <v>1</v>
      </c>
      <c r="K490" s="629">
        <v>746.4</v>
      </c>
      <c r="L490" s="629"/>
      <c r="M490" s="629">
        <v>746.4</v>
      </c>
      <c r="N490" s="629"/>
      <c r="O490" s="629"/>
      <c r="P490" s="642"/>
      <c r="Q490" s="630"/>
    </row>
    <row r="491" spans="1:17" ht="14.4" customHeight="1" x14ac:dyDescent="0.3">
      <c r="A491" s="625" t="s">
        <v>5882</v>
      </c>
      <c r="B491" s="626" t="s">
        <v>5689</v>
      </c>
      <c r="C491" s="626" t="s">
        <v>5642</v>
      </c>
      <c r="D491" s="626" t="s">
        <v>5661</v>
      </c>
      <c r="E491" s="626" t="s">
        <v>5662</v>
      </c>
      <c r="F491" s="629">
        <v>17</v>
      </c>
      <c r="G491" s="629">
        <v>578</v>
      </c>
      <c r="H491" s="629">
        <v>1</v>
      </c>
      <c r="I491" s="629">
        <v>34</v>
      </c>
      <c r="J491" s="629">
        <v>10</v>
      </c>
      <c r="K491" s="629">
        <v>340</v>
      </c>
      <c r="L491" s="629">
        <v>0.58823529411764708</v>
      </c>
      <c r="M491" s="629">
        <v>34</v>
      </c>
      <c r="N491" s="629">
        <v>10</v>
      </c>
      <c r="O491" s="629">
        <v>340</v>
      </c>
      <c r="P491" s="642">
        <v>0.58823529411764708</v>
      </c>
      <c r="Q491" s="630">
        <v>34</v>
      </c>
    </row>
    <row r="492" spans="1:17" ht="14.4" customHeight="1" x14ac:dyDescent="0.3">
      <c r="A492" s="625" t="s">
        <v>5882</v>
      </c>
      <c r="B492" s="626" t="s">
        <v>5689</v>
      </c>
      <c r="C492" s="626" t="s">
        <v>5642</v>
      </c>
      <c r="D492" s="626" t="s">
        <v>5724</v>
      </c>
      <c r="E492" s="626" t="s">
        <v>5725</v>
      </c>
      <c r="F492" s="629">
        <v>2</v>
      </c>
      <c r="G492" s="629">
        <v>648</v>
      </c>
      <c r="H492" s="629">
        <v>1</v>
      </c>
      <c r="I492" s="629">
        <v>324</v>
      </c>
      <c r="J492" s="629">
        <v>4</v>
      </c>
      <c r="K492" s="629">
        <v>1304</v>
      </c>
      <c r="L492" s="629">
        <v>2.0123456790123457</v>
      </c>
      <c r="M492" s="629">
        <v>326</v>
      </c>
      <c r="N492" s="629">
        <v>2</v>
      </c>
      <c r="O492" s="629">
        <v>654</v>
      </c>
      <c r="P492" s="642">
        <v>1.0092592592592593</v>
      </c>
      <c r="Q492" s="630">
        <v>327</v>
      </c>
    </row>
    <row r="493" spans="1:17" ht="14.4" customHeight="1" x14ac:dyDescent="0.3">
      <c r="A493" s="625" t="s">
        <v>5882</v>
      </c>
      <c r="B493" s="626" t="s">
        <v>5689</v>
      </c>
      <c r="C493" s="626" t="s">
        <v>5642</v>
      </c>
      <c r="D493" s="626" t="s">
        <v>5726</v>
      </c>
      <c r="E493" s="626" t="s">
        <v>5727</v>
      </c>
      <c r="F493" s="629">
        <v>3</v>
      </c>
      <c r="G493" s="629">
        <v>486</v>
      </c>
      <c r="H493" s="629">
        <v>1</v>
      </c>
      <c r="I493" s="629">
        <v>162</v>
      </c>
      <c r="J493" s="629">
        <v>1</v>
      </c>
      <c r="K493" s="629">
        <v>162</v>
      </c>
      <c r="L493" s="629">
        <v>0.33333333333333331</v>
      </c>
      <c r="M493" s="629">
        <v>162</v>
      </c>
      <c r="N493" s="629"/>
      <c r="O493" s="629"/>
      <c r="P493" s="642"/>
      <c r="Q493" s="630"/>
    </row>
    <row r="494" spans="1:17" ht="14.4" customHeight="1" x14ac:dyDescent="0.3">
      <c r="A494" s="625" t="s">
        <v>5882</v>
      </c>
      <c r="B494" s="626" t="s">
        <v>5689</v>
      </c>
      <c r="C494" s="626" t="s">
        <v>5642</v>
      </c>
      <c r="D494" s="626" t="s">
        <v>5736</v>
      </c>
      <c r="E494" s="626" t="s">
        <v>5737</v>
      </c>
      <c r="F494" s="629"/>
      <c r="G494" s="629"/>
      <c r="H494" s="629"/>
      <c r="I494" s="629"/>
      <c r="J494" s="629">
        <v>4</v>
      </c>
      <c r="K494" s="629">
        <v>2820</v>
      </c>
      <c r="L494" s="629"/>
      <c r="M494" s="629">
        <v>705</v>
      </c>
      <c r="N494" s="629"/>
      <c r="O494" s="629"/>
      <c r="P494" s="642"/>
      <c r="Q494" s="630"/>
    </row>
    <row r="495" spans="1:17" ht="14.4" customHeight="1" x14ac:dyDescent="0.3">
      <c r="A495" s="625" t="s">
        <v>5882</v>
      </c>
      <c r="B495" s="626" t="s">
        <v>5689</v>
      </c>
      <c r="C495" s="626" t="s">
        <v>5642</v>
      </c>
      <c r="D495" s="626" t="s">
        <v>5746</v>
      </c>
      <c r="E495" s="626" t="s">
        <v>5747</v>
      </c>
      <c r="F495" s="629"/>
      <c r="G495" s="629"/>
      <c r="H495" s="629"/>
      <c r="I495" s="629"/>
      <c r="J495" s="629">
        <v>2</v>
      </c>
      <c r="K495" s="629">
        <v>246</v>
      </c>
      <c r="L495" s="629"/>
      <c r="M495" s="629">
        <v>123</v>
      </c>
      <c r="N495" s="629"/>
      <c r="O495" s="629"/>
      <c r="P495" s="642"/>
      <c r="Q495" s="630"/>
    </row>
    <row r="496" spans="1:17" ht="14.4" customHeight="1" x14ac:dyDescent="0.3">
      <c r="A496" s="625" t="s">
        <v>5882</v>
      </c>
      <c r="B496" s="626" t="s">
        <v>5689</v>
      </c>
      <c r="C496" s="626" t="s">
        <v>5642</v>
      </c>
      <c r="D496" s="626" t="s">
        <v>5748</v>
      </c>
      <c r="E496" s="626" t="s">
        <v>5749</v>
      </c>
      <c r="F496" s="629">
        <v>4</v>
      </c>
      <c r="G496" s="629">
        <v>7532</v>
      </c>
      <c r="H496" s="629">
        <v>1</v>
      </c>
      <c r="I496" s="629">
        <v>1883</v>
      </c>
      <c r="J496" s="629">
        <v>6</v>
      </c>
      <c r="K496" s="629">
        <v>11310</v>
      </c>
      <c r="L496" s="629">
        <v>1.5015932023366967</v>
      </c>
      <c r="M496" s="629">
        <v>1885</v>
      </c>
      <c r="N496" s="629"/>
      <c r="O496" s="629"/>
      <c r="P496" s="642"/>
      <c r="Q496" s="630"/>
    </row>
    <row r="497" spans="1:17" ht="14.4" customHeight="1" x14ac:dyDescent="0.3">
      <c r="A497" s="625" t="s">
        <v>5882</v>
      </c>
      <c r="B497" s="626" t="s">
        <v>5689</v>
      </c>
      <c r="C497" s="626" t="s">
        <v>5642</v>
      </c>
      <c r="D497" s="626" t="s">
        <v>5752</v>
      </c>
      <c r="E497" s="626" t="s">
        <v>5753</v>
      </c>
      <c r="F497" s="629"/>
      <c r="G497" s="629"/>
      <c r="H497" s="629"/>
      <c r="I497" s="629"/>
      <c r="J497" s="629">
        <v>4</v>
      </c>
      <c r="K497" s="629">
        <v>2672</v>
      </c>
      <c r="L497" s="629"/>
      <c r="M497" s="629">
        <v>668</v>
      </c>
      <c r="N497" s="629"/>
      <c r="O497" s="629"/>
      <c r="P497" s="642"/>
      <c r="Q497" s="630"/>
    </row>
    <row r="498" spans="1:17" ht="14.4" customHeight="1" x14ac:dyDescent="0.3">
      <c r="A498" s="625" t="s">
        <v>5882</v>
      </c>
      <c r="B498" s="626" t="s">
        <v>5689</v>
      </c>
      <c r="C498" s="626" t="s">
        <v>5642</v>
      </c>
      <c r="D498" s="626" t="s">
        <v>5754</v>
      </c>
      <c r="E498" s="626" t="s">
        <v>5755</v>
      </c>
      <c r="F498" s="629">
        <v>1</v>
      </c>
      <c r="G498" s="629">
        <v>3688</v>
      </c>
      <c r="H498" s="629">
        <v>1</v>
      </c>
      <c r="I498" s="629">
        <v>3688</v>
      </c>
      <c r="J498" s="629">
        <v>1</v>
      </c>
      <c r="K498" s="629">
        <v>3692</v>
      </c>
      <c r="L498" s="629">
        <v>1.0010845986984815</v>
      </c>
      <c r="M498" s="629">
        <v>3692</v>
      </c>
      <c r="N498" s="629"/>
      <c r="O498" s="629"/>
      <c r="P498" s="642"/>
      <c r="Q498" s="630"/>
    </row>
    <row r="499" spans="1:17" ht="14.4" customHeight="1" x14ac:dyDescent="0.3">
      <c r="A499" s="625" t="s">
        <v>5882</v>
      </c>
      <c r="B499" s="626" t="s">
        <v>5689</v>
      </c>
      <c r="C499" s="626" t="s">
        <v>5642</v>
      </c>
      <c r="D499" s="626" t="s">
        <v>5756</v>
      </c>
      <c r="E499" s="626" t="s">
        <v>5757</v>
      </c>
      <c r="F499" s="629">
        <v>99</v>
      </c>
      <c r="G499" s="629">
        <v>85833</v>
      </c>
      <c r="H499" s="629">
        <v>1</v>
      </c>
      <c r="I499" s="629">
        <v>867</v>
      </c>
      <c r="J499" s="629">
        <v>18</v>
      </c>
      <c r="K499" s="629">
        <v>15624</v>
      </c>
      <c r="L499" s="629">
        <v>0.18202789137045192</v>
      </c>
      <c r="M499" s="629">
        <v>868</v>
      </c>
      <c r="N499" s="629"/>
      <c r="O499" s="629"/>
      <c r="P499" s="642"/>
      <c r="Q499" s="630"/>
    </row>
    <row r="500" spans="1:17" ht="14.4" customHeight="1" x14ac:dyDescent="0.3">
      <c r="A500" s="625" t="s">
        <v>5883</v>
      </c>
      <c r="B500" s="626" t="s">
        <v>5302</v>
      </c>
      <c r="C500" s="626" t="s">
        <v>5642</v>
      </c>
      <c r="D500" s="626" t="s">
        <v>5669</v>
      </c>
      <c r="E500" s="626" t="s">
        <v>5670</v>
      </c>
      <c r="F500" s="629">
        <v>1</v>
      </c>
      <c r="G500" s="629">
        <v>326</v>
      </c>
      <c r="H500" s="629">
        <v>1</v>
      </c>
      <c r="I500" s="629">
        <v>326</v>
      </c>
      <c r="J500" s="629"/>
      <c r="K500" s="629"/>
      <c r="L500" s="629"/>
      <c r="M500" s="629"/>
      <c r="N500" s="629"/>
      <c r="O500" s="629"/>
      <c r="P500" s="642"/>
      <c r="Q500" s="630"/>
    </row>
    <row r="501" spans="1:17" ht="14.4" customHeight="1" x14ac:dyDescent="0.3">
      <c r="A501" s="625" t="s">
        <v>5883</v>
      </c>
      <c r="B501" s="626" t="s">
        <v>5302</v>
      </c>
      <c r="C501" s="626" t="s">
        <v>5642</v>
      </c>
      <c r="D501" s="626" t="s">
        <v>5671</v>
      </c>
      <c r="E501" s="626" t="s">
        <v>5672</v>
      </c>
      <c r="F501" s="629">
        <v>2</v>
      </c>
      <c r="G501" s="629">
        <v>326</v>
      </c>
      <c r="H501" s="629">
        <v>1</v>
      </c>
      <c r="I501" s="629">
        <v>163</v>
      </c>
      <c r="J501" s="629"/>
      <c r="K501" s="629"/>
      <c r="L501" s="629"/>
      <c r="M501" s="629"/>
      <c r="N501" s="629">
        <v>1</v>
      </c>
      <c r="O501" s="629">
        <v>163</v>
      </c>
      <c r="P501" s="642">
        <v>0.5</v>
      </c>
      <c r="Q501" s="630">
        <v>163</v>
      </c>
    </row>
    <row r="502" spans="1:17" ht="14.4" customHeight="1" x14ac:dyDescent="0.3">
      <c r="A502" s="625" t="s">
        <v>5883</v>
      </c>
      <c r="B502" s="626" t="s">
        <v>5689</v>
      </c>
      <c r="C502" s="626" t="s">
        <v>5628</v>
      </c>
      <c r="D502" s="626" t="s">
        <v>5629</v>
      </c>
      <c r="E502" s="626" t="s">
        <v>5630</v>
      </c>
      <c r="F502" s="629">
        <v>1</v>
      </c>
      <c r="G502" s="629">
        <v>710.6</v>
      </c>
      <c r="H502" s="629">
        <v>1</v>
      </c>
      <c r="I502" s="629">
        <v>710.6</v>
      </c>
      <c r="J502" s="629"/>
      <c r="K502" s="629"/>
      <c r="L502" s="629"/>
      <c r="M502" s="629"/>
      <c r="N502" s="629"/>
      <c r="O502" s="629"/>
      <c r="P502" s="642"/>
      <c r="Q502" s="630"/>
    </row>
    <row r="503" spans="1:17" ht="14.4" customHeight="1" x14ac:dyDescent="0.3">
      <c r="A503" s="625" t="s">
        <v>5883</v>
      </c>
      <c r="B503" s="626" t="s">
        <v>5689</v>
      </c>
      <c r="C503" s="626" t="s">
        <v>5642</v>
      </c>
      <c r="D503" s="626" t="s">
        <v>5661</v>
      </c>
      <c r="E503" s="626" t="s">
        <v>5662</v>
      </c>
      <c r="F503" s="629">
        <v>1</v>
      </c>
      <c r="G503" s="629">
        <v>34</v>
      </c>
      <c r="H503" s="629">
        <v>1</v>
      </c>
      <c r="I503" s="629">
        <v>34</v>
      </c>
      <c r="J503" s="629"/>
      <c r="K503" s="629"/>
      <c r="L503" s="629"/>
      <c r="M503" s="629"/>
      <c r="N503" s="629"/>
      <c r="O503" s="629"/>
      <c r="P503" s="642"/>
      <c r="Q503" s="630"/>
    </row>
    <row r="504" spans="1:17" ht="14.4" customHeight="1" x14ac:dyDescent="0.3">
      <c r="A504" s="625" t="s">
        <v>5883</v>
      </c>
      <c r="B504" s="626" t="s">
        <v>5689</v>
      </c>
      <c r="C504" s="626" t="s">
        <v>5642</v>
      </c>
      <c r="D504" s="626" t="s">
        <v>5724</v>
      </c>
      <c r="E504" s="626" t="s">
        <v>5725</v>
      </c>
      <c r="F504" s="629">
        <v>2</v>
      </c>
      <c r="G504" s="629">
        <v>648</v>
      </c>
      <c r="H504" s="629">
        <v>1</v>
      </c>
      <c r="I504" s="629">
        <v>324</v>
      </c>
      <c r="J504" s="629"/>
      <c r="K504" s="629"/>
      <c r="L504" s="629"/>
      <c r="M504" s="629"/>
      <c r="N504" s="629"/>
      <c r="O504" s="629"/>
      <c r="P504" s="642"/>
      <c r="Q504" s="630"/>
    </row>
    <row r="505" spans="1:17" ht="14.4" customHeight="1" x14ac:dyDescent="0.3">
      <c r="A505" s="625" t="s">
        <v>5883</v>
      </c>
      <c r="B505" s="626" t="s">
        <v>5689</v>
      </c>
      <c r="C505" s="626" t="s">
        <v>5642</v>
      </c>
      <c r="D505" s="626" t="s">
        <v>5726</v>
      </c>
      <c r="E505" s="626" t="s">
        <v>5727</v>
      </c>
      <c r="F505" s="629">
        <v>2</v>
      </c>
      <c r="G505" s="629">
        <v>324</v>
      </c>
      <c r="H505" s="629">
        <v>1</v>
      </c>
      <c r="I505" s="629">
        <v>162</v>
      </c>
      <c r="J505" s="629"/>
      <c r="K505" s="629"/>
      <c r="L505" s="629"/>
      <c r="M505" s="629"/>
      <c r="N505" s="629"/>
      <c r="O505" s="629"/>
      <c r="P505" s="642"/>
      <c r="Q505" s="630"/>
    </row>
    <row r="506" spans="1:17" ht="14.4" customHeight="1" x14ac:dyDescent="0.3">
      <c r="A506" s="625" t="s">
        <v>5883</v>
      </c>
      <c r="B506" s="626" t="s">
        <v>5689</v>
      </c>
      <c r="C506" s="626" t="s">
        <v>5642</v>
      </c>
      <c r="D506" s="626" t="s">
        <v>5748</v>
      </c>
      <c r="E506" s="626" t="s">
        <v>5749</v>
      </c>
      <c r="F506" s="629">
        <v>1</v>
      </c>
      <c r="G506" s="629">
        <v>1883</v>
      </c>
      <c r="H506" s="629">
        <v>1</v>
      </c>
      <c r="I506" s="629">
        <v>1883</v>
      </c>
      <c r="J506" s="629"/>
      <c r="K506" s="629"/>
      <c r="L506" s="629"/>
      <c r="M506" s="629"/>
      <c r="N506" s="629"/>
      <c r="O506" s="629"/>
      <c r="P506" s="642"/>
      <c r="Q506" s="630"/>
    </row>
    <row r="507" spans="1:17" ht="14.4" customHeight="1" x14ac:dyDescent="0.3">
      <c r="A507" s="625" t="s">
        <v>5883</v>
      </c>
      <c r="B507" s="626" t="s">
        <v>5689</v>
      </c>
      <c r="C507" s="626" t="s">
        <v>5642</v>
      </c>
      <c r="D507" s="626" t="s">
        <v>5752</v>
      </c>
      <c r="E507" s="626" t="s">
        <v>5753</v>
      </c>
      <c r="F507" s="629">
        <v>1</v>
      </c>
      <c r="G507" s="629">
        <v>664</v>
      </c>
      <c r="H507" s="629">
        <v>1</v>
      </c>
      <c r="I507" s="629">
        <v>664</v>
      </c>
      <c r="J507" s="629"/>
      <c r="K507" s="629"/>
      <c r="L507" s="629"/>
      <c r="M507" s="629"/>
      <c r="N507" s="629"/>
      <c r="O507" s="629"/>
      <c r="P507" s="642"/>
      <c r="Q507" s="630"/>
    </row>
    <row r="508" spans="1:17" ht="14.4" customHeight="1" x14ac:dyDescent="0.3">
      <c r="A508" s="625" t="s">
        <v>5884</v>
      </c>
      <c r="B508" s="626" t="s">
        <v>5302</v>
      </c>
      <c r="C508" s="626" t="s">
        <v>5303</v>
      </c>
      <c r="D508" s="626" t="s">
        <v>5388</v>
      </c>
      <c r="E508" s="626" t="s">
        <v>5390</v>
      </c>
      <c r="F508" s="629"/>
      <c r="G508" s="629"/>
      <c r="H508" s="629"/>
      <c r="I508" s="629"/>
      <c r="J508" s="629">
        <v>1</v>
      </c>
      <c r="K508" s="629">
        <v>22134.82</v>
      </c>
      <c r="L508" s="629"/>
      <c r="M508" s="629">
        <v>22134.82</v>
      </c>
      <c r="N508" s="629"/>
      <c r="O508" s="629"/>
      <c r="P508" s="642"/>
      <c r="Q508" s="630"/>
    </row>
    <row r="509" spans="1:17" ht="14.4" customHeight="1" x14ac:dyDescent="0.3">
      <c r="A509" s="625" t="s">
        <v>5884</v>
      </c>
      <c r="B509" s="626" t="s">
        <v>5302</v>
      </c>
      <c r="C509" s="626" t="s">
        <v>5642</v>
      </c>
      <c r="D509" s="626" t="s">
        <v>5661</v>
      </c>
      <c r="E509" s="626" t="s">
        <v>5662</v>
      </c>
      <c r="F509" s="629">
        <v>2</v>
      </c>
      <c r="G509" s="629">
        <v>68</v>
      </c>
      <c r="H509" s="629">
        <v>1</v>
      </c>
      <c r="I509" s="629">
        <v>34</v>
      </c>
      <c r="J509" s="629">
        <v>3</v>
      </c>
      <c r="K509" s="629">
        <v>102</v>
      </c>
      <c r="L509" s="629">
        <v>1.5</v>
      </c>
      <c r="M509" s="629">
        <v>34</v>
      </c>
      <c r="N509" s="629"/>
      <c r="O509" s="629"/>
      <c r="P509" s="642"/>
      <c r="Q509" s="630"/>
    </row>
    <row r="510" spans="1:17" ht="14.4" customHeight="1" x14ac:dyDescent="0.3">
      <c r="A510" s="625" t="s">
        <v>5884</v>
      </c>
      <c r="B510" s="626" t="s">
        <v>5302</v>
      </c>
      <c r="C510" s="626" t="s">
        <v>5642</v>
      </c>
      <c r="D510" s="626" t="s">
        <v>5673</v>
      </c>
      <c r="E510" s="626" t="s">
        <v>5674</v>
      </c>
      <c r="F510" s="629"/>
      <c r="G510" s="629"/>
      <c r="H510" s="629"/>
      <c r="I510" s="629"/>
      <c r="J510" s="629">
        <v>1</v>
      </c>
      <c r="K510" s="629">
        <v>103</v>
      </c>
      <c r="L510" s="629"/>
      <c r="M510" s="629">
        <v>103</v>
      </c>
      <c r="N510" s="629"/>
      <c r="O510" s="629"/>
      <c r="P510" s="642"/>
      <c r="Q510" s="630"/>
    </row>
    <row r="511" spans="1:17" ht="14.4" customHeight="1" x14ac:dyDescent="0.3">
      <c r="A511" s="625" t="s">
        <v>5884</v>
      </c>
      <c r="B511" s="626" t="s">
        <v>5302</v>
      </c>
      <c r="C511" s="626" t="s">
        <v>5642</v>
      </c>
      <c r="D511" s="626" t="s">
        <v>5687</v>
      </c>
      <c r="E511" s="626" t="s">
        <v>5688</v>
      </c>
      <c r="F511" s="629"/>
      <c r="G511" s="629"/>
      <c r="H511" s="629"/>
      <c r="I511" s="629"/>
      <c r="J511" s="629">
        <v>1</v>
      </c>
      <c r="K511" s="629">
        <v>0</v>
      </c>
      <c r="L511" s="629"/>
      <c r="M511" s="629">
        <v>0</v>
      </c>
      <c r="N511" s="629"/>
      <c r="O511" s="629"/>
      <c r="P511" s="642"/>
      <c r="Q511" s="630"/>
    </row>
    <row r="512" spans="1:17" ht="14.4" customHeight="1" x14ac:dyDescent="0.3">
      <c r="A512" s="625" t="s">
        <v>5884</v>
      </c>
      <c r="B512" s="626" t="s">
        <v>5689</v>
      </c>
      <c r="C512" s="626" t="s">
        <v>5303</v>
      </c>
      <c r="D512" s="626" t="s">
        <v>5424</v>
      </c>
      <c r="E512" s="626" t="s">
        <v>5425</v>
      </c>
      <c r="F512" s="629">
        <v>2</v>
      </c>
      <c r="G512" s="629">
        <v>7013.62</v>
      </c>
      <c r="H512" s="629">
        <v>1</v>
      </c>
      <c r="I512" s="629">
        <v>3506.81</v>
      </c>
      <c r="J512" s="629"/>
      <c r="K512" s="629"/>
      <c r="L512" s="629"/>
      <c r="M512" s="629"/>
      <c r="N512" s="629"/>
      <c r="O512" s="629"/>
      <c r="P512" s="642"/>
      <c r="Q512" s="630"/>
    </row>
    <row r="513" spans="1:17" ht="14.4" customHeight="1" x14ac:dyDescent="0.3">
      <c r="A513" s="625" t="s">
        <v>5884</v>
      </c>
      <c r="B513" s="626" t="s">
        <v>5689</v>
      </c>
      <c r="C513" s="626" t="s">
        <v>5642</v>
      </c>
      <c r="D513" s="626" t="s">
        <v>5661</v>
      </c>
      <c r="E513" s="626" t="s">
        <v>5662</v>
      </c>
      <c r="F513" s="629">
        <v>1</v>
      </c>
      <c r="G513" s="629">
        <v>34</v>
      </c>
      <c r="H513" s="629">
        <v>1</v>
      </c>
      <c r="I513" s="629">
        <v>34</v>
      </c>
      <c r="J513" s="629">
        <v>3</v>
      </c>
      <c r="K513" s="629">
        <v>102</v>
      </c>
      <c r="L513" s="629">
        <v>3</v>
      </c>
      <c r="M513" s="629">
        <v>34</v>
      </c>
      <c r="N513" s="629"/>
      <c r="O513" s="629"/>
      <c r="P513" s="642"/>
      <c r="Q513" s="630"/>
    </row>
    <row r="514" spans="1:17" ht="14.4" customHeight="1" x14ac:dyDescent="0.3">
      <c r="A514" s="625" t="s">
        <v>5884</v>
      </c>
      <c r="B514" s="626" t="s">
        <v>5689</v>
      </c>
      <c r="C514" s="626" t="s">
        <v>5642</v>
      </c>
      <c r="D514" s="626" t="s">
        <v>5724</v>
      </c>
      <c r="E514" s="626" t="s">
        <v>5725</v>
      </c>
      <c r="F514" s="629"/>
      <c r="G514" s="629"/>
      <c r="H514" s="629"/>
      <c r="I514" s="629"/>
      <c r="J514" s="629">
        <v>1</v>
      </c>
      <c r="K514" s="629">
        <v>326</v>
      </c>
      <c r="L514" s="629"/>
      <c r="M514" s="629">
        <v>326</v>
      </c>
      <c r="N514" s="629"/>
      <c r="O514" s="629"/>
      <c r="P514" s="642"/>
      <c r="Q514" s="630"/>
    </row>
    <row r="515" spans="1:17" ht="14.4" customHeight="1" x14ac:dyDescent="0.3">
      <c r="A515" s="625" t="s">
        <v>5884</v>
      </c>
      <c r="B515" s="626" t="s">
        <v>5689</v>
      </c>
      <c r="C515" s="626" t="s">
        <v>5642</v>
      </c>
      <c r="D515" s="626" t="s">
        <v>5685</v>
      </c>
      <c r="E515" s="626" t="s">
        <v>5686</v>
      </c>
      <c r="F515" s="629">
        <v>0</v>
      </c>
      <c r="G515" s="629">
        <v>0</v>
      </c>
      <c r="H515" s="629"/>
      <c r="I515" s="629"/>
      <c r="J515" s="629"/>
      <c r="K515" s="629"/>
      <c r="L515" s="629"/>
      <c r="M515" s="629"/>
      <c r="N515" s="629"/>
      <c r="O515" s="629"/>
      <c r="P515" s="642"/>
      <c r="Q515" s="630"/>
    </row>
    <row r="516" spans="1:17" ht="14.4" customHeight="1" x14ac:dyDescent="0.3">
      <c r="A516" s="625" t="s">
        <v>5885</v>
      </c>
      <c r="B516" s="626" t="s">
        <v>5302</v>
      </c>
      <c r="C516" s="626" t="s">
        <v>5642</v>
      </c>
      <c r="D516" s="626" t="s">
        <v>5661</v>
      </c>
      <c r="E516" s="626" t="s">
        <v>5662</v>
      </c>
      <c r="F516" s="629">
        <v>1</v>
      </c>
      <c r="G516" s="629">
        <v>34</v>
      </c>
      <c r="H516" s="629">
        <v>1</v>
      </c>
      <c r="I516" s="629">
        <v>34</v>
      </c>
      <c r="J516" s="629">
        <v>1</v>
      </c>
      <c r="K516" s="629">
        <v>34</v>
      </c>
      <c r="L516" s="629">
        <v>1</v>
      </c>
      <c r="M516" s="629">
        <v>34</v>
      </c>
      <c r="N516" s="629">
        <v>2</v>
      </c>
      <c r="O516" s="629">
        <v>68</v>
      </c>
      <c r="P516" s="642">
        <v>2</v>
      </c>
      <c r="Q516" s="630">
        <v>34</v>
      </c>
    </row>
    <row r="517" spans="1:17" ht="14.4" customHeight="1" x14ac:dyDescent="0.3">
      <c r="A517" s="625" t="s">
        <v>5885</v>
      </c>
      <c r="B517" s="626" t="s">
        <v>5302</v>
      </c>
      <c r="C517" s="626" t="s">
        <v>5642</v>
      </c>
      <c r="D517" s="626" t="s">
        <v>5677</v>
      </c>
      <c r="E517" s="626" t="s">
        <v>5678</v>
      </c>
      <c r="F517" s="629"/>
      <c r="G517" s="629"/>
      <c r="H517" s="629"/>
      <c r="I517" s="629"/>
      <c r="J517" s="629">
        <v>1</v>
      </c>
      <c r="K517" s="629">
        <v>112</v>
      </c>
      <c r="L517" s="629"/>
      <c r="M517" s="629">
        <v>112</v>
      </c>
      <c r="N517" s="629">
        <v>4</v>
      </c>
      <c r="O517" s="629">
        <v>448</v>
      </c>
      <c r="P517" s="642"/>
      <c r="Q517" s="630">
        <v>112</v>
      </c>
    </row>
    <row r="518" spans="1:17" ht="14.4" customHeight="1" x14ac:dyDescent="0.3">
      <c r="A518" s="625" t="s">
        <v>5885</v>
      </c>
      <c r="B518" s="626" t="s">
        <v>5689</v>
      </c>
      <c r="C518" s="626" t="s">
        <v>5303</v>
      </c>
      <c r="D518" s="626" t="s">
        <v>5690</v>
      </c>
      <c r="E518" s="626" t="s">
        <v>5691</v>
      </c>
      <c r="F518" s="629"/>
      <c r="G518" s="629"/>
      <c r="H518" s="629"/>
      <c r="I518" s="629"/>
      <c r="J518" s="629">
        <v>2</v>
      </c>
      <c r="K518" s="629">
        <v>20207.77</v>
      </c>
      <c r="L518" s="629"/>
      <c r="M518" s="629">
        <v>10103.885</v>
      </c>
      <c r="N518" s="629"/>
      <c r="O518" s="629"/>
      <c r="P518" s="642"/>
      <c r="Q518" s="630"/>
    </row>
    <row r="519" spans="1:17" ht="14.4" customHeight="1" x14ac:dyDescent="0.3">
      <c r="A519" s="625" t="s">
        <v>5885</v>
      </c>
      <c r="B519" s="626" t="s">
        <v>5689</v>
      </c>
      <c r="C519" s="626" t="s">
        <v>5642</v>
      </c>
      <c r="D519" s="626" t="s">
        <v>5651</v>
      </c>
      <c r="E519" s="626" t="s">
        <v>5652</v>
      </c>
      <c r="F519" s="629"/>
      <c r="G519" s="629"/>
      <c r="H519" s="629"/>
      <c r="I519" s="629"/>
      <c r="J519" s="629">
        <v>0</v>
      </c>
      <c r="K519" s="629">
        <v>0</v>
      </c>
      <c r="L519" s="629"/>
      <c r="M519" s="629"/>
      <c r="N519" s="629"/>
      <c r="O519" s="629"/>
      <c r="P519" s="642"/>
      <c r="Q519" s="630"/>
    </row>
    <row r="520" spans="1:17" ht="14.4" customHeight="1" x14ac:dyDescent="0.3">
      <c r="A520" s="625" t="s">
        <v>5885</v>
      </c>
      <c r="B520" s="626" t="s">
        <v>5689</v>
      </c>
      <c r="C520" s="626" t="s">
        <v>5642</v>
      </c>
      <c r="D520" s="626" t="s">
        <v>5661</v>
      </c>
      <c r="E520" s="626" t="s">
        <v>5662</v>
      </c>
      <c r="F520" s="629">
        <v>2</v>
      </c>
      <c r="G520" s="629">
        <v>68</v>
      </c>
      <c r="H520" s="629">
        <v>1</v>
      </c>
      <c r="I520" s="629">
        <v>34</v>
      </c>
      <c r="J520" s="629">
        <v>3</v>
      </c>
      <c r="K520" s="629">
        <v>102</v>
      </c>
      <c r="L520" s="629">
        <v>1.5</v>
      </c>
      <c r="M520" s="629">
        <v>34</v>
      </c>
      <c r="N520" s="629">
        <v>3</v>
      </c>
      <c r="O520" s="629">
        <v>102</v>
      </c>
      <c r="P520" s="642">
        <v>1.5</v>
      </c>
      <c r="Q520" s="630">
        <v>34</v>
      </c>
    </row>
    <row r="521" spans="1:17" ht="14.4" customHeight="1" x14ac:dyDescent="0.3">
      <c r="A521" s="625" t="s">
        <v>5885</v>
      </c>
      <c r="B521" s="626" t="s">
        <v>5689</v>
      </c>
      <c r="C521" s="626" t="s">
        <v>5642</v>
      </c>
      <c r="D521" s="626" t="s">
        <v>5724</v>
      </c>
      <c r="E521" s="626" t="s">
        <v>5725</v>
      </c>
      <c r="F521" s="629">
        <v>1</v>
      </c>
      <c r="G521" s="629">
        <v>324</v>
      </c>
      <c r="H521" s="629">
        <v>1</v>
      </c>
      <c r="I521" s="629">
        <v>324</v>
      </c>
      <c r="J521" s="629"/>
      <c r="K521" s="629"/>
      <c r="L521" s="629"/>
      <c r="M521" s="629"/>
      <c r="N521" s="629"/>
      <c r="O521" s="629"/>
      <c r="P521" s="642"/>
      <c r="Q521" s="630"/>
    </row>
    <row r="522" spans="1:17" ht="14.4" customHeight="1" x14ac:dyDescent="0.3">
      <c r="A522" s="625" t="s">
        <v>5885</v>
      </c>
      <c r="B522" s="626" t="s">
        <v>5689</v>
      </c>
      <c r="C522" s="626" t="s">
        <v>5642</v>
      </c>
      <c r="D522" s="626" t="s">
        <v>5726</v>
      </c>
      <c r="E522" s="626" t="s">
        <v>5727</v>
      </c>
      <c r="F522" s="629"/>
      <c r="G522" s="629"/>
      <c r="H522" s="629"/>
      <c r="I522" s="629"/>
      <c r="J522" s="629">
        <v>2</v>
      </c>
      <c r="K522" s="629">
        <v>324</v>
      </c>
      <c r="L522" s="629"/>
      <c r="M522" s="629">
        <v>162</v>
      </c>
      <c r="N522" s="629">
        <v>2</v>
      </c>
      <c r="O522" s="629">
        <v>326</v>
      </c>
      <c r="P522" s="642"/>
      <c r="Q522" s="630">
        <v>163</v>
      </c>
    </row>
    <row r="523" spans="1:17" ht="14.4" customHeight="1" x14ac:dyDescent="0.3">
      <c r="A523" s="625" t="s">
        <v>5885</v>
      </c>
      <c r="B523" s="626" t="s">
        <v>5689</v>
      </c>
      <c r="C523" s="626" t="s">
        <v>5642</v>
      </c>
      <c r="D523" s="626" t="s">
        <v>5685</v>
      </c>
      <c r="E523" s="626" t="s">
        <v>5686</v>
      </c>
      <c r="F523" s="629"/>
      <c r="G523" s="629"/>
      <c r="H523" s="629"/>
      <c r="I523" s="629"/>
      <c r="J523" s="629">
        <v>1</v>
      </c>
      <c r="K523" s="629">
        <v>0</v>
      </c>
      <c r="L523" s="629"/>
      <c r="M523" s="629">
        <v>0</v>
      </c>
      <c r="N523" s="629"/>
      <c r="O523" s="629"/>
      <c r="P523" s="642"/>
      <c r="Q523" s="630"/>
    </row>
    <row r="524" spans="1:17" ht="14.4" customHeight="1" x14ac:dyDescent="0.3">
      <c r="A524" s="625" t="s">
        <v>5886</v>
      </c>
      <c r="B524" s="626" t="s">
        <v>5302</v>
      </c>
      <c r="C524" s="626" t="s">
        <v>5303</v>
      </c>
      <c r="D524" s="626" t="s">
        <v>5574</v>
      </c>
      <c r="E524" s="626" t="s">
        <v>5573</v>
      </c>
      <c r="F524" s="629"/>
      <c r="G524" s="629"/>
      <c r="H524" s="629"/>
      <c r="I524" s="629"/>
      <c r="J524" s="629"/>
      <c r="K524" s="629"/>
      <c r="L524" s="629"/>
      <c r="M524" s="629"/>
      <c r="N524" s="629">
        <v>1</v>
      </c>
      <c r="O524" s="629">
        <v>494.78</v>
      </c>
      <c r="P524" s="642"/>
      <c r="Q524" s="630">
        <v>494.78</v>
      </c>
    </row>
    <row r="525" spans="1:17" ht="14.4" customHeight="1" x14ac:dyDescent="0.3">
      <c r="A525" s="625" t="s">
        <v>5886</v>
      </c>
      <c r="B525" s="626" t="s">
        <v>5302</v>
      </c>
      <c r="C525" s="626" t="s">
        <v>5303</v>
      </c>
      <c r="D525" s="626" t="s">
        <v>5575</v>
      </c>
      <c r="E525" s="626" t="s">
        <v>5573</v>
      </c>
      <c r="F525" s="629"/>
      <c r="G525" s="629"/>
      <c r="H525" s="629"/>
      <c r="I525" s="629"/>
      <c r="J525" s="629"/>
      <c r="K525" s="629"/>
      <c r="L525" s="629"/>
      <c r="M525" s="629"/>
      <c r="N525" s="629">
        <v>0.14000000000000001</v>
      </c>
      <c r="O525" s="629">
        <v>207.8</v>
      </c>
      <c r="P525" s="642"/>
      <c r="Q525" s="630">
        <v>1484.2857142857142</v>
      </c>
    </row>
    <row r="526" spans="1:17" ht="14.4" customHeight="1" x14ac:dyDescent="0.3">
      <c r="A526" s="625" t="s">
        <v>5886</v>
      </c>
      <c r="B526" s="626" t="s">
        <v>5302</v>
      </c>
      <c r="C526" s="626" t="s">
        <v>5303</v>
      </c>
      <c r="D526" s="626" t="s">
        <v>5597</v>
      </c>
      <c r="E526" s="626" t="s">
        <v>5598</v>
      </c>
      <c r="F526" s="629"/>
      <c r="G526" s="629"/>
      <c r="H526" s="629"/>
      <c r="I526" s="629"/>
      <c r="J526" s="629"/>
      <c r="K526" s="629"/>
      <c r="L526" s="629"/>
      <c r="M526" s="629"/>
      <c r="N526" s="629">
        <v>0.27</v>
      </c>
      <c r="O526" s="629">
        <v>373.32</v>
      </c>
      <c r="P526" s="642"/>
      <c r="Q526" s="630">
        <v>1382.6666666666665</v>
      </c>
    </row>
    <row r="527" spans="1:17" ht="14.4" customHeight="1" x14ac:dyDescent="0.3">
      <c r="A527" s="625" t="s">
        <v>5886</v>
      </c>
      <c r="B527" s="626" t="s">
        <v>5302</v>
      </c>
      <c r="C527" s="626" t="s">
        <v>5303</v>
      </c>
      <c r="D527" s="626" t="s">
        <v>5599</v>
      </c>
      <c r="E527" s="626" t="s">
        <v>5598</v>
      </c>
      <c r="F527" s="629"/>
      <c r="G527" s="629"/>
      <c r="H527" s="629"/>
      <c r="I527" s="629"/>
      <c r="J527" s="629"/>
      <c r="K527" s="629"/>
      <c r="L527" s="629"/>
      <c r="M527" s="629"/>
      <c r="N527" s="629">
        <v>1.6600000000000001</v>
      </c>
      <c r="O527" s="629">
        <v>7650.94</v>
      </c>
      <c r="P527" s="642"/>
      <c r="Q527" s="630">
        <v>4608.9999999999991</v>
      </c>
    </row>
    <row r="528" spans="1:17" ht="14.4" customHeight="1" x14ac:dyDescent="0.3">
      <c r="A528" s="625" t="s">
        <v>5886</v>
      </c>
      <c r="B528" s="626" t="s">
        <v>5302</v>
      </c>
      <c r="C528" s="626" t="s">
        <v>5642</v>
      </c>
      <c r="D528" s="626" t="s">
        <v>5661</v>
      </c>
      <c r="E528" s="626" t="s">
        <v>5662</v>
      </c>
      <c r="F528" s="629">
        <v>1</v>
      </c>
      <c r="G528" s="629">
        <v>34</v>
      </c>
      <c r="H528" s="629">
        <v>1</v>
      </c>
      <c r="I528" s="629">
        <v>34</v>
      </c>
      <c r="J528" s="629"/>
      <c r="K528" s="629"/>
      <c r="L528" s="629"/>
      <c r="M528" s="629"/>
      <c r="N528" s="629"/>
      <c r="O528" s="629"/>
      <c r="P528" s="642"/>
      <c r="Q528" s="630"/>
    </row>
    <row r="529" spans="1:17" ht="14.4" customHeight="1" x14ac:dyDescent="0.3">
      <c r="A529" s="625" t="s">
        <v>5886</v>
      </c>
      <c r="B529" s="626" t="s">
        <v>5302</v>
      </c>
      <c r="C529" s="626" t="s">
        <v>5642</v>
      </c>
      <c r="D529" s="626" t="s">
        <v>5671</v>
      </c>
      <c r="E529" s="626" t="s">
        <v>5672</v>
      </c>
      <c r="F529" s="629"/>
      <c r="G529" s="629"/>
      <c r="H529" s="629"/>
      <c r="I529" s="629"/>
      <c r="J529" s="629"/>
      <c r="K529" s="629"/>
      <c r="L529" s="629"/>
      <c r="M529" s="629"/>
      <c r="N529" s="629">
        <v>1</v>
      </c>
      <c r="O529" s="629">
        <v>163</v>
      </c>
      <c r="P529" s="642"/>
      <c r="Q529" s="630">
        <v>163</v>
      </c>
    </row>
    <row r="530" spans="1:17" ht="14.4" customHeight="1" x14ac:dyDescent="0.3">
      <c r="A530" s="625" t="s">
        <v>5886</v>
      </c>
      <c r="B530" s="626" t="s">
        <v>5302</v>
      </c>
      <c r="C530" s="626" t="s">
        <v>5642</v>
      </c>
      <c r="D530" s="626" t="s">
        <v>5673</v>
      </c>
      <c r="E530" s="626" t="s">
        <v>5674</v>
      </c>
      <c r="F530" s="629"/>
      <c r="G530" s="629"/>
      <c r="H530" s="629"/>
      <c r="I530" s="629"/>
      <c r="J530" s="629"/>
      <c r="K530" s="629"/>
      <c r="L530" s="629"/>
      <c r="M530" s="629"/>
      <c r="N530" s="629">
        <v>2</v>
      </c>
      <c r="O530" s="629">
        <v>208</v>
      </c>
      <c r="P530" s="642"/>
      <c r="Q530" s="630">
        <v>104</v>
      </c>
    </row>
    <row r="531" spans="1:17" ht="14.4" customHeight="1" x14ac:dyDescent="0.3">
      <c r="A531" s="625" t="s">
        <v>5886</v>
      </c>
      <c r="B531" s="626" t="s">
        <v>5302</v>
      </c>
      <c r="C531" s="626" t="s">
        <v>5642</v>
      </c>
      <c r="D531" s="626" t="s">
        <v>5679</v>
      </c>
      <c r="E531" s="626" t="s">
        <v>5680</v>
      </c>
      <c r="F531" s="629"/>
      <c r="G531" s="629"/>
      <c r="H531" s="629"/>
      <c r="I531" s="629"/>
      <c r="J531" s="629"/>
      <c r="K531" s="629"/>
      <c r="L531" s="629"/>
      <c r="M531" s="629"/>
      <c r="N531" s="629">
        <v>1</v>
      </c>
      <c r="O531" s="629">
        <v>0</v>
      </c>
      <c r="P531" s="642"/>
      <c r="Q531" s="630">
        <v>0</v>
      </c>
    </row>
    <row r="532" spans="1:17" ht="14.4" customHeight="1" x14ac:dyDescent="0.3">
      <c r="A532" s="625" t="s">
        <v>5886</v>
      </c>
      <c r="B532" s="626" t="s">
        <v>5689</v>
      </c>
      <c r="C532" s="626" t="s">
        <v>5642</v>
      </c>
      <c r="D532" s="626" t="s">
        <v>5661</v>
      </c>
      <c r="E532" s="626" t="s">
        <v>5662</v>
      </c>
      <c r="F532" s="629"/>
      <c r="G532" s="629"/>
      <c r="H532" s="629"/>
      <c r="I532" s="629"/>
      <c r="J532" s="629">
        <v>2</v>
      </c>
      <c r="K532" s="629">
        <v>68</v>
      </c>
      <c r="L532" s="629"/>
      <c r="M532" s="629">
        <v>34</v>
      </c>
      <c r="N532" s="629">
        <v>1</v>
      </c>
      <c r="O532" s="629">
        <v>34</v>
      </c>
      <c r="P532" s="642"/>
      <c r="Q532" s="630">
        <v>34</v>
      </c>
    </row>
    <row r="533" spans="1:17" ht="14.4" customHeight="1" x14ac:dyDescent="0.3">
      <c r="A533" s="625" t="s">
        <v>5886</v>
      </c>
      <c r="B533" s="626" t="s">
        <v>5689</v>
      </c>
      <c r="C533" s="626" t="s">
        <v>5642</v>
      </c>
      <c r="D533" s="626" t="s">
        <v>5736</v>
      </c>
      <c r="E533" s="626" t="s">
        <v>5737</v>
      </c>
      <c r="F533" s="629"/>
      <c r="G533" s="629"/>
      <c r="H533" s="629"/>
      <c r="I533" s="629"/>
      <c r="J533" s="629"/>
      <c r="K533" s="629"/>
      <c r="L533" s="629"/>
      <c r="M533" s="629"/>
      <c r="N533" s="629">
        <v>7</v>
      </c>
      <c r="O533" s="629">
        <v>4942</v>
      </c>
      <c r="P533" s="642"/>
      <c r="Q533" s="630">
        <v>706</v>
      </c>
    </row>
    <row r="534" spans="1:17" ht="14.4" customHeight="1" x14ac:dyDescent="0.3">
      <c r="A534" s="625" t="s">
        <v>5887</v>
      </c>
      <c r="B534" s="626" t="s">
        <v>5302</v>
      </c>
      <c r="C534" s="626" t="s">
        <v>5642</v>
      </c>
      <c r="D534" s="626" t="s">
        <v>5661</v>
      </c>
      <c r="E534" s="626" t="s">
        <v>5662</v>
      </c>
      <c r="F534" s="629"/>
      <c r="G534" s="629"/>
      <c r="H534" s="629"/>
      <c r="I534" s="629"/>
      <c r="J534" s="629">
        <v>1</v>
      </c>
      <c r="K534" s="629">
        <v>34</v>
      </c>
      <c r="L534" s="629"/>
      <c r="M534" s="629">
        <v>34</v>
      </c>
      <c r="N534" s="629">
        <v>2</v>
      </c>
      <c r="O534" s="629">
        <v>68</v>
      </c>
      <c r="P534" s="642"/>
      <c r="Q534" s="630">
        <v>34</v>
      </c>
    </row>
    <row r="535" spans="1:17" ht="14.4" customHeight="1" x14ac:dyDescent="0.3">
      <c r="A535" s="625" t="s">
        <v>5887</v>
      </c>
      <c r="B535" s="626" t="s">
        <v>5302</v>
      </c>
      <c r="C535" s="626" t="s">
        <v>5642</v>
      </c>
      <c r="D535" s="626" t="s">
        <v>5669</v>
      </c>
      <c r="E535" s="626" t="s">
        <v>5670</v>
      </c>
      <c r="F535" s="629"/>
      <c r="G535" s="629"/>
      <c r="H535" s="629"/>
      <c r="I535" s="629"/>
      <c r="J535" s="629">
        <v>1</v>
      </c>
      <c r="K535" s="629">
        <v>328</v>
      </c>
      <c r="L535" s="629"/>
      <c r="M535" s="629">
        <v>328</v>
      </c>
      <c r="N535" s="629"/>
      <c r="O535" s="629"/>
      <c r="P535" s="642"/>
      <c r="Q535" s="630"/>
    </row>
    <row r="536" spans="1:17" ht="14.4" customHeight="1" x14ac:dyDescent="0.3">
      <c r="A536" s="625" t="s">
        <v>5887</v>
      </c>
      <c r="B536" s="626" t="s">
        <v>5302</v>
      </c>
      <c r="C536" s="626" t="s">
        <v>5642</v>
      </c>
      <c r="D536" s="626" t="s">
        <v>5677</v>
      </c>
      <c r="E536" s="626" t="s">
        <v>5678</v>
      </c>
      <c r="F536" s="629"/>
      <c r="G536" s="629"/>
      <c r="H536" s="629"/>
      <c r="I536" s="629"/>
      <c r="J536" s="629">
        <v>1</v>
      </c>
      <c r="K536" s="629">
        <v>112</v>
      </c>
      <c r="L536" s="629"/>
      <c r="M536" s="629">
        <v>112</v>
      </c>
      <c r="N536" s="629">
        <v>3</v>
      </c>
      <c r="O536" s="629">
        <v>336</v>
      </c>
      <c r="P536" s="642"/>
      <c r="Q536" s="630">
        <v>112</v>
      </c>
    </row>
    <row r="537" spans="1:17" ht="14.4" customHeight="1" x14ac:dyDescent="0.3">
      <c r="A537" s="625" t="s">
        <v>5887</v>
      </c>
      <c r="B537" s="626" t="s">
        <v>5689</v>
      </c>
      <c r="C537" s="626" t="s">
        <v>5628</v>
      </c>
      <c r="D537" s="626" t="s">
        <v>5629</v>
      </c>
      <c r="E537" s="626" t="s">
        <v>5630</v>
      </c>
      <c r="F537" s="629">
        <v>1</v>
      </c>
      <c r="G537" s="629">
        <v>710.6</v>
      </c>
      <c r="H537" s="629">
        <v>1</v>
      </c>
      <c r="I537" s="629">
        <v>710.6</v>
      </c>
      <c r="J537" s="629">
        <v>4</v>
      </c>
      <c r="K537" s="629">
        <v>2842.4</v>
      </c>
      <c r="L537" s="629">
        <v>4</v>
      </c>
      <c r="M537" s="629">
        <v>710.6</v>
      </c>
      <c r="N537" s="629">
        <v>2</v>
      </c>
      <c r="O537" s="629">
        <v>1421.2</v>
      </c>
      <c r="P537" s="642">
        <v>2</v>
      </c>
      <c r="Q537" s="630">
        <v>710.6</v>
      </c>
    </row>
    <row r="538" spans="1:17" ht="14.4" customHeight="1" x14ac:dyDescent="0.3">
      <c r="A538" s="625" t="s">
        <v>5887</v>
      </c>
      <c r="B538" s="626" t="s">
        <v>5689</v>
      </c>
      <c r="C538" s="626" t="s">
        <v>5628</v>
      </c>
      <c r="D538" s="626" t="s">
        <v>5716</v>
      </c>
      <c r="E538" s="626" t="s">
        <v>5717</v>
      </c>
      <c r="F538" s="629"/>
      <c r="G538" s="629"/>
      <c r="H538" s="629"/>
      <c r="I538" s="629"/>
      <c r="J538" s="629"/>
      <c r="K538" s="629"/>
      <c r="L538" s="629"/>
      <c r="M538" s="629"/>
      <c r="N538" s="629">
        <v>1</v>
      </c>
      <c r="O538" s="629">
        <v>2011.4</v>
      </c>
      <c r="P538" s="642"/>
      <c r="Q538" s="630">
        <v>2011.4</v>
      </c>
    </row>
    <row r="539" spans="1:17" ht="14.4" customHeight="1" x14ac:dyDescent="0.3">
      <c r="A539" s="625" t="s">
        <v>5887</v>
      </c>
      <c r="B539" s="626" t="s">
        <v>5689</v>
      </c>
      <c r="C539" s="626" t="s">
        <v>5642</v>
      </c>
      <c r="D539" s="626" t="s">
        <v>5661</v>
      </c>
      <c r="E539" s="626" t="s">
        <v>5662</v>
      </c>
      <c r="F539" s="629">
        <v>7</v>
      </c>
      <c r="G539" s="629">
        <v>238</v>
      </c>
      <c r="H539" s="629">
        <v>1</v>
      </c>
      <c r="I539" s="629">
        <v>34</v>
      </c>
      <c r="J539" s="629">
        <v>2</v>
      </c>
      <c r="K539" s="629">
        <v>68</v>
      </c>
      <c r="L539" s="629">
        <v>0.2857142857142857</v>
      </c>
      <c r="M539" s="629">
        <v>34</v>
      </c>
      <c r="N539" s="629">
        <v>5</v>
      </c>
      <c r="O539" s="629">
        <v>170</v>
      </c>
      <c r="P539" s="642">
        <v>0.7142857142857143</v>
      </c>
      <c r="Q539" s="630">
        <v>34</v>
      </c>
    </row>
    <row r="540" spans="1:17" ht="14.4" customHeight="1" x14ac:dyDescent="0.3">
      <c r="A540" s="625" t="s">
        <v>5887</v>
      </c>
      <c r="B540" s="626" t="s">
        <v>5689</v>
      </c>
      <c r="C540" s="626" t="s">
        <v>5642</v>
      </c>
      <c r="D540" s="626" t="s">
        <v>5724</v>
      </c>
      <c r="E540" s="626" t="s">
        <v>5725</v>
      </c>
      <c r="F540" s="629">
        <v>5</v>
      </c>
      <c r="G540" s="629">
        <v>1620</v>
      </c>
      <c r="H540" s="629">
        <v>1</v>
      </c>
      <c r="I540" s="629">
        <v>324</v>
      </c>
      <c r="J540" s="629">
        <v>2</v>
      </c>
      <c r="K540" s="629">
        <v>652</v>
      </c>
      <c r="L540" s="629">
        <v>0.40246913580246912</v>
      </c>
      <c r="M540" s="629">
        <v>326</v>
      </c>
      <c r="N540" s="629">
        <v>2</v>
      </c>
      <c r="O540" s="629">
        <v>654</v>
      </c>
      <c r="P540" s="642">
        <v>0.40370370370370373</v>
      </c>
      <c r="Q540" s="630">
        <v>327</v>
      </c>
    </row>
    <row r="541" spans="1:17" ht="14.4" customHeight="1" x14ac:dyDescent="0.3">
      <c r="A541" s="625" t="s">
        <v>5887</v>
      </c>
      <c r="B541" s="626" t="s">
        <v>5689</v>
      </c>
      <c r="C541" s="626" t="s">
        <v>5642</v>
      </c>
      <c r="D541" s="626" t="s">
        <v>5726</v>
      </c>
      <c r="E541" s="626" t="s">
        <v>5727</v>
      </c>
      <c r="F541" s="629">
        <v>3</v>
      </c>
      <c r="G541" s="629">
        <v>486</v>
      </c>
      <c r="H541" s="629">
        <v>1</v>
      </c>
      <c r="I541" s="629">
        <v>162</v>
      </c>
      <c r="J541" s="629"/>
      <c r="K541" s="629"/>
      <c r="L541" s="629"/>
      <c r="M541" s="629"/>
      <c r="N541" s="629">
        <v>8</v>
      </c>
      <c r="O541" s="629">
        <v>1304</v>
      </c>
      <c r="P541" s="642">
        <v>2.6831275720164611</v>
      </c>
      <c r="Q541" s="630">
        <v>163</v>
      </c>
    </row>
    <row r="542" spans="1:17" ht="14.4" customHeight="1" x14ac:dyDescent="0.3">
      <c r="A542" s="625" t="s">
        <v>5887</v>
      </c>
      <c r="B542" s="626" t="s">
        <v>5689</v>
      </c>
      <c r="C542" s="626" t="s">
        <v>5642</v>
      </c>
      <c r="D542" s="626" t="s">
        <v>5730</v>
      </c>
      <c r="E542" s="626" t="s">
        <v>5731</v>
      </c>
      <c r="F542" s="629">
        <v>3</v>
      </c>
      <c r="G542" s="629">
        <v>1479</v>
      </c>
      <c r="H542" s="629">
        <v>1</v>
      </c>
      <c r="I542" s="629">
        <v>493</v>
      </c>
      <c r="J542" s="629">
        <v>5</v>
      </c>
      <c r="K542" s="629">
        <v>2475</v>
      </c>
      <c r="L542" s="629">
        <v>1.6734279918864097</v>
      </c>
      <c r="M542" s="629">
        <v>495</v>
      </c>
      <c r="N542" s="629">
        <v>8</v>
      </c>
      <c r="O542" s="629">
        <v>3976</v>
      </c>
      <c r="P542" s="642">
        <v>2.6883029073698443</v>
      </c>
      <c r="Q542" s="630">
        <v>497</v>
      </c>
    </row>
    <row r="543" spans="1:17" ht="14.4" customHeight="1" x14ac:dyDescent="0.3">
      <c r="A543" s="625" t="s">
        <v>5887</v>
      </c>
      <c r="B543" s="626" t="s">
        <v>5689</v>
      </c>
      <c r="C543" s="626" t="s">
        <v>5642</v>
      </c>
      <c r="D543" s="626" t="s">
        <v>5732</v>
      </c>
      <c r="E543" s="626" t="s">
        <v>5733</v>
      </c>
      <c r="F543" s="629">
        <v>7</v>
      </c>
      <c r="G543" s="629">
        <v>8267</v>
      </c>
      <c r="H543" s="629">
        <v>1</v>
      </c>
      <c r="I543" s="629">
        <v>1181</v>
      </c>
      <c r="J543" s="629">
        <v>3</v>
      </c>
      <c r="K543" s="629">
        <v>3549</v>
      </c>
      <c r="L543" s="629">
        <v>0.42929720575783237</v>
      </c>
      <c r="M543" s="629">
        <v>1183</v>
      </c>
      <c r="N543" s="629">
        <v>8</v>
      </c>
      <c r="O543" s="629">
        <v>9488</v>
      </c>
      <c r="P543" s="642">
        <v>1.147695657433168</v>
      </c>
      <c r="Q543" s="630">
        <v>1186</v>
      </c>
    </row>
    <row r="544" spans="1:17" ht="14.4" customHeight="1" x14ac:dyDescent="0.3">
      <c r="A544" s="625" t="s">
        <v>5887</v>
      </c>
      <c r="B544" s="626" t="s">
        <v>5689</v>
      </c>
      <c r="C544" s="626" t="s">
        <v>5642</v>
      </c>
      <c r="D544" s="626" t="s">
        <v>5736</v>
      </c>
      <c r="E544" s="626" t="s">
        <v>5737</v>
      </c>
      <c r="F544" s="629">
        <v>129</v>
      </c>
      <c r="G544" s="629">
        <v>90945</v>
      </c>
      <c r="H544" s="629">
        <v>1</v>
      </c>
      <c r="I544" s="629">
        <v>705</v>
      </c>
      <c r="J544" s="629">
        <v>123</v>
      </c>
      <c r="K544" s="629">
        <v>86715</v>
      </c>
      <c r="L544" s="629">
        <v>0.95348837209302328</v>
      </c>
      <c r="M544" s="629">
        <v>705</v>
      </c>
      <c r="N544" s="629">
        <v>141</v>
      </c>
      <c r="O544" s="629">
        <v>99546</v>
      </c>
      <c r="P544" s="642">
        <v>1.0945736434108526</v>
      </c>
      <c r="Q544" s="630">
        <v>706</v>
      </c>
    </row>
    <row r="545" spans="1:17" ht="14.4" customHeight="1" x14ac:dyDescent="0.3">
      <c r="A545" s="625" t="s">
        <v>5887</v>
      </c>
      <c r="B545" s="626" t="s">
        <v>5689</v>
      </c>
      <c r="C545" s="626" t="s">
        <v>5642</v>
      </c>
      <c r="D545" s="626" t="s">
        <v>5746</v>
      </c>
      <c r="E545" s="626" t="s">
        <v>5747</v>
      </c>
      <c r="F545" s="629">
        <v>6</v>
      </c>
      <c r="G545" s="629">
        <v>738</v>
      </c>
      <c r="H545" s="629">
        <v>1</v>
      </c>
      <c r="I545" s="629">
        <v>123</v>
      </c>
      <c r="J545" s="629">
        <v>10</v>
      </c>
      <c r="K545" s="629">
        <v>1230</v>
      </c>
      <c r="L545" s="629">
        <v>1.6666666666666667</v>
      </c>
      <c r="M545" s="629">
        <v>123</v>
      </c>
      <c r="N545" s="629">
        <v>6</v>
      </c>
      <c r="O545" s="629">
        <v>744</v>
      </c>
      <c r="P545" s="642">
        <v>1.0081300813008129</v>
      </c>
      <c r="Q545" s="630">
        <v>124</v>
      </c>
    </row>
    <row r="546" spans="1:17" ht="14.4" customHeight="1" x14ac:dyDescent="0.3">
      <c r="A546" s="625" t="s">
        <v>5887</v>
      </c>
      <c r="B546" s="626" t="s">
        <v>5689</v>
      </c>
      <c r="C546" s="626" t="s">
        <v>5642</v>
      </c>
      <c r="D546" s="626" t="s">
        <v>5748</v>
      </c>
      <c r="E546" s="626" t="s">
        <v>5749</v>
      </c>
      <c r="F546" s="629">
        <v>15</v>
      </c>
      <c r="G546" s="629">
        <v>28245</v>
      </c>
      <c r="H546" s="629">
        <v>1</v>
      </c>
      <c r="I546" s="629">
        <v>1883</v>
      </c>
      <c r="J546" s="629">
        <v>21</v>
      </c>
      <c r="K546" s="629">
        <v>39585</v>
      </c>
      <c r="L546" s="629">
        <v>1.4014869888475836</v>
      </c>
      <c r="M546" s="629">
        <v>1885</v>
      </c>
      <c r="N546" s="629">
        <v>27</v>
      </c>
      <c r="O546" s="629">
        <v>50976</v>
      </c>
      <c r="P546" s="642">
        <v>1.8047796070100903</v>
      </c>
      <c r="Q546" s="630">
        <v>1888</v>
      </c>
    </row>
    <row r="547" spans="1:17" ht="14.4" customHeight="1" x14ac:dyDescent="0.3">
      <c r="A547" s="625" t="s">
        <v>5887</v>
      </c>
      <c r="B547" s="626" t="s">
        <v>5689</v>
      </c>
      <c r="C547" s="626" t="s">
        <v>5642</v>
      </c>
      <c r="D547" s="626" t="s">
        <v>5752</v>
      </c>
      <c r="E547" s="626" t="s">
        <v>5753</v>
      </c>
      <c r="F547" s="629">
        <v>2</v>
      </c>
      <c r="G547" s="629">
        <v>1328</v>
      </c>
      <c r="H547" s="629">
        <v>1</v>
      </c>
      <c r="I547" s="629">
        <v>664</v>
      </c>
      <c r="J547" s="629">
        <v>4</v>
      </c>
      <c r="K547" s="629">
        <v>2672</v>
      </c>
      <c r="L547" s="629">
        <v>2.0120481927710845</v>
      </c>
      <c r="M547" s="629">
        <v>668</v>
      </c>
      <c r="N547" s="629">
        <v>4</v>
      </c>
      <c r="O547" s="629">
        <v>2696</v>
      </c>
      <c r="P547" s="642">
        <v>2.0301204819277108</v>
      </c>
      <c r="Q547" s="630">
        <v>674</v>
      </c>
    </row>
    <row r="548" spans="1:17" ht="14.4" customHeight="1" x14ac:dyDescent="0.3">
      <c r="A548" s="625" t="s">
        <v>5887</v>
      </c>
      <c r="B548" s="626" t="s">
        <v>5689</v>
      </c>
      <c r="C548" s="626" t="s">
        <v>5642</v>
      </c>
      <c r="D548" s="626" t="s">
        <v>5754</v>
      </c>
      <c r="E548" s="626" t="s">
        <v>5755</v>
      </c>
      <c r="F548" s="629"/>
      <c r="G548" s="629"/>
      <c r="H548" s="629"/>
      <c r="I548" s="629"/>
      <c r="J548" s="629"/>
      <c r="K548" s="629"/>
      <c r="L548" s="629"/>
      <c r="M548" s="629"/>
      <c r="N548" s="629">
        <v>1</v>
      </c>
      <c r="O548" s="629">
        <v>3696</v>
      </c>
      <c r="P548" s="642"/>
      <c r="Q548" s="630">
        <v>3696</v>
      </c>
    </row>
    <row r="549" spans="1:17" ht="14.4" customHeight="1" x14ac:dyDescent="0.3">
      <c r="A549" s="625" t="s">
        <v>5887</v>
      </c>
      <c r="B549" s="626" t="s">
        <v>5689</v>
      </c>
      <c r="C549" s="626" t="s">
        <v>5642</v>
      </c>
      <c r="D549" s="626" t="s">
        <v>5756</v>
      </c>
      <c r="E549" s="626" t="s">
        <v>5757</v>
      </c>
      <c r="F549" s="629"/>
      <c r="G549" s="629"/>
      <c r="H549" s="629"/>
      <c r="I549" s="629"/>
      <c r="J549" s="629"/>
      <c r="K549" s="629"/>
      <c r="L549" s="629"/>
      <c r="M549" s="629"/>
      <c r="N549" s="629">
        <v>114</v>
      </c>
      <c r="O549" s="629">
        <v>98952</v>
      </c>
      <c r="P549" s="642"/>
      <c r="Q549" s="630">
        <v>868</v>
      </c>
    </row>
    <row r="550" spans="1:17" ht="14.4" customHeight="1" x14ac:dyDescent="0.3">
      <c r="A550" s="625" t="s">
        <v>5887</v>
      </c>
      <c r="B550" s="626" t="s">
        <v>5689</v>
      </c>
      <c r="C550" s="626" t="s">
        <v>5642</v>
      </c>
      <c r="D550" s="626" t="s">
        <v>5679</v>
      </c>
      <c r="E550" s="626" t="s">
        <v>5680</v>
      </c>
      <c r="F550" s="629">
        <v>2</v>
      </c>
      <c r="G550" s="629">
        <v>0</v>
      </c>
      <c r="H550" s="629"/>
      <c r="I550" s="629">
        <v>0</v>
      </c>
      <c r="J550" s="629"/>
      <c r="K550" s="629"/>
      <c r="L550" s="629"/>
      <c r="M550" s="629"/>
      <c r="N550" s="629">
        <v>1</v>
      </c>
      <c r="O550" s="629">
        <v>0</v>
      </c>
      <c r="P550" s="642"/>
      <c r="Q550" s="630">
        <v>0</v>
      </c>
    </row>
    <row r="551" spans="1:17" ht="14.4" customHeight="1" x14ac:dyDescent="0.3">
      <c r="A551" s="625" t="s">
        <v>5888</v>
      </c>
      <c r="B551" s="626" t="s">
        <v>5302</v>
      </c>
      <c r="C551" s="626" t="s">
        <v>5642</v>
      </c>
      <c r="D551" s="626" t="s">
        <v>5677</v>
      </c>
      <c r="E551" s="626" t="s">
        <v>5678</v>
      </c>
      <c r="F551" s="629"/>
      <c r="G551" s="629"/>
      <c r="H551" s="629"/>
      <c r="I551" s="629"/>
      <c r="J551" s="629">
        <v>1</v>
      </c>
      <c r="K551" s="629">
        <v>112</v>
      </c>
      <c r="L551" s="629"/>
      <c r="M551" s="629">
        <v>112</v>
      </c>
      <c r="N551" s="629"/>
      <c r="O551" s="629"/>
      <c r="P551" s="642"/>
      <c r="Q551" s="630"/>
    </row>
    <row r="552" spans="1:17" ht="14.4" customHeight="1" x14ac:dyDescent="0.3">
      <c r="A552" s="625" t="s">
        <v>5888</v>
      </c>
      <c r="B552" s="626" t="s">
        <v>5689</v>
      </c>
      <c r="C552" s="626" t="s">
        <v>5642</v>
      </c>
      <c r="D552" s="626" t="s">
        <v>5661</v>
      </c>
      <c r="E552" s="626" t="s">
        <v>5662</v>
      </c>
      <c r="F552" s="629">
        <v>1</v>
      </c>
      <c r="G552" s="629">
        <v>34</v>
      </c>
      <c r="H552" s="629">
        <v>1</v>
      </c>
      <c r="I552" s="629">
        <v>34</v>
      </c>
      <c r="J552" s="629"/>
      <c r="K552" s="629"/>
      <c r="L552" s="629"/>
      <c r="M552" s="629"/>
      <c r="N552" s="629"/>
      <c r="O552" s="629"/>
      <c r="P552" s="642"/>
      <c r="Q552" s="630"/>
    </row>
    <row r="553" spans="1:17" ht="14.4" customHeight="1" x14ac:dyDescent="0.3">
      <c r="A553" s="625" t="s">
        <v>5889</v>
      </c>
      <c r="B553" s="626" t="s">
        <v>5302</v>
      </c>
      <c r="C553" s="626" t="s">
        <v>5642</v>
      </c>
      <c r="D553" s="626" t="s">
        <v>5661</v>
      </c>
      <c r="E553" s="626" t="s">
        <v>5662</v>
      </c>
      <c r="F553" s="629">
        <v>1</v>
      </c>
      <c r="G553" s="629">
        <v>34</v>
      </c>
      <c r="H553" s="629">
        <v>1</v>
      </c>
      <c r="I553" s="629">
        <v>34</v>
      </c>
      <c r="J553" s="629"/>
      <c r="K553" s="629"/>
      <c r="L553" s="629"/>
      <c r="M553" s="629"/>
      <c r="N553" s="629"/>
      <c r="O553" s="629"/>
      <c r="P553" s="642"/>
      <c r="Q553" s="630"/>
    </row>
    <row r="554" spans="1:17" ht="14.4" customHeight="1" x14ac:dyDescent="0.3">
      <c r="A554" s="625" t="s">
        <v>5889</v>
      </c>
      <c r="B554" s="626" t="s">
        <v>5302</v>
      </c>
      <c r="C554" s="626" t="s">
        <v>5642</v>
      </c>
      <c r="D554" s="626" t="s">
        <v>5671</v>
      </c>
      <c r="E554" s="626" t="s">
        <v>5672</v>
      </c>
      <c r="F554" s="629"/>
      <c r="G554" s="629"/>
      <c r="H554" s="629"/>
      <c r="I554" s="629"/>
      <c r="J554" s="629"/>
      <c r="K554" s="629"/>
      <c r="L554" s="629"/>
      <c r="M554" s="629"/>
      <c r="N554" s="629">
        <v>1</v>
      </c>
      <c r="O554" s="629">
        <v>163</v>
      </c>
      <c r="P554" s="642"/>
      <c r="Q554" s="630">
        <v>163</v>
      </c>
    </row>
    <row r="555" spans="1:17" ht="14.4" customHeight="1" x14ac:dyDescent="0.3">
      <c r="A555" s="625" t="s">
        <v>5889</v>
      </c>
      <c r="B555" s="626" t="s">
        <v>5689</v>
      </c>
      <c r="C555" s="626" t="s">
        <v>5642</v>
      </c>
      <c r="D555" s="626" t="s">
        <v>5661</v>
      </c>
      <c r="E555" s="626" t="s">
        <v>5662</v>
      </c>
      <c r="F555" s="629"/>
      <c r="G555" s="629"/>
      <c r="H555" s="629"/>
      <c r="I555" s="629"/>
      <c r="J555" s="629">
        <v>1</v>
      </c>
      <c r="K555" s="629">
        <v>34</v>
      </c>
      <c r="L555" s="629"/>
      <c r="M555" s="629">
        <v>34</v>
      </c>
      <c r="N555" s="629">
        <v>1</v>
      </c>
      <c r="O555" s="629">
        <v>34</v>
      </c>
      <c r="P555" s="642"/>
      <c r="Q555" s="630">
        <v>34</v>
      </c>
    </row>
    <row r="556" spans="1:17" ht="14.4" customHeight="1" x14ac:dyDescent="0.3">
      <c r="A556" s="625" t="s">
        <v>5889</v>
      </c>
      <c r="B556" s="626" t="s">
        <v>5689</v>
      </c>
      <c r="C556" s="626" t="s">
        <v>5642</v>
      </c>
      <c r="D556" s="626" t="s">
        <v>5724</v>
      </c>
      <c r="E556" s="626" t="s">
        <v>5725</v>
      </c>
      <c r="F556" s="629">
        <v>1</v>
      </c>
      <c r="G556" s="629">
        <v>324</v>
      </c>
      <c r="H556" s="629">
        <v>1</v>
      </c>
      <c r="I556" s="629">
        <v>324</v>
      </c>
      <c r="J556" s="629"/>
      <c r="K556" s="629"/>
      <c r="L556" s="629"/>
      <c r="M556" s="629"/>
      <c r="N556" s="629"/>
      <c r="O556" s="629"/>
      <c r="P556" s="642"/>
      <c r="Q556" s="630"/>
    </row>
    <row r="557" spans="1:17" ht="14.4" customHeight="1" thickBot="1" x14ac:dyDescent="0.35">
      <c r="A557" s="631" t="s">
        <v>5889</v>
      </c>
      <c r="B557" s="632" t="s">
        <v>5790</v>
      </c>
      <c r="C557" s="632" t="s">
        <v>5642</v>
      </c>
      <c r="D557" s="632" t="s">
        <v>5791</v>
      </c>
      <c r="E557" s="632" t="s">
        <v>5792</v>
      </c>
      <c r="F557" s="635">
        <v>7</v>
      </c>
      <c r="G557" s="635">
        <v>0</v>
      </c>
      <c r="H557" s="635"/>
      <c r="I557" s="635">
        <v>0</v>
      </c>
      <c r="J557" s="635"/>
      <c r="K557" s="635"/>
      <c r="L557" s="635"/>
      <c r="M557" s="635"/>
      <c r="N557" s="635"/>
      <c r="O557" s="635"/>
      <c r="P557" s="643"/>
      <c r="Q557" s="636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52" t="s">
        <v>226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54" t="s">
        <v>140</v>
      </c>
      <c r="B3" s="516" t="s">
        <v>141</v>
      </c>
      <c r="C3" s="517"/>
      <c r="D3" s="517"/>
      <c r="E3" s="518"/>
      <c r="F3" s="516" t="s">
        <v>142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5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143</v>
      </c>
      <c r="M4" s="227" t="s">
        <v>144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145</v>
      </c>
      <c r="B5" s="218">
        <v>749.79600000000005</v>
      </c>
      <c r="C5" s="211">
        <v>654.75</v>
      </c>
      <c r="D5" s="211">
        <v>708.04</v>
      </c>
      <c r="E5" s="228">
        <v>0.94431018570384462</v>
      </c>
      <c r="F5" s="229">
        <v>791</v>
      </c>
      <c r="G5" s="211">
        <v>712</v>
      </c>
      <c r="H5" s="211">
        <v>750</v>
      </c>
      <c r="I5" s="230">
        <v>0.94816687737041716</v>
      </c>
      <c r="J5" s="220"/>
      <c r="K5" s="220"/>
      <c r="L5" s="8">
        <f>D5-B5</f>
        <v>-41.756000000000085</v>
      </c>
      <c r="M5" s="9">
        <f>H5-F5</f>
        <v>-41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146</v>
      </c>
      <c r="B6" s="219">
        <v>91.046999999999997</v>
      </c>
      <c r="C6" s="210">
        <v>128.244</v>
      </c>
      <c r="D6" s="210">
        <v>104.02200000000001</v>
      </c>
      <c r="E6" s="231">
        <v>1.1425088141289665</v>
      </c>
      <c r="F6" s="232">
        <v>110</v>
      </c>
      <c r="G6" s="210">
        <v>153</v>
      </c>
      <c r="H6" s="210">
        <v>127</v>
      </c>
      <c r="I6" s="233">
        <v>1.1545454545454545</v>
      </c>
      <c r="J6" s="220"/>
      <c r="K6" s="220"/>
      <c r="L6" s="6">
        <f t="shared" ref="L6:L11" si="0">D6-B6</f>
        <v>12.975000000000009</v>
      </c>
      <c r="M6" s="7">
        <f t="shared" ref="M6:M12" si="1">H6-F6</f>
        <v>17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147</v>
      </c>
      <c r="B7" s="219">
        <v>307.31599999999997</v>
      </c>
      <c r="C7" s="210">
        <v>280.63</v>
      </c>
      <c r="D7" s="210">
        <v>339.95400000000001</v>
      </c>
      <c r="E7" s="231">
        <v>1.1062033867419856</v>
      </c>
      <c r="F7" s="232">
        <v>349</v>
      </c>
      <c r="G7" s="210">
        <v>353</v>
      </c>
      <c r="H7" s="210">
        <v>384</v>
      </c>
      <c r="I7" s="233">
        <v>1.1002865329512894</v>
      </c>
      <c r="J7" s="220"/>
      <c r="K7" s="220"/>
      <c r="L7" s="6">
        <f t="shared" si="0"/>
        <v>32.638000000000034</v>
      </c>
      <c r="M7" s="7">
        <f t="shared" si="1"/>
        <v>35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148</v>
      </c>
      <c r="B8" s="219">
        <v>39.854999999999997</v>
      </c>
      <c r="C8" s="210">
        <v>39.261000000000003</v>
      </c>
      <c r="D8" s="210">
        <v>39.973999999999997</v>
      </c>
      <c r="E8" s="231">
        <v>1.0029858236105884</v>
      </c>
      <c r="F8" s="232">
        <v>50</v>
      </c>
      <c r="G8" s="210">
        <v>46</v>
      </c>
      <c r="H8" s="210">
        <v>46</v>
      </c>
      <c r="I8" s="233">
        <v>0.92</v>
      </c>
      <c r="J8" s="220"/>
      <c r="K8" s="220"/>
      <c r="L8" s="6">
        <f t="shared" si="0"/>
        <v>0.11899999999999977</v>
      </c>
      <c r="M8" s="7">
        <f t="shared" si="1"/>
        <v>-4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149</v>
      </c>
      <c r="B9" s="219">
        <v>0</v>
      </c>
      <c r="C9" s="210">
        <v>0</v>
      </c>
      <c r="D9" s="210">
        <v>2.4020000000000001</v>
      </c>
      <c r="E9" s="231" t="s">
        <v>550</v>
      </c>
      <c r="F9" s="232">
        <v>0</v>
      </c>
      <c r="G9" s="210">
        <v>0</v>
      </c>
      <c r="H9" s="210">
        <v>2</v>
      </c>
      <c r="I9" s="233" t="s">
        <v>550</v>
      </c>
      <c r="J9" s="220"/>
      <c r="K9" s="220"/>
      <c r="L9" s="6">
        <f t="shared" si="0"/>
        <v>2.4020000000000001</v>
      </c>
      <c r="M9" s="7">
        <f t="shared" si="1"/>
        <v>2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150</v>
      </c>
      <c r="B10" s="219">
        <v>111.107</v>
      </c>
      <c r="C10" s="210">
        <v>109.77</v>
      </c>
      <c r="D10" s="210">
        <v>167.32599999999999</v>
      </c>
      <c r="E10" s="231">
        <v>1.5059897216196998</v>
      </c>
      <c r="F10" s="232">
        <v>141</v>
      </c>
      <c r="G10" s="210">
        <v>125</v>
      </c>
      <c r="H10" s="210">
        <v>177</v>
      </c>
      <c r="I10" s="233">
        <v>1.2553191489361701</v>
      </c>
      <c r="J10" s="220"/>
      <c r="K10" s="220"/>
      <c r="L10" s="6">
        <f t="shared" si="0"/>
        <v>56.218999999999994</v>
      </c>
      <c r="M10" s="7">
        <f t="shared" si="1"/>
        <v>36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151</v>
      </c>
      <c r="B11" s="219">
        <v>30.693000000000001</v>
      </c>
      <c r="C11" s="210">
        <v>17.187999999999999</v>
      </c>
      <c r="D11" s="210">
        <v>48.42</v>
      </c>
      <c r="E11" s="231">
        <v>1.5775584009383248</v>
      </c>
      <c r="F11" s="232">
        <v>33</v>
      </c>
      <c r="G11" s="210">
        <v>13</v>
      </c>
      <c r="H11" s="210">
        <v>37</v>
      </c>
      <c r="I11" s="233">
        <v>1.1212121212121211</v>
      </c>
      <c r="J11" s="220"/>
      <c r="K11" s="220"/>
      <c r="L11" s="6">
        <f t="shared" si="0"/>
        <v>17.727</v>
      </c>
      <c r="M11" s="7">
        <f t="shared" si="1"/>
        <v>4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1329.8140000000001</v>
      </c>
      <c r="C12" s="213">
        <f>SUM(C5:C11)</f>
        <v>1229.8430000000001</v>
      </c>
      <c r="D12" s="213">
        <f>SUM(D5:D11)</f>
        <v>1410.1380000000001</v>
      </c>
      <c r="E12" s="234">
        <f>IF(OR(D12=0,B12=0),0,D12/B12)</f>
        <v>1.0604024322198444</v>
      </c>
      <c r="F12" s="235">
        <f>SUM(F5:F11)</f>
        <v>1474</v>
      </c>
      <c r="G12" s="213">
        <f>SUM(G5:G11)</f>
        <v>1402</v>
      </c>
      <c r="H12" s="213">
        <f>SUM(H5:H11)</f>
        <v>1523</v>
      </c>
      <c r="I12" s="236">
        <f>IF(OR(H12=0,F12=0),0,H12/F12)</f>
        <v>1.0332428765264585</v>
      </c>
      <c r="J12" s="220"/>
      <c r="K12" s="220"/>
      <c r="L12" s="226">
        <f>D12-B12</f>
        <v>80.324000000000069</v>
      </c>
      <c r="M12" s="237">
        <f t="shared" si="1"/>
        <v>49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0" t="s">
        <v>152</v>
      </c>
      <c r="C13" s="530"/>
      <c r="D13" s="530"/>
      <c r="E13" s="530"/>
      <c r="F13" s="530" t="s">
        <v>153</v>
      </c>
      <c r="G13" s="530"/>
      <c r="H13" s="530"/>
      <c r="I13" s="530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37" t="s">
        <v>154</v>
      </c>
      <c r="B15" s="539" t="s">
        <v>141</v>
      </c>
      <c r="C15" s="540"/>
      <c r="D15" s="540"/>
      <c r="E15" s="541"/>
      <c r="F15" s="539" t="s">
        <v>142</v>
      </c>
      <c r="G15" s="540"/>
      <c r="H15" s="540"/>
      <c r="I15" s="541"/>
      <c r="J15" s="547" t="s">
        <v>274</v>
      </c>
      <c r="K15" s="548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38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49" t="s">
        <v>275</v>
      </c>
      <c r="K16" s="550"/>
      <c r="L16" s="243" t="s">
        <v>143</v>
      </c>
      <c r="M16" s="244" t="s">
        <v>144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145</v>
      </c>
      <c r="B17" s="218">
        <v>164.268</v>
      </c>
      <c r="C17" s="211">
        <v>110.661</v>
      </c>
      <c r="D17" s="211">
        <v>153.34700000000001</v>
      </c>
      <c r="E17" s="228">
        <v>0.93351717924367505</v>
      </c>
      <c r="F17" s="218">
        <v>244</v>
      </c>
      <c r="G17" s="211">
        <v>184</v>
      </c>
      <c r="H17" s="211">
        <v>211</v>
      </c>
      <c r="I17" s="230">
        <v>0.86475409836065575</v>
      </c>
      <c r="J17" s="551">
        <f>0.93*0.95</f>
        <v>0.88349999999999995</v>
      </c>
      <c r="K17" s="550"/>
      <c r="L17" s="245">
        <f>D17-B17</f>
        <v>-10.920999999999992</v>
      </c>
      <c r="M17" s="246">
        <f>H17-F17</f>
        <v>-33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146</v>
      </c>
      <c r="B18" s="219">
        <v>29.797000000000001</v>
      </c>
      <c r="C18" s="210">
        <v>30.882000000000001</v>
      </c>
      <c r="D18" s="210">
        <v>29.843</v>
      </c>
      <c r="E18" s="231">
        <v>1.001543779575125</v>
      </c>
      <c r="F18" s="219">
        <v>49</v>
      </c>
      <c r="G18" s="210">
        <v>47</v>
      </c>
      <c r="H18" s="210">
        <v>46</v>
      </c>
      <c r="I18" s="233">
        <v>0.93877551020408168</v>
      </c>
      <c r="J18" s="551">
        <f>1.07*0.95</f>
        <v>1.0165</v>
      </c>
      <c r="K18" s="550"/>
      <c r="L18" s="247">
        <f t="shared" ref="L18:L24" si="2">D18-B18</f>
        <v>4.5999999999999375E-2</v>
      </c>
      <c r="M18" s="248">
        <f t="shared" ref="M18:M24" si="3">H18-F18</f>
        <v>-3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147</v>
      </c>
      <c r="B19" s="219">
        <v>77.435000000000002</v>
      </c>
      <c r="C19" s="210">
        <v>65.72</v>
      </c>
      <c r="D19" s="210">
        <v>68.814999999999998</v>
      </c>
      <c r="E19" s="231">
        <v>0.88868082908245616</v>
      </c>
      <c r="F19" s="219">
        <v>128</v>
      </c>
      <c r="G19" s="210">
        <v>114</v>
      </c>
      <c r="H19" s="210">
        <v>94</v>
      </c>
      <c r="I19" s="233">
        <v>0.734375</v>
      </c>
      <c r="J19" s="551">
        <f>1.04*0.95</f>
        <v>0.98799999999999999</v>
      </c>
      <c r="K19" s="550"/>
      <c r="L19" s="247">
        <f t="shared" si="2"/>
        <v>-8.6200000000000045</v>
      </c>
      <c r="M19" s="248">
        <f t="shared" si="3"/>
        <v>-34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148</v>
      </c>
      <c r="B20" s="219">
        <v>9.3940000000000001</v>
      </c>
      <c r="C20" s="210">
        <v>4.1130000000000004</v>
      </c>
      <c r="D20" s="210">
        <v>8.3789999999999996</v>
      </c>
      <c r="E20" s="231">
        <v>0.89195230998509678</v>
      </c>
      <c r="F20" s="219">
        <v>15</v>
      </c>
      <c r="G20" s="210">
        <v>9</v>
      </c>
      <c r="H20" s="210">
        <v>10</v>
      </c>
      <c r="I20" s="233">
        <v>0.66666666666666663</v>
      </c>
      <c r="J20" s="551">
        <f>0.96*0.95</f>
        <v>0.91199999999999992</v>
      </c>
      <c r="K20" s="550"/>
      <c r="L20" s="247">
        <f t="shared" si="2"/>
        <v>-1.0150000000000006</v>
      </c>
      <c r="M20" s="248">
        <f t="shared" si="3"/>
        <v>-5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149</v>
      </c>
      <c r="B21" s="219">
        <v>0</v>
      </c>
      <c r="C21" s="210">
        <v>0</v>
      </c>
      <c r="D21" s="210">
        <v>0.53600000000000003</v>
      </c>
      <c r="E21" s="231" t="s">
        <v>550</v>
      </c>
      <c r="F21" s="219">
        <v>0</v>
      </c>
      <c r="G21" s="210">
        <v>0</v>
      </c>
      <c r="H21" s="210">
        <v>1</v>
      </c>
      <c r="I21" s="233" t="s">
        <v>550</v>
      </c>
      <c r="J21" s="551">
        <f>1*0.95</f>
        <v>0.95</v>
      </c>
      <c r="K21" s="550"/>
      <c r="L21" s="247">
        <f t="shared" si="2"/>
        <v>0.53600000000000003</v>
      </c>
      <c r="M21" s="248">
        <f t="shared" si="3"/>
        <v>1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150</v>
      </c>
      <c r="B22" s="219">
        <v>33.072000000000003</v>
      </c>
      <c r="C22" s="210">
        <v>14.007</v>
      </c>
      <c r="D22" s="210">
        <v>37.054000000000002</v>
      </c>
      <c r="E22" s="231">
        <v>1.1204039671020802</v>
      </c>
      <c r="F22" s="219">
        <v>61</v>
      </c>
      <c r="G22" s="210">
        <v>27</v>
      </c>
      <c r="H22" s="210">
        <v>40</v>
      </c>
      <c r="I22" s="233">
        <v>0.65573770491803274</v>
      </c>
      <c r="J22" s="551">
        <f>1.05*0.95</f>
        <v>0.99749999999999994</v>
      </c>
      <c r="K22" s="550"/>
      <c r="L22" s="247">
        <f t="shared" si="2"/>
        <v>3.9819999999999993</v>
      </c>
      <c r="M22" s="248">
        <f t="shared" si="3"/>
        <v>-21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151</v>
      </c>
      <c r="B23" s="219">
        <v>6.7510000000000003</v>
      </c>
      <c r="C23" s="210">
        <v>1.845</v>
      </c>
      <c r="D23" s="210">
        <v>4.8780000000000001</v>
      </c>
      <c r="E23" s="231">
        <v>0.72255962079691893</v>
      </c>
      <c r="F23" s="219">
        <v>12</v>
      </c>
      <c r="G23" s="210">
        <v>2</v>
      </c>
      <c r="H23" s="210">
        <v>8</v>
      </c>
      <c r="I23" s="233">
        <v>0.66666666666666663</v>
      </c>
      <c r="J23" s="551">
        <f>1*0.95</f>
        <v>0.95</v>
      </c>
      <c r="K23" s="550"/>
      <c r="L23" s="247">
        <f t="shared" si="2"/>
        <v>-1.8730000000000002</v>
      </c>
      <c r="M23" s="248">
        <f t="shared" si="3"/>
        <v>-4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320.71699999999998</v>
      </c>
      <c r="C24" s="251">
        <f>SUM(C17:C23)</f>
        <v>227.22800000000001</v>
      </c>
      <c r="D24" s="251">
        <f>SUM(D17:D23)</f>
        <v>302.85200000000003</v>
      </c>
      <c r="E24" s="252">
        <f>IF(OR(D24=0,B24=0),0,D24/B24)</f>
        <v>0.94429668523963506</v>
      </c>
      <c r="F24" s="250">
        <f>SUM(F17:F23)</f>
        <v>509</v>
      </c>
      <c r="G24" s="251">
        <f>SUM(G17:G23)</f>
        <v>383</v>
      </c>
      <c r="H24" s="251">
        <f>SUM(H17:H23)</f>
        <v>410</v>
      </c>
      <c r="I24" s="253">
        <f>IF(OR(H24=0,F24=0),0,H24/F24)</f>
        <v>0.80550098231827116</v>
      </c>
      <c r="J24" s="220"/>
      <c r="K24" s="220"/>
      <c r="L24" s="243">
        <f t="shared" si="2"/>
        <v>-17.864999999999952</v>
      </c>
      <c r="M24" s="254">
        <f t="shared" si="3"/>
        <v>-99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0" t="s">
        <v>152</v>
      </c>
      <c r="C25" s="531"/>
      <c r="D25" s="531"/>
      <c r="E25" s="531"/>
      <c r="F25" s="530" t="s">
        <v>153</v>
      </c>
      <c r="G25" s="531"/>
      <c r="H25" s="531"/>
      <c r="I25" s="531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2" t="s">
        <v>204</v>
      </c>
      <c r="B27" s="544" t="s">
        <v>141</v>
      </c>
      <c r="C27" s="545"/>
      <c r="D27" s="545"/>
      <c r="E27" s="546"/>
      <c r="F27" s="545" t="s">
        <v>142</v>
      </c>
      <c r="G27" s="545"/>
      <c r="H27" s="545"/>
      <c r="I27" s="545"/>
      <c r="J27" s="544" t="s">
        <v>155</v>
      </c>
      <c r="K27" s="545"/>
      <c r="L27" s="545"/>
      <c r="M27" s="546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3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145</v>
      </c>
      <c r="B29" s="218">
        <v>585.52800000000002</v>
      </c>
      <c r="C29" s="211">
        <v>544.08900000000006</v>
      </c>
      <c r="D29" s="211">
        <v>554.69299999999998</v>
      </c>
      <c r="E29" s="228">
        <v>0.94733812900493219</v>
      </c>
      <c r="F29" s="229">
        <v>547</v>
      </c>
      <c r="G29" s="211">
        <v>528</v>
      </c>
      <c r="H29" s="211">
        <v>539</v>
      </c>
      <c r="I29" s="262">
        <v>0.98537477148080443</v>
      </c>
      <c r="J29" s="218">
        <v>19351.937999999998</v>
      </c>
      <c r="K29" s="211">
        <v>19858.216</v>
      </c>
      <c r="L29" s="211">
        <v>18079.089</v>
      </c>
      <c r="M29" s="228">
        <v>0.93422627749220788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146</v>
      </c>
      <c r="B30" s="219">
        <v>61.25</v>
      </c>
      <c r="C30" s="210">
        <v>97.361999999999995</v>
      </c>
      <c r="D30" s="210">
        <v>74.179000000000002</v>
      </c>
      <c r="E30" s="231">
        <v>1.2110857142857143</v>
      </c>
      <c r="F30" s="232">
        <v>61</v>
      </c>
      <c r="G30" s="210">
        <v>106</v>
      </c>
      <c r="H30" s="210">
        <v>81</v>
      </c>
      <c r="I30" s="264">
        <v>1.3278688524590163</v>
      </c>
      <c r="J30" s="219">
        <v>1613.5940000000001</v>
      </c>
      <c r="K30" s="210">
        <v>3355.3910000000001</v>
      </c>
      <c r="L30" s="210">
        <v>1896.0360000000001</v>
      </c>
      <c r="M30" s="231">
        <v>1.1750390742652737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147</v>
      </c>
      <c r="B31" s="219">
        <v>229.881</v>
      </c>
      <c r="C31" s="210">
        <v>214.91</v>
      </c>
      <c r="D31" s="210">
        <v>271.13900000000001</v>
      </c>
      <c r="E31" s="231">
        <v>1.1794754677420056</v>
      </c>
      <c r="F31" s="232">
        <v>221</v>
      </c>
      <c r="G31" s="210">
        <v>239</v>
      </c>
      <c r="H31" s="210">
        <v>290</v>
      </c>
      <c r="I31" s="264">
        <v>1.3122171945701357</v>
      </c>
      <c r="J31" s="219">
        <v>6279.4849999999997</v>
      </c>
      <c r="K31" s="210">
        <v>6184.8360000000002</v>
      </c>
      <c r="L31" s="210">
        <v>8353.4860000000008</v>
      </c>
      <c r="M31" s="231">
        <v>1.3302820215352058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148</v>
      </c>
      <c r="B32" s="219">
        <v>30.460999999999999</v>
      </c>
      <c r="C32" s="210">
        <v>35.148000000000003</v>
      </c>
      <c r="D32" s="210">
        <v>31.594999999999999</v>
      </c>
      <c r="E32" s="231">
        <v>1.0372279307967565</v>
      </c>
      <c r="F32" s="232">
        <v>35</v>
      </c>
      <c r="G32" s="210">
        <v>37</v>
      </c>
      <c r="H32" s="210">
        <v>36</v>
      </c>
      <c r="I32" s="264">
        <v>1.0285714285714285</v>
      </c>
      <c r="J32" s="219">
        <v>612.21900000000005</v>
      </c>
      <c r="K32" s="210">
        <v>817.35400000000004</v>
      </c>
      <c r="L32" s="210">
        <v>678.37300000000005</v>
      </c>
      <c r="M32" s="231">
        <v>1.1080561041065371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149</v>
      </c>
      <c r="B33" s="219">
        <v>0</v>
      </c>
      <c r="C33" s="210">
        <v>0</v>
      </c>
      <c r="D33" s="210">
        <v>1.8660000000000001</v>
      </c>
      <c r="E33" s="231" t="s">
        <v>550</v>
      </c>
      <c r="F33" s="232">
        <v>0</v>
      </c>
      <c r="G33" s="210">
        <v>0</v>
      </c>
      <c r="H33" s="210">
        <v>1</v>
      </c>
      <c r="I33" s="264" t="s">
        <v>550</v>
      </c>
      <c r="J33" s="219">
        <v>0</v>
      </c>
      <c r="K33" s="210">
        <v>0</v>
      </c>
      <c r="L33" s="210">
        <v>134.74100000000001</v>
      </c>
      <c r="M33" s="231" t="s">
        <v>550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150</v>
      </c>
      <c r="B34" s="219">
        <v>78.034999999999997</v>
      </c>
      <c r="C34" s="210">
        <v>95.763000000000005</v>
      </c>
      <c r="D34" s="210">
        <v>130.27199999999999</v>
      </c>
      <c r="E34" s="231">
        <v>1.669404754276927</v>
      </c>
      <c r="F34" s="232">
        <v>80</v>
      </c>
      <c r="G34" s="210">
        <v>98</v>
      </c>
      <c r="H34" s="210">
        <v>137</v>
      </c>
      <c r="I34" s="264">
        <v>1.7124999999999999</v>
      </c>
      <c r="J34" s="219">
        <v>2215.3220000000001</v>
      </c>
      <c r="K34" s="210">
        <v>2926.759</v>
      </c>
      <c r="L34" s="210">
        <v>3470.2849999999999</v>
      </c>
      <c r="M34" s="231">
        <v>1.5664923654439398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151</v>
      </c>
      <c r="B35" s="219">
        <v>23.942</v>
      </c>
      <c r="C35" s="210">
        <v>15.343</v>
      </c>
      <c r="D35" s="210">
        <v>43.542000000000002</v>
      </c>
      <c r="E35" s="231">
        <v>1.8186450588923231</v>
      </c>
      <c r="F35" s="232">
        <v>21</v>
      </c>
      <c r="G35" s="210">
        <v>11</v>
      </c>
      <c r="H35" s="210">
        <v>29</v>
      </c>
      <c r="I35" s="264">
        <v>1.3809523809523809</v>
      </c>
      <c r="J35" s="219">
        <v>949.95299999999997</v>
      </c>
      <c r="K35" s="210">
        <v>707.88199999999995</v>
      </c>
      <c r="L35" s="210">
        <v>1789.7660000000001</v>
      </c>
      <c r="M35" s="231">
        <v>1.884057421788236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1009.097</v>
      </c>
      <c r="C36" s="267">
        <f>SUM(C29:C35)</f>
        <v>1002.615</v>
      </c>
      <c r="D36" s="267">
        <f>SUM(D29:D35)</f>
        <v>1107.2859999999998</v>
      </c>
      <c r="E36" s="268">
        <f>IF(OR(D36=0,B36=0),0,D36/B36)</f>
        <v>1.0973038270850075</v>
      </c>
      <c r="F36" s="269">
        <f>SUM(F29:F35)</f>
        <v>965</v>
      </c>
      <c r="G36" s="267">
        <f>SUM(G29:G35)</f>
        <v>1019</v>
      </c>
      <c r="H36" s="267">
        <f>SUM(H29:H35)</f>
        <v>1113</v>
      </c>
      <c r="I36" s="270">
        <f>IF(OR(H36=0,F36=0),0,H36/F36)</f>
        <v>1.1533678756476684</v>
      </c>
      <c r="J36" s="266">
        <f>SUM(J29:J35)</f>
        <v>31022.511000000002</v>
      </c>
      <c r="K36" s="267">
        <f>SUM(K29:K35)</f>
        <v>33850.437999999995</v>
      </c>
      <c r="L36" s="267">
        <f>SUM(L29:L35)</f>
        <v>34401.776000000005</v>
      </c>
      <c r="M36" s="268">
        <f>IF(OR(L36=0,J36=0),0,L36/J36)</f>
        <v>1.108929448038555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0" t="s">
        <v>156</v>
      </c>
      <c r="K37" s="531"/>
      <c r="L37" s="531"/>
      <c r="M37" s="531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2" t="s">
        <v>157</v>
      </c>
      <c r="B39" s="534" t="s">
        <v>141</v>
      </c>
      <c r="C39" s="535"/>
      <c r="D39" s="535"/>
      <c r="E39" s="536"/>
      <c r="F39" s="535" t="s">
        <v>142</v>
      </c>
      <c r="G39" s="535"/>
      <c r="H39" s="535"/>
      <c r="I39" s="536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3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143</v>
      </c>
      <c r="M40" s="276" t="s">
        <v>144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145</v>
      </c>
      <c r="B41" s="218">
        <v>0</v>
      </c>
      <c r="C41" s="211">
        <v>0</v>
      </c>
      <c r="D41" s="211">
        <v>0</v>
      </c>
      <c r="E41" s="228" t="s">
        <v>550</v>
      </c>
      <c r="F41" s="229">
        <v>0</v>
      </c>
      <c r="G41" s="211">
        <v>0</v>
      </c>
      <c r="H41" s="211">
        <v>0</v>
      </c>
      <c r="I41" s="230" t="s">
        <v>550</v>
      </c>
      <c r="J41" s="256"/>
      <c r="K41" s="256"/>
      <c r="L41" s="245">
        <f t="shared" ref="L41:L48" si="4">D41-B41</f>
        <v>0</v>
      </c>
      <c r="M41" s="246">
        <f t="shared" ref="M41:M48" si="5">H41-F41</f>
        <v>0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146</v>
      </c>
      <c r="B42" s="219">
        <v>0</v>
      </c>
      <c r="C42" s="210">
        <v>0</v>
      </c>
      <c r="D42" s="210">
        <v>0</v>
      </c>
      <c r="E42" s="231" t="s">
        <v>550</v>
      </c>
      <c r="F42" s="232">
        <v>0</v>
      </c>
      <c r="G42" s="210">
        <v>0</v>
      </c>
      <c r="H42" s="210">
        <v>0</v>
      </c>
      <c r="I42" s="233" t="s">
        <v>550</v>
      </c>
      <c r="J42" s="256"/>
      <c r="K42" s="256"/>
      <c r="L42" s="247">
        <f t="shared" si="4"/>
        <v>0</v>
      </c>
      <c r="M42" s="248">
        <f t="shared" si="5"/>
        <v>0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147</v>
      </c>
      <c r="B43" s="219">
        <v>0</v>
      </c>
      <c r="C43" s="210">
        <v>0</v>
      </c>
      <c r="D43" s="210">
        <v>0</v>
      </c>
      <c r="E43" s="231" t="s">
        <v>550</v>
      </c>
      <c r="F43" s="232">
        <v>0</v>
      </c>
      <c r="G43" s="210">
        <v>0</v>
      </c>
      <c r="H43" s="210">
        <v>0</v>
      </c>
      <c r="I43" s="233" t="s">
        <v>550</v>
      </c>
      <c r="J43" s="256"/>
      <c r="K43" s="256"/>
      <c r="L43" s="247">
        <f t="shared" si="4"/>
        <v>0</v>
      </c>
      <c r="M43" s="248">
        <f t="shared" si="5"/>
        <v>0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148</v>
      </c>
      <c r="B44" s="219">
        <v>0</v>
      </c>
      <c r="C44" s="210">
        <v>0</v>
      </c>
      <c r="D44" s="210">
        <v>0</v>
      </c>
      <c r="E44" s="231" t="s">
        <v>550</v>
      </c>
      <c r="F44" s="232">
        <v>0</v>
      </c>
      <c r="G44" s="210">
        <v>0</v>
      </c>
      <c r="H44" s="210">
        <v>0</v>
      </c>
      <c r="I44" s="233" t="s">
        <v>550</v>
      </c>
      <c r="J44" s="256"/>
      <c r="K44" s="256"/>
      <c r="L44" s="247">
        <f t="shared" si="4"/>
        <v>0</v>
      </c>
      <c r="M44" s="248">
        <f t="shared" si="5"/>
        <v>0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149</v>
      </c>
      <c r="B45" s="219">
        <v>0</v>
      </c>
      <c r="C45" s="210">
        <v>0</v>
      </c>
      <c r="D45" s="210">
        <v>0</v>
      </c>
      <c r="E45" s="231" t="s">
        <v>550</v>
      </c>
      <c r="F45" s="232">
        <v>0</v>
      </c>
      <c r="G45" s="210">
        <v>0</v>
      </c>
      <c r="H45" s="210">
        <v>0</v>
      </c>
      <c r="I45" s="233" t="s">
        <v>550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150</v>
      </c>
      <c r="B46" s="219">
        <v>0</v>
      </c>
      <c r="C46" s="210">
        <v>0</v>
      </c>
      <c r="D46" s="210">
        <v>0</v>
      </c>
      <c r="E46" s="231" t="s">
        <v>550</v>
      </c>
      <c r="F46" s="232">
        <v>0</v>
      </c>
      <c r="G46" s="210">
        <v>0</v>
      </c>
      <c r="H46" s="210">
        <v>0</v>
      </c>
      <c r="I46" s="233" t="s">
        <v>550</v>
      </c>
      <c r="J46" s="256"/>
      <c r="K46" s="256"/>
      <c r="L46" s="247">
        <f t="shared" si="4"/>
        <v>0</v>
      </c>
      <c r="M46" s="248">
        <f t="shared" si="5"/>
        <v>0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151</v>
      </c>
      <c r="B47" s="219">
        <v>0</v>
      </c>
      <c r="C47" s="210">
        <v>0</v>
      </c>
      <c r="D47" s="210">
        <v>0</v>
      </c>
      <c r="E47" s="231" t="s">
        <v>550</v>
      </c>
      <c r="F47" s="232">
        <v>0</v>
      </c>
      <c r="G47" s="210">
        <v>0</v>
      </c>
      <c r="H47" s="210">
        <v>0</v>
      </c>
      <c r="I47" s="233" t="s">
        <v>550</v>
      </c>
      <c r="J47" s="256"/>
      <c r="K47" s="256"/>
      <c r="L47" s="247">
        <f t="shared" si="4"/>
        <v>0</v>
      </c>
      <c r="M47" s="248">
        <f t="shared" si="5"/>
        <v>0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0</v>
      </c>
      <c r="C48" s="278">
        <f>SUM(C41:C47)</f>
        <v>0</v>
      </c>
      <c r="D48" s="278">
        <f>SUM(D41:D47)</f>
        <v>0</v>
      </c>
      <c r="E48" s="279">
        <f>IF(OR(D48=0,B48=0),0,D48/B48)</f>
        <v>0</v>
      </c>
      <c r="F48" s="280">
        <f>SUM(F41:F47)</f>
        <v>0</v>
      </c>
      <c r="G48" s="278">
        <f>SUM(G41:G47)</f>
        <v>0</v>
      </c>
      <c r="H48" s="278">
        <f>SUM(H41:H47)</f>
        <v>0</v>
      </c>
      <c r="I48" s="281">
        <f>IF(OR(H48=0,F48=0),0,H48/F48)</f>
        <v>0</v>
      </c>
      <c r="J48" s="256"/>
      <c r="K48" s="256"/>
      <c r="L48" s="275">
        <f t="shared" si="4"/>
        <v>0</v>
      </c>
      <c r="M48" s="282">
        <f t="shared" si="5"/>
        <v>0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23:K23"/>
    <mergeCell ref="J18:K18"/>
    <mergeCell ref="J19:K19"/>
    <mergeCell ref="J20:K20"/>
    <mergeCell ref="J21:K21"/>
    <mergeCell ref="J22:K22"/>
    <mergeCell ref="A1:M1"/>
    <mergeCell ref="A3:A4"/>
    <mergeCell ref="B3:E3"/>
    <mergeCell ref="F3:I3"/>
    <mergeCell ref="B13:E13"/>
    <mergeCell ref="F13:I13"/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201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169</v>
      </c>
      <c r="C31" s="558"/>
      <c r="D31" s="558"/>
      <c r="E31" s="559"/>
      <c r="F31" s="287" t="s">
        <v>169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92</v>
      </c>
      <c r="B32" s="288" t="s">
        <v>172</v>
      </c>
      <c r="C32" s="289" t="s">
        <v>173</v>
      </c>
      <c r="D32" s="289" t="s">
        <v>174</v>
      </c>
      <c r="E32" s="290" t="s">
        <v>5</v>
      </c>
      <c r="F32" s="291" t="s">
        <v>175</v>
      </c>
      <c r="G32" s="148"/>
      <c r="H32" s="148" t="s">
        <v>202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189</v>
      </c>
      <c r="B33" s="331">
        <v>1341.65</v>
      </c>
      <c r="C33" s="331">
        <v>1139</v>
      </c>
      <c r="D33" s="149">
        <f>IF(C33="","",C33-B33)</f>
        <v>-202.65000000000009</v>
      </c>
      <c r="E33" s="150">
        <f>IF(C33="","",C33/B33)</f>
        <v>0.84895464539932164</v>
      </c>
      <c r="F33" s="151">
        <v>224.36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190</v>
      </c>
      <c r="B34" s="332">
        <v>2784.04</v>
      </c>
      <c r="C34" s="332">
        <v>2394</v>
      </c>
      <c r="D34" s="153">
        <f t="shared" ref="D34:D45" si="0">IF(C34="","",C34-B34)</f>
        <v>-390.03999999999996</v>
      </c>
      <c r="E34" s="154">
        <f t="shared" ref="E34:E45" si="1">IF(C34="","",C34/B34)</f>
        <v>0.85990143819772702</v>
      </c>
      <c r="F34" s="155">
        <v>493.26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191</v>
      </c>
      <c r="B35" s="332">
        <v>4423.75</v>
      </c>
      <c r="C35" s="332">
        <v>3901</v>
      </c>
      <c r="D35" s="153">
        <f t="shared" si="0"/>
        <v>-522.75</v>
      </c>
      <c r="E35" s="154">
        <f t="shared" si="1"/>
        <v>0.88183102571347838</v>
      </c>
      <c r="F35" s="155">
        <v>834.65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192</v>
      </c>
      <c r="B36" s="332">
        <v>5757.7</v>
      </c>
      <c r="C36" s="332">
        <v>5147</v>
      </c>
      <c r="D36" s="153">
        <f t="shared" si="0"/>
        <v>-610.69999999999982</v>
      </c>
      <c r="E36" s="154">
        <f t="shared" si="1"/>
        <v>0.89393334143842162</v>
      </c>
      <c r="F36" s="155">
        <v>1145.31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193</v>
      </c>
      <c r="B37" s="332">
        <v>7116.78</v>
      </c>
      <c r="C37" s="332">
        <v>6570</v>
      </c>
      <c r="D37" s="153">
        <f t="shared" si="0"/>
        <v>-546.77999999999975</v>
      </c>
      <c r="E37" s="154">
        <f t="shared" si="1"/>
        <v>0.92317031016836271</v>
      </c>
      <c r="F37" s="155">
        <v>1547.81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194</v>
      </c>
      <c r="B38" s="332">
        <v>8544.08</v>
      </c>
      <c r="C38" s="332">
        <v>7959</v>
      </c>
      <c r="D38" s="153">
        <f t="shared" si="0"/>
        <v>-585.07999999999993</v>
      </c>
      <c r="E38" s="154">
        <f t="shared" si="1"/>
        <v>0.93152217675864457</v>
      </c>
      <c r="F38" s="155">
        <v>1943.45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195</v>
      </c>
      <c r="B39" s="332">
        <v>10085.950000000001</v>
      </c>
      <c r="C39" s="332">
        <v>9638</v>
      </c>
      <c r="D39" s="153">
        <f t="shared" si="0"/>
        <v>-447.95000000000073</v>
      </c>
      <c r="E39" s="154">
        <f t="shared" si="1"/>
        <v>0.95558673203813216</v>
      </c>
      <c r="F39" s="155">
        <v>2472.37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196</v>
      </c>
      <c r="B40" s="332">
        <v>11685.85</v>
      </c>
      <c r="C40" s="332">
        <v>11116</v>
      </c>
      <c r="D40" s="153">
        <f t="shared" si="0"/>
        <v>-569.85000000000036</v>
      </c>
      <c r="E40" s="154">
        <f t="shared" si="1"/>
        <v>0.95123589640462602</v>
      </c>
      <c r="F40" s="155">
        <v>2816.18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197</v>
      </c>
      <c r="B41" s="332"/>
      <c r="C41" s="332"/>
      <c r="D41" s="153" t="str">
        <f t="shared" si="0"/>
        <v/>
      </c>
      <c r="E41" s="154" t="str">
        <f t="shared" si="1"/>
        <v/>
      </c>
      <c r="F41" s="155"/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198</v>
      </c>
      <c r="B42" s="332"/>
      <c r="C42" s="332"/>
      <c r="D42" s="153" t="str">
        <f t="shared" si="0"/>
        <v/>
      </c>
      <c r="E42" s="154" t="str">
        <f t="shared" si="1"/>
        <v/>
      </c>
      <c r="F42" s="155"/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199</v>
      </c>
      <c r="B43" s="332"/>
      <c r="C43" s="332"/>
      <c r="D43" s="153" t="str">
        <f t="shared" si="0"/>
        <v/>
      </c>
      <c r="E43" s="154" t="str">
        <f t="shared" si="1"/>
        <v/>
      </c>
      <c r="F43" s="155"/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200</v>
      </c>
      <c r="B44" s="332"/>
      <c r="C44" s="332"/>
      <c r="D44" s="153" t="str">
        <f t="shared" si="0"/>
        <v/>
      </c>
      <c r="E44" s="154" t="str">
        <f t="shared" si="1"/>
        <v/>
      </c>
      <c r="F44" s="155"/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203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93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5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6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159</v>
      </c>
      <c r="B3" s="567" t="s">
        <v>160</v>
      </c>
      <c r="C3" s="568"/>
      <c r="D3" s="569"/>
      <c r="E3" s="567" t="s">
        <v>161</v>
      </c>
      <c r="F3" s="568"/>
      <c r="G3" s="569"/>
      <c r="H3" s="567" t="s">
        <v>34</v>
      </c>
      <c r="I3" s="568"/>
      <c r="J3" s="569"/>
      <c r="K3" s="570" t="s">
        <v>162</v>
      </c>
      <c r="L3" s="562" t="s">
        <v>163</v>
      </c>
      <c r="M3" s="562" t="s">
        <v>164</v>
      </c>
      <c r="N3" s="562" t="s">
        <v>165</v>
      </c>
      <c r="O3" s="369" t="s">
        <v>166</v>
      </c>
      <c r="P3" s="563" t="s">
        <v>167</v>
      </c>
      <c r="Q3" s="564" t="s">
        <v>168</v>
      </c>
      <c r="R3" s="565"/>
      <c r="S3" s="560" t="s">
        <v>169</v>
      </c>
      <c r="T3" s="561"/>
      <c r="U3" s="561"/>
      <c r="V3" s="561"/>
      <c r="W3" s="371" t="s">
        <v>169</v>
      </c>
    </row>
    <row r="4" spans="1:23" s="164" customFormat="1" ht="14.4" customHeight="1" thickBot="1" x14ac:dyDescent="0.35">
      <c r="A4" s="811"/>
      <c r="B4" s="812" t="s">
        <v>170</v>
      </c>
      <c r="C4" s="813" t="s">
        <v>143</v>
      </c>
      <c r="D4" s="814" t="s">
        <v>171</v>
      </c>
      <c r="E4" s="812" t="s">
        <v>170</v>
      </c>
      <c r="F4" s="813" t="s">
        <v>143</v>
      </c>
      <c r="G4" s="814" t="s">
        <v>171</v>
      </c>
      <c r="H4" s="812" t="s">
        <v>170</v>
      </c>
      <c r="I4" s="813" t="s">
        <v>143</v>
      </c>
      <c r="J4" s="814" t="s">
        <v>171</v>
      </c>
      <c r="K4" s="815"/>
      <c r="L4" s="816"/>
      <c r="M4" s="816"/>
      <c r="N4" s="816"/>
      <c r="O4" s="817"/>
      <c r="P4" s="818"/>
      <c r="Q4" s="819" t="s">
        <v>144</v>
      </c>
      <c r="R4" s="820" t="s">
        <v>143</v>
      </c>
      <c r="S4" s="821" t="s">
        <v>172</v>
      </c>
      <c r="T4" s="822" t="s">
        <v>173</v>
      </c>
      <c r="U4" s="822" t="s">
        <v>174</v>
      </c>
      <c r="V4" s="823" t="s">
        <v>5</v>
      </c>
      <c r="W4" s="824" t="s">
        <v>175</v>
      </c>
    </row>
    <row r="5" spans="1:23" ht="14.4" customHeight="1" x14ac:dyDescent="0.3">
      <c r="A5" s="855" t="s">
        <v>5890</v>
      </c>
      <c r="B5" s="825"/>
      <c r="C5" s="826"/>
      <c r="D5" s="827"/>
      <c r="E5" s="828"/>
      <c r="F5" s="829"/>
      <c r="G5" s="830"/>
      <c r="H5" s="831">
        <v>1</v>
      </c>
      <c r="I5" s="832">
        <v>6.5</v>
      </c>
      <c r="J5" s="833">
        <v>13</v>
      </c>
      <c r="K5" s="834">
        <v>6.5</v>
      </c>
      <c r="L5" s="835">
        <v>5</v>
      </c>
      <c r="M5" s="835">
        <v>46</v>
      </c>
      <c r="N5" s="836">
        <v>15.21</v>
      </c>
      <c r="O5" s="835" t="s">
        <v>5891</v>
      </c>
      <c r="P5" s="837" t="s">
        <v>5892</v>
      </c>
      <c r="Q5" s="838">
        <f>H5-B5</f>
        <v>1</v>
      </c>
      <c r="R5" s="838">
        <f>I5-C5</f>
        <v>6.5</v>
      </c>
      <c r="S5" s="825">
        <f>IF(H5=0,"",H5*N5)</f>
        <v>15.21</v>
      </c>
      <c r="T5" s="825">
        <f>IF(H5=0,"",H5*J5)</f>
        <v>13</v>
      </c>
      <c r="U5" s="825">
        <f>IF(H5=0,"",T5-S5)</f>
        <v>-2.2100000000000009</v>
      </c>
      <c r="V5" s="839">
        <f>IF(H5=0,"",T5/S5)</f>
        <v>0.85470085470085466</v>
      </c>
      <c r="W5" s="840"/>
    </row>
    <row r="6" spans="1:23" ht="14.4" customHeight="1" x14ac:dyDescent="0.3">
      <c r="A6" s="856" t="s">
        <v>5893</v>
      </c>
      <c r="B6" s="804">
        <v>2</v>
      </c>
      <c r="C6" s="805">
        <v>1.21</v>
      </c>
      <c r="D6" s="806">
        <v>5.5</v>
      </c>
      <c r="E6" s="807"/>
      <c r="F6" s="785"/>
      <c r="G6" s="786"/>
      <c r="H6" s="787">
        <v>5</v>
      </c>
      <c r="I6" s="788">
        <v>3.03</v>
      </c>
      <c r="J6" s="789">
        <v>5</v>
      </c>
      <c r="K6" s="790">
        <v>0.61</v>
      </c>
      <c r="L6" s="791">
        <v>2</v>
      </c>
      <c r="M6" s="791">
        <v>22</v>
      </c>
      <c r="N6" s="792">
        <v>7.44</v>
      </c>
      <c r="O6" s="791" t="s">
        <v>5891</v>
      </c>
      <c r="P6" s="808" t="s">
        <v>5894</v>
      </c>
      <c r="Q6" s="793">
        <f t="shared" ref="Q6:R69" si="0">H6-B6</f>
        <v>3</v>
      </c>
      <c r="R6" s="793">
        <f t="shared" si="0"/>
        <v>1.8199999999999998</v>
      </c>
      <c r="S6" s="804">
        <f t="shared" ref="S6:S69" si="1">IF(H6=0,"",H6*N6)</f>
        <v>37.200000000000003</v>
      </c>
      <c r="T6" s="804">
        <f t="shared" ref="T6:T69" si="2">IF(H6=0,"",H6*J6)</f>
        <v>25</v>
      </c>
      <c r="U6" s="804">
        <f t="shared" ref="U6:U69" si="3">IF(H6=0,"",T6-S6)</f>
        <v>-12.200000000000003</v>
      </c>
      <c r="V6" s="809">
        <f t="shared" ref="V6:V69" si="4">IF(H6=0,"",T6/S6)</f>
        <v>0.67204301075268813</v>
      </c>
      <c r="W6" s="794">
        <v>5</v>
      </c>
    </row>
    <row r="7" spans="1:23" ht="14.4" customHeight="1" x14ac:dyDescent="0.3">
      <c r="A7" s="857" t="s">
        <v>5895</v>
      </c>
      <c r="B7" s="841">
        <v>1</v>
      </c>
      <c r="C7" s="842">
        <v>0.73</v>
      </c>
      <c r="D7" s="810">
        <v>5</v>
      </c>
      <c r="E7" s="843">
        <v>1</v>
      </c>
      <c r="F7" s="844">
        <v>0.73</v>
      </c>
      <c r="G7" s="795">
        <v>11</v>
      </c>
      <c r="H7" s="845">
        <v>5</v>
      </c>
      <c r="I7" s="846">
        <v>3.63</v>
      </c>
      <c r="J7" s="796">
        <v>4.5999999999999996</v>
      </c>
      <c r="K7" s="847">
        <v>0.73</v>
      </c>
      <c r="L7" s="848">
        <v>3</v>
      </c>
      <c r="M7" s="848">
        <v>28</v>
      </c>
      <c r="N7" s="849">
        <v>9.44</v>
      </c>
      <c r="O7" s="848" t="s">
        <v>5891</v>
      </c>
      <c r="P7" s="850" t="s">
        <v>5896</v>
      </c>
      <c r="Q7" s="851">
        <f t="shared" si="0"/>
        <v>4</v>
      </c>
      <c r="R7" s="851">
        <f t="shared" si="0"/>
        <v>2.9</v>
      </c>
      <c r="S7" s="841">
        <f t="shared" si="1"/>
        <v>47.199999999999996</v>
      </c>
      <c r="T7" s="841">
        <f t="shared" si="2"/>
        <v>23</v>
      </c>
      <c r="U7" s="841">
        <f t="shared" si="3"/>
        <v>-24.199999999999996</v>
      </c>
      <c r="V7" s="852">
        <f t="shared" si="4"/>
        <v>0.48728813559322037</v>
      </c>
      <c r="W7" s="797"/>
    </row>
    <row r="8" spans="1:23" ht="14.4" customHeight="1" x14ac:dyDescent="0.3">
      <c r="A8" s="857" t="s">
        <v>5897</v>
      </c>
      <c r="B8" s="841">
        <v>1</v>
      </c>
      <c r="C8" s="842">
        <v>0.97</v>
      </c>
      <c r="D8" s="810">
        <v>8</v>
      </c>
      <c r="E8" s="843"/>
      <c r="F8" s="844"/>
      <c r="G8" s="795"/>
      <c r="H8" s="845">
        <v>1</v>
      </c>
      <c r="I8" s="846">
        <v>0.56999999999999995</v>
      </c>
      <c r="J8" s="796">
        <v>2</v>
      </c>
      <c r="K8" s="847">
        <v>0.97</v>
      </c>
      <c r="L8" s="848">
        <v>4</v>
      </c>
      <c r="M8" s="848">
        <v>35</v>
      </c>
      <c r="N8" s="849">
        <v>11.68</v>
      </c>
      <c r="O8" s="848" t="s">
        <v>5891</v>
      </c>
      <c r="P8" s="850" t="s">
        <v>5898</v>
      </c>
      <c r="Q8" s="851">
        <f t="shared" si="0"/>
        <v>0</v>
      </c>
      <c r="R8" s="851">
        <f t="shared" si="0"/>
        <v>-0.4</v>
      </c>
      <c r="S8" s="841">
        <f t="shared" si="1"/>
        <v>11.68</v>
      </c>
      <c r="T8" s="841">
        <f t="shared" si="2"/>
        <v>2</v>
      </c>
      <c r="U8" s="841">
        <f t="shared" si="3"/>
        <v>-9.68</v>
      </c>
      <c r="V8" s="852">
        <f t="shared" si="4"/>
        <v>0.17123287671232876</v>
      </c>
      <c r="W8" s="797"/>
    </row>
    <row r="9" spans="1:23" ht="14.4" customHeight="1" x14ac:dyDescent="0.3">
      <c r="A9" s="856" t="s">
        <v>5899</v>
      </c>
      <c r="B9" s="804"/>
      <c r="C9" s="805"/>
      <c r="D9" s="806"/>
      <c r="E9" s="807"/>
      <c r="F9" s="785"/>
      <c r="G9" s="786"/>
      <c r="H9" s="787">
        <v>1</v>
      </c>
      <c r="I9" s="788">
        <v>0.92</v>
      </c>
      <c r="J9" s="789">
        <v>5</v>
      </c>
      <c r="K9" s="790">
        <v>0.92</v>
      </c>
      <c r="L9" s="791">
        <v>4</v>
      </c>
      <c r="M9" s="791">
        <v>32</v>
      </c>
      <c r="N9" s="792">
        <v>10.7</v>
      </c>
      <c r="O9" s="791" t="s">
        <v>5891</v>
      </c>
      <c r="P9" s="808" t="s">
        <v>5900</v>
      </c>
      <c r="Q9" s="793">
        <f t="shared" si="0"/>
        <v>1</v>
      </c>
      <c r="R9" s="793">
        <f t="shared" si="0"/>
        <v>0.92</v>
      </c>
      <c r="S9" s="804">
        <f t="shared" si="1"/>
        <v>10.7</v>
      </c>
      <c r="T9" s="804">
        <f t="shared" si="2"/>
        <v>5</v>
      </c>
      <c r="U9" s="804">
        <f t="shared" si="3"/>
        <v>-5.6999999999999993</v>
      </c>
      <c r="V9" s="809">
        <f t="shared" si="4"/>
        <v>0.46728971962616828</v>
      </c>
      <c r="W9" s="794"/>
    </row>
    <row r="10" spans="1:23" ht="14.4" customHeight="1" x14ac:dyDescent="0.3">
      <c r="A10" s="856" t="s">
        <v>5901</v>
      </c>
      <c r="B10" s="804"/>
      <c r="C10" s="805"/>
      <c r="D10" s="806"/>
      <c r="E10" s="787">
        <v>1</v>
      </c>
      <c r="F10" s="788">
        <v>0.63</v>
      </c>
      <c r="G10" s="789">
        <v>4</v>
      </c>
      <c r="H10" s="791"/>
      <c r="I10" s="785"/>
      <c r="J10" s="786"/>
      <c r="K10" s="790">
        <v>0.63</v>
      </c>
      <c r="L10" s="791">
        <v>2</v>
      </c>
      <c r="M10" s="791">
        <v>21</v>
      </c>
      <c r="N10" s="792">
        <v>7.01</v>
      </c>
      <c r="O10" s="791" t="s">
        <v>5891</v>
      </c>
      <c r="P10" s="808" t="s">
        <v>5902</v>
      </c>
      <c r="Q10" s="793">
        <f t="shared" si="0"/>
        <v>0</v>
      </c>
      <c r="R10" s="793">
        <f t="shared" si="0"/>
        <v>0</v>
      </c>
      <c r="S10" s="804" t="str">
        <f t="shared" si="1"/>
        <v/>
      </c>
      <c r="T10" s="804" t="str">
        <f t="shared" si="2"/>
        <v/>
      </c>
      <c r="U10" s="804" t="str">
        <f t="shared" si="3"/>
        <v/>
      </c>
      <c r="V10" s="809" t="str">
        <f t="shared" si="4"/>
        <v/>
      </c>
      <c r="W10" s="794"/>
    </row>
    <row r="11" spans="1:23" ht="14.4" customHeight="1" x14ac:dyDescent="0.3">
      <c r="A11" s="856" t="s">
        <v>5903</v>
      </c>
      <c r="B11" s="804">
        <v>1</v>
      </c>
      <c r="C11" s="805">
        <v>0.56999999999999995</v>
      </c>
      <c r="D11" s="806">
        <v>8</v>
      </c>
      <c r="E11" s="807">
        <v>1</v>
      </c>
      <c r="F11" s="785">
        <v>0.56999999999999995</v>
      </c>
      <c r="G11" s="786">
        <v>3</v>
      </c>
      <c r="H11" s="787">
        <v>5</v>
      </c>
      <c r="I11" s="788">
        <v>2.84</v>
      </c>
      <c r="J11" s="789">
        <v>3.6</v>
      </c>
      <c r="K11" s="790">
        <v>0.56999999999999995</v>
      </c>
      <c r="L11" s="791">
        <v>2</v>
      </c>
      <c r="M11" s="791">
        <v>18</v>
      </c>
      <c r="N11" s="792">
        <v>5.97</v>
      </c>
      <c r="O11" s="791" t="s">
        <v>5891</v>
      </c>
      <c r="P11" s="808" t="s">
        <v>5904</v>
      </c>
      <c r="Q11" s="793">
        <f t="shared" si="0"/>
        <v>4</v>
      </c>
      <c r="R11" s="793">
        <f t="shared" si="0"/>
        <v>2.27</v>
      </c>
      <c r="S11" s="804">
        <f t="shared" si="1"/>
        <v>29.849999999999998</v>
      </c>
      <c r="T11" s="804">
        <f t="shared" si="2"/>
        <v>18</v>
      </c>
      <c r="U11" s="804">
        <f t="shared" si="3"/>
        <v>-11.849999999999998</v>
      </c>
      <c r="V11" s="809">
        <f t="shared" si="4"/>
        <v>0.60301507537688448</v>
      </c>
      <c r="W11" s="794">
        <v>1</v>
      </c>
    </row>
    <row r="12" spans="1:23" ht="14.4" customHeight="1" x14ac:dyDescent="0.3">
      <c r="A12" s="857" t="s">
        <v>5905</v>
      </c>
      <c r="B12" s="841">
        <v>10</v>
      </c>
      <c r="C12" s="842">
        <v>6.1</v>
      </c>
      <c r="D12" s="810">
        <v>6.6</v>
      </c>
      <c r="E12" s="843"/>
      <c r="F12" s="844"/>
      <c r="G12" s="795"/>
      <c r="H12" s="845">
        <v>7</v>
      </c>
      <c r="I12" s="846">
        <v>4.2699999999999996</v>
      </c>
      <c r="J12" s="796">
        <v>5.4</v>
      </c>
      <c r="K12" s="847">
        <v>0.61</v>
      </c>
      <c r="L12" s="848">
        <v>2</v>
      </c>
      <c r="M12" s="848">
        <v>21</v>
      </c>
      <c r="N12" s="849">
        <v>6.98</v>
      </c>
      <c r="O12" s="848" t="s">
        <v>5891</v>
      </c>
      <c r="P12" s="850" t="s">
        <v>5906</v>
      </c>
      <c r="Q12" s="851">
        <f t="shared" si="0"/>
        <v>-3</v>
      </c>
      <c r="R12" s="851">
        <f t="shared" si="0"/>
        <v>-1.83</v>
      </c>
      <c r="S12" s="841">
        <f t="shared" si="1"/>
        <v>48.86</v>
      </c>
      <c r="T12" s="841">
        <f t="shared" si="2"/>
        <v>37.800000000000004</v>
      </c>
      <c r="U12" s="841">
        <f t="shared" si="3"/>
        <v>-11.059999999999995</v>
      </c>
      <c r="V12" s="852">
        <f t="shared" si="4"/>
        <v>0.77363896848137548</v>
      </c>
      <c r="W12" s="797">
        <v>9</v>
      </c>
    </row>
    <row r="13" spans="1:23" ht="14.4" customHeight="1" x14ac:dyDescent="0.3">
      <c r="A13" s="857" t="s">
        <v>5907</v>
      </c>
      <c r="B13" s="841">
        <v>1</v>
      </c>
      <c r="C13" s="842">
        <v>0.74</v>
      </c>
      <c r="D13" s="810">
        <v>4</v>
      </c>
      <c r="E13" s="843"/>
      <c r="F13" s="844"/>
      <c r="G13" s="795"/>
      <c r="H13" s="845">
        <v>8</v>
      </c>
      <c r="I13" s="846">
        <v>5.8</v>
      </c>
      <c r="J13" s="796">
        <v>8.1</v>
      </c>
      <c r="K13" s="847">
        <v>0.74</v>
      </c>
      <c r="L13" s="848">
        <v>3</v>
      </c>
      <c r="M13" s="848">
        <v>25</v>
      </c>
      <c r="N13" s="849">
        <v>8.24</v>
      </c>
      <c r="O13" s="848" t="s">
        <v>5891</v>
      </c>
      <c r="P13" s="850" t="s">
        <v>5908</v>
      </c>
      <c r="Q13" s="851">
        <f t="shared" si="0"/>
        <v>7</v>
      </c>
      <c r="R13" s="851">
        <f t="shared" si="0"/>
        <v>5.0599999999999996</v>
      </c>
      <c r="S13" s="841">
        <f t="shared" si="1"/>
        <v>65.92</v>
      </c>
      <c r="T13" s="841">
        <f t="shared" si="2"/>
        <v>64.8</v>
      </c>
      <c r="U13" s="841">
        <f t="shared" si="3"/>
        <v>-1.1200000000000045</v>
      </c>
      <c r="V13" s="852">
        <f t="shared" si="4"/>
        <v>0.98300970873786397</v>
      </c>
      <c r="W13" s="797">
        <v>16</v>
      </c>
    </row>
    <row r="14" spans="1:23" ht="14.4" customHeight="1" x14ac:dyDescent="0.3">
      <c r="A14" s="856" t="s">
        <v>5909</v>
      </c>
      <c r="B14" s="804"/>
      <c r="C14" s="805"/>
      <c r="D14" s="806"/>
      <c r="E14" s="807"/>
      <c r="F14" s="785"/>
      <c r="G14" s="786"/>
      <c r="H14" s="787">
        <v>1</v>
      </c>
      <c r="I14" s="788">
        <v>1.22</v>
      </c>
      <c r="J14" s="789">
        <v>3</v>
      </c>
      <c r="K14" s="790">
        <v>1.03</v>
      </c>
      <c r="L14" s="791">
        <v>3</v>
      </c>
      <c r="M14" s="791">
        <v>25</v>
      </c>
      <c r="N14" s="792">
        <v>8.23</v>
      </c>
      <c r="O14" s="791" t="s">
        <v>5891</v>
      </c>
      <c r="P14" s="808" t="s">
        <v>5910</v>
      </c>
      <c r="Q14" s="793">
        <f t="shared" si="0"/>
        <v>1</v>
      </c>
      <c r="R14" s="793">
        <f t="shared" si="0"/>
        <v>1.22</v>
      </c>
      <c r="S14" s="804">
        <f t="shared" si="1"/>
        <v>8.23</v>
      </c>
      <c r="T14" s="804">
        <f t="shared" si="2"/>
        <v>3</v>
      </c>
      <c r="U14" s="804">
        <f t="shared" si="3"/>
        <v>-5.23</v>
      </c>
      <c r="V14" s="809">
        <f t="shared" si="4"/>
        <v>0.36452004860267312</v>
      </c>
      <c r="W14" s="794"/>
    </row>
    <row r="15" spans="1:23" ht="14.4" customHeight="1" x14ac:dyDescent="0.3">
      <c r="A15" s="857" t="s">
        <v>5911</v>
      </c>
      <c r="B15" s="841"/>
      <c r="C15" s="842"/>
      <c r="D15" s="810"/>
      <c r="E15" s="843">
        <v>1</v>
      </c>
      <c r="F15" s="844">
        <v>3.07</v>
      </c>
      <c r="G15" s="795">
        <v>23</v>
      </c>
      <c r="H15" s="845"/>
      <c r="I15" s="846"/>
      <c r="J15" s="796"/>
      <c r="K15" s="847">
        <v>2.7</v>
      </c>
      <c r="L15" s="848">
        <v>6</v>
      </c>
      <c r="M15" s="848">
        <v>51</v>
      </c>
      <c r="N15" s="849">
        <v>17.09</v>
      </c>
      <c r="O15" s="848" t="s">
        <v>5891</v>
      </c>
      <c r="P15" s="850" t="s">
        <v>5912</v>
      </c>
      <c r="Q15" s="851">
        <f t="shared" si="0"/>
        <v>0</v>
      </c>
      <c r="R15" s="851">
        <f t="shared" si="0"/>
        <v>0</v>
      </c>
      <c r="S15" s="841" t="str">
        <f t="shared" si="1"/>
        <v/>
      </c>
      <c r="T15" s="841" t="str">
        <f t="shared" si="2"/>
        <v/>
      </c>
      <c r="U15" s="841" t="str">
        <f t="shared" si="3"/>
        <v/>
      </c>
      <c r="V15" s="852" t="str">
        <f t="shared" si="4"/>
        <v/>
      </c>
      <c r="W15" s="797"/>
    </row>
    <row r="16" spans="1:23" ht="14.4" customHeight="1" x14ac:dyDescent="0.3">
      <c r="A16" s="856" t="s">
        <v>5913</v>
      </c>
      <c r="B16" s="798">
        <v>1</v>
      </c>
      <c r="C16" s="799">
        <v>1.45</v>
      </c>
      <c r="D16" s="800">
        <v>43</v>
      </c>
      <c r="E16" s="807"/>
      <c r="F16" s="785"/>
      <c r="G16" s="786"/>
      <c r="H16" s="791"/>
      <c r="I16" s="785"/>
      <c r="J16" s="786"/>
      <c r="K16" s="790">
        <v>0.84</v>
      </c>
      <c r="L16" s="791">
        <v>3</v>
      </c>
      <c r="M16" s="791">
        <v>30</v>
      </c>
      <c r="N16" s="792">
        <v>9.9600000000000009</v>
      </c>
      <c r="O16" s="791" t="s">
        <v>5891</v>
      </c>
      <c r="P16" s="808" t="s">
        <v>5914</v>
      </c>
      <c r="Q16" s="793">
        <f t="shared" si="0"/>
        <v>-1</v>
      </c>
      <c r="R16" s="793">
        <f t="shared" si="0"/>
        <v>-1.45</v>
      </c>
      <c r="S16" s="804" t="str">
        <f t="shared" si="1"/>
        <v/>
      </c>
      <c r="T16" s="804" t="str">
        <f t="shared" si="2"/>
        <v/>
      </c>
      <c r="U16" s="804" t="str">
        <f t="shared" si="3"/>
        <v/>
      </c>
      <c r="V16" s="809" t="str">
        <f t="shared" si="4"/>
        <v/>
      </c>
      <c r="W16" s="794"/>
    </row>
    <row r="17" spans="1:23" ht="14.4" customHeight="1" x14ac:dyDescent="0.3">
      <c r="A17" s="856" t="s">
        <v>5915</v>
      </c>
      <c r="B17" s="804">
        <v>1</v>
      </c>
      <c r="C17" s="805">
        <v>0.66</v>
      </c>
      <c r="D17" s="806">
        <v>10</v>
      </c>
      <c r="E17" s="807"/>
      <c r="F17" s="785"/>
      <c r="G17" s="786"/>
      <c r="H17" s="787">
        <v>4</v>
      </c>
      <c r="I17" s="788">
        <v>1.99</v>
      </c>
      <c r="J17" s="801">
        <v>7.8</v>
      </c>
      <c r="K17" s="790">
        <v>0.66</v>
      </c>
      <c r="L17" s="791">
        <v>3</v>
      </c>
      <c r="M17" s="791">
        <v>23</v>
      </c>
      <c r="N17" s="792">
        <v>7.67</v>
      </c>
      <c r="O17" s="791" t="s">
        <v>5891</v>
      </c>
      <c r="P17" s="808" t="s">
        <v>5916</v>
      </c>
      <c r="Q17" s="793">
        <f t="shared" si="0"/>
        <v>3</v>
      </c>
      <c r="R17" s="793">
        <f t="shared" si="0"/>
        <v>1.33</v>
      </c>
      <c r="S17" s="804">
        <f t="shared" si="1"/>
        <v>30.68</v>
      </c>
      <c r="T17" s="804">
        <f t="shared" si="2"/>
        <v>31.2</v>
      </c>
      <c r="U17" s="804">
        <f t="shared" si="3"/>
        <v>0.51999999999999957</v>
      </c>
      <c r="V17" s="809">
        <f t="shared" si="4"/>
        <v>1.0169491525423728</v>
      </c>
      <c r="W17" s="794">
        <v>18</v>
      </c>
    </row>
    <row r="18" spans="1:23" ht="14.4" customHeight="1" x14ac:dyDescent="0.3">
      <c r="A18" s="857" t="s">
        <v>5917</v>
      </c>
      <c r="B18" s="841">
        <v>3</v>
      </c>
      <c r="C18" s="842">
        <v>2.5299999999999998</v>
      </c>
      <c r="D18" s="810">
        <v>15.3</v>
      </c>
      <c r="E18" s="843">
        <v>1</v>
      </c>
      <c r="F18" s="844">
        <v>0.53</v>
      </c>
      <c r="G18" s="795">
        <v>2</v>
      </c>
      <c r="H18" s="845">
        <v>5</v>
      </c>
      <c r="I18" s="846">
        <v>3.57</v>
      </c>
      <c r="J18" s="796">
        <v>5.4</v>
      </c>
      <c r="K18" s="847">
        <v>0.76</v>
      </c>
      <c r="L18" s="848">
        <v>3</v>
      </c>
      <c r="M18" s="848">
        <v>26</v>
      </c>
      <c r="N18" s="849">
        <v>8.8000000000000007</v>
      </c>
      <c r="O18" s="848" t="s">
        <v>5891</v>
      </c>
      <c r="P18" s="850" t="s">
        <v>5918</v>
      </c>
      <c r="Q18" s="851">
        <f t="shared" si="0"/>
        <v>2</v>
      </c>
      <c r="R18" s="851">
        <f t="shared" si="0"/>
        <v>1.04</v>
      </c>
      <c r="S18" s="841">
        <f t="shared" si="1"/>
        <v>44</v>
      </c>
      <c r="T18" s="841">
        <f t="shared" si="2"/>
        <v>27</v>
      </c>
      <c r="U18" s="841">
        <f t="shared" si="3"/>
        <v>-17</v>
      </c>
      <c r="V18" s="852">
        <f t="shared" si="4"/>
        <v>0.61363636363636365</v>
      </c>
      <c r="W18" s="797">
        <v>3</v>
      </c>
    </row>
    <row r="19" spans="1:23" ht="14.4" customHeight="1" x14ac:dyDescent="0.3">
      <c r="A19" s="856" t="s">
        <v>5919</v>
      </c>
      <c r="B19" s="804"/>
      <c r="C19" s="805"/>
      <c r="D19" s="806"/>
      <c r="E19" s="807"/>
      <c r="F19" s="785"/>
      <c r="G19" s="786"/>
      <c r="H19" s="787">
        <v>3</v>
      </c>
      <c r="I19" s="788">
        <v>2.87</v>
      </c>
      <c r="J19" s="789">
        <v>8.3000000000000007</v>
      </c>
      <c r="K19" s="790">
        <v>0.91</v>
      </c>
      <c r="L19" s="791">
        <v>3</v>
      </c>
      <c r="M19" s="791">
        <v>30</v>
      </c>
      <c r="N19" s="792">
        <v>9.93</v>
      </c>
      <c r="O19" s="791" t="s">
        <v>5891</v>
      </c>
      <c r="P19" s="808" t="s">
        <v>5920</v>
      </c>
      <c r="Q19" s="793">
        <f t="shared" si="0"/>
        <v>3</v>
      </c>
      <c r="R19" s="793">
        <f t="shared" si="0"/>
        <v>2.87</v>
      </c>
      <c r="S19" s="804">
        <f t="shared" si="1"/>
        <v>29.79</v>
      </c>
      <c r="T19" s="804">
        <f t="shared" si="2"/>
        <v>24.900000000000002</v>
      </c>
      <c r="U19" s="804">
        <f t="shared" si="3"/>
        <v>-4.889999999999997</v>
      </c>
      <c r="V19" s="809">
        <f t="shared" si="4"/>
        <v>0.83585095669687826</v>
      </c>
      <c r="W19" s="794">
        <v>5</v>
      </c>
    </row>
    <row r="20" spans="1:23" ht="14.4" customHeight="1" x14ac:dyDescent="0.3">
      <c r="A20" s="856" t="s">
        <v>5921</v>
      </c>
      <c r="B20" s="798">
        <v>1</v>
      </c>
      <c r="C20" s="799">
        <v>2.81</v>
      </c>
      <c r="D20" s="800">
        <v>13</v>
      </c>
      <c r="E20" s="807"/>
      <c r="F20" s="785"/>
      <c r="G20" s="786"/>
      <c r="H20" s="791"/>
      <c r="I20" s="785"/>
      <c r="J20" s="786"/>
      <c r="K20" s="790">
        <v>2.81</v>
      </c>
      <c r="L20" s="791">
        <v>5</v>
      </c>
      <c r="M20" s="791">
        <v>43</v>
      </c>
      <c r="N20" s="792">
        <v>14.31</v>
      </c>
      <c r="O20" s="791" t="s">
        <v>5891</v>
      </c>
      <c r="P20" s="808" t="s">
        <v>5922</v>
      </c>
      <c r="Q20" s="793">
        <f t="shared" si="0"/>
        <v>-1</v>
      </c>
      <c r="R20" s="793">
        <f t="shared" si="0"/>
        <v>-2.81</v>
      </c>
      <c r="S20" s="804" t="str">
        <f t="shared" si="1"/>
        <v/>
      </c>
      <c r="T20" s="804" t="str">
        <f t="shared" si="2"/>
        <v/>
      </c>
      <c r="U20" s="804" t="str">
        <f t="shared" si="3"/>
        <v/>
      </c>
      <c r="V20" s="809" t="str">
        <f t="shared" si="4"/>
        <v/>
      </c>
      <c r="W20" s="794"/>
    </row>
    <row r="21" spans="1:23" ht="14.4" customHeight="1" x14ac:dyDescent="0.3">
      <c r="A21" s="856" t="s">
        <v>5923</v>
      </c>
      <c r="B21" s="804"/>
      <c r="C21" s="805"/>
      <c r="D21" s="806"/>
      <c r="E21" s="807"/>
      <c r="F21" s="785"/>
      <c r="G21" s="786"/>
      <c r="H21" s="787">
        <v>1</v>
      </c>
      <c r="I21" s="788">
        <v>3.19</v>
      </c>
      <c r="J21" s="801">
        <v>17</v>
      </c>
      <c r="K21" s="790">
        <v>3.19</v>
      </c>
      <c r="L21" s="791">
        <v>5</v>
      </c>
      <c r="M21" s="791">
        <v>42</v>
      </c>
      <c r="N21" s="792">
        <v>14.02</v>
      </c>
      <c r="O21" s="791" t="s">
        <v>5891</v>
      </c>
      <c r="P21" s="808" t="s">
        <v>5924</v>
      </c>
      <c r="Q21" s="793">
        <f t="shared" si="0"/>
        <v>1</v>
      </c>
      <c r="R21" s="793">
        <f t="shared" si="0"/>
        <v>3.19</v>
      </c>
      <c r="S21" s="804">
        <f t="shared" si="1"/>
        <v>14.02</v>
      </c>
      <c r="T21" s="804">
        <f t="shared" si="2"/>
        <v>17</v>
      </c>
      <c r="U21" s="804">
        <f t="shared" si="3"/>
        <v>2.9800000000000004</v>
      </c>
      <c r="V21" s="809">
        <f t="shared" si="4"/>
        <v>1.2125534950071326</v>
      </c>
      <c r="W21" s="794">
        <v>3</v>
      </c>
    </row>
    <row r="22" spans="1:23" ht="14.4" customHeight="1" x14ac:dyDescent="0.3">
      <c r="A22" s="856" t="s">
        <v>5925</v>
      </c>
      <c r="B22" s="804"/>
      <c r="C22" s="805"/>
      <c r="D22" s="806"/>
      <c r="E22" s="807"/>
      <c r="F22" s="785"/>
      <c r="G22" s="786"/>
      <c r="H22" s="787">
        <v>1</v>
      </c>
      <c r="I22" s="788">
        <v>1.4</v>
      </c>
      <c r="J22" s="801">
        <v>14</v>
      </c>
      <c r="K22" s="790">
        <v>1.4</v>
      </c>
      <c r="L22" s="791">
        <v>3</v>
      </c>
      <c r="M22" s="791">
        <v>28</v>
      </c>
      <c r="N22" s="792">
        <v>9.34</v>
      </c>
      <c r="O22" s="791" t="s">
        <v>5891</v>
      </c>
      <c r="P22" s="808" t="s">
        <v>5926</v>
      </c>
      <c r="Q22" s="793">
        <f t="shared" si="0"/>
        <v>1</v>
      </c>
      <c r="R22" s="793">
        <f t="shared" si="0"/>
        <v>1.4</v>
      </c>
      <c r="S22" s="804">
        <f t="shared" si="1"/>
        <v>9.34</v>
      </c>
      <c r="T22" s="804">
        <f t="shared" si="2"/>
        <v>14</v>
      </c>
      <c r="U22" s="804">
        <f t="shared" si="3"/>
        <v>4.66</v>
      </c>
      <c r="V22" s="809">
        <f t="shared" si="4"/>
        <v>1.4989293361884368</v>
      </c>
      <c r="W22" s="794">
        <v>5</v>
      </c>
    </row>
    <row r="23" spans="1:23" ht="14.4" customHeight="1" x14ac:dyDescent="0.3">
      <c r="A23" s="857" t="s">
        <v>5927</v>
      </c>
      <c r="B23" s="841"/>
      <c r="C23" s="842"/>
      <c r="D23" s="810"/>
      <c r="E23" s="843"/>
      <c r="F23" s="844"/>
      <c r="G23" s="795"/>
      <c r="H23" s="845">
        <v>1</v>
      </c>
      <c r="I23" s="846">
        <v>3.63</v>
      </c>
      <c r="J23" s="802">
        <v>18</v>
      </c>
      <c r="K23" s="847">
        <v>2.65</v>
      </c>
      <c r="L23" s="848">
        <v>4</v>
      </c>
      <c r="M23" s="848">
        <v>40</v>
      </c>
      <c r="N23" s="849">
        <v>13.22</v>
      </c>
      <c r="O23" s="848" t="s">
        <v>5891</v>
      </c>
      <c r="P23" s="850" t="s">
        <v>5928</v>
      </c>
      <c r="Q23" s="851">
        <f t="shared" si="0"/>
        <v>1</v>
      </c>
      <c r="R23" s="851">
        <f t="shared" si="0"/>
        <v>3.63</v>
      </c>
      <c r="S23" s="841">
        <f t="shared" si="1"/>
        <v>13.22</v>
      </c>
      <c r="T23" s="841">
        <f t="shared" si="2"/>
        <v>18</v>
      </c>
      <c r="U23" s="841">
        <f t="shared" si="3"/>
        <v>4.7799999999999994</v>
      </c>
      <c r="V23" s="852">
        <f t="shared" si="4"/>
        <v>1.3615733736762481</v>
      </c>
      <c r="W23" s="797">
        <v>5</v>
      </c>
    </row>
    <row r="24" spans="1:23" ht="14.4" customHeight="1" x14ac:dyDescent="0.3">
      <c r="A24" s="856" t="s">
        <v>5929</v>
      </c>
      <c r="B24" s="798">
        <v>42</v>
      </c>
      <c r="C24" s="799">
        <v>21.86</v>
      </c>
      <c r="D24" s="800">
        <v>5</v>
      </c>
      <c r="E24" s="807">
        <v>2</v>
      </c>
      <c r="F24" s="785">
        <v>0.96</v>
      </c>
      <c r="G24" s="786">
        <v>9</v>
      </c>
      <c r="H24" s="791">
        <v>27</v>
      </c>
      <c r="I24" s="785">
        <v>16.72</v>
      </c>
      <c r="J24" s="801">
        <v>6.3</v>
      </c>
      <c r="K24" s="790">
        <v>0.48</v>
      </c>
      <c r="L24" s="791">
        <v>2</v>
      </c>
      <c r="M24" s="791">
        <v>18</v>
      </c>
      <c r="N24" s="792">
        <v>5.95</v>
      </c>
      <c r="O24" s="791" t="s">
        <v>5891</v>
      </c>
      <c r="P24" s="808" t="s">
        <v>5930</v>
      </c>
      <c r="Q24" s="793">
        <f t="shared" si="0"/>
        <v>-15</v>
      </c>
      <c r="R24" s="793">
        <f t="shared" si="0"/>
        <v>-5.1400000000000006</v>
      </c>
      <c r="S24" s="804">
        <f t="shared" si="1"/>
        <v>160.65</v>
      </c>
      <c r="T24" s="804">
        <f t="shared" si="2"/>
        <v>170.1</v>
      </c>
      <c r="U24" s="804">
        <f t="shared" si="3"/>
        <v>9.4499999999999886</v>
      </c>
      <c r="V24" s="809">
        <f t="shared" si="4"/>
        <v>1.0588235294117647</v>
      </c>
      <c r="W24" s="794">
        <v>57</v>
      </c>
    </row>
    <row r="25" spans="1:23" ht="14.4" customHeight="1" x14ac:dyDescent="0.3">
      <c r="A25" s="857" t="s">
        <v>5931</v>
      </c>
      <c r="B25" s="853">
        <v>117</v>
      </c>
      <c r="C25" s="854">
        <v>74.11</v>
      </c>
      <c r="D25" s="803">
        <v>6.5</v>
      </c>
      <c r="E25" s="843">
        <v>9</v>
      </c>
      <c r="F25" s="844">
        <v>6.28</v>
      </c>
      <c r="G25" s="795">
        <v>6.2</v>
      </c>
      <c r="H25" s="848">
        <v>51</v>
      </c>
      <c r="I25" s="844">
        <v>33.119999999999997</v>
      </c>
      <c r="J25" s="795">
        <v>6.3</v>
      </c>
      <c r="K25" s="847">
        <v>0.62</v>
      </c>
      <c r="L25" s="848">
        <v>2</v>
      </c>
      <c r="M25" s="848">
        <v>22</v>
      </c>
      <c r="N25" s="849">
        <v>7.18</v>
      </c>
      <c r="O25" s="848" t="s">
        <v>5891</v>
      </c>
      <c r="P25" s="850" t="s">
        <v>5932</v>
      </c>
      <c r="Q25" s="851">
        <f t="shared" si="0"/>
        <v>-66</v>
      </c>
      <c r="R25" s="851">
        <f t="shared" si="0"/>
        <v>-40.99</v>
      </c>
      <c r="S25" s="841">
        <f t="shared" si="1"/>
        <v>366.18</v>
      </c>
      <c r="T25" s="841">
        <f t="shared" si="2"/>
        <v>321.3</v>
      </c>
      <c r="U25" s="841">
        <f t="shared" si="3"/>
        <v>-44.879999999999995</v>
      </c>
      <c r="V25" s="852">
        <f t="shared" si="4"/>
        <v>0.87743732590529244</v>
      </c>
      <c r="W25" s="797">
        <v>71</v>
      </c>
    </row>
    <row r="26" spans="1:23" ht="14.4" customHeight="1" x14ac:dyDescent="0.3">
      <c r="A26" s="857" t="s">
        <v>5933</v>
      </c>
      <c r="B26" s="853">
        <v>17</v>
      </c>
      <c r="C26" s="854">
        <v>13.96</v>
      </c>
      <c r="D26" s="803">
        <v>9.6</v>
      </c>
      <c r="E26" s="843">
        <v>1</v>
      </c>
      <c r="F26" s="844">
        <v>2.15</v>
      </c>
      <c r="G26" s="795">
        <v>40</v>
      </c>
      <c r="H26" s="848">
        <v>62</v>
      </c>
      <c r="I26" s="844">
        <v>51.79</v>
      </c>
      <c r="J26" s="795">
        <v>6.3</v>
      </c>
      <c r="K26" s="847">
        <v>0.81</v>
      </c>
      <c r="L26" s="848">
        <v>3</v>
      </c>
      <c r="M26" s="848">
        <v>30</v>
      </c>
      <c r="N26" s="849">
        <v>10.14</v>
      </c>
      <c r="O26" s="848" t="s">
        <v>5891</v>
      </c>
      <c r="P26" s="850" t="s">
        <v>5934</v>
      </c>
      <c r="Q26" s="851">
        <f t="shared" si="0"/>
        <v>45</v>
      </c>
      <c r="R26" s="851">
        <f t="shared" si="0"/>
        <v>37.83</v>
      </c>
      <c r="S26" s="841">
        <f t="shared" si="1"/>
        <v>628.68000000000006</v>
      </c>
      <c r="T26" s="841">
        <f t="shared" si="2"/>
        <v>390.59999999999997</v>
      </c>
      <c r="U26" s="841">
        <f t="shared" si="3"/>
        <v>-238.0800000000001</v>
      </c>
      <c r="V26" s="852">
        <f t="shared" si="4"/>
        <v>0.62130177514792884</v>
      </c>
      <c r="W26" s="797">
        <v>38</v>
      </c>
    </row>
    <row r="27" spans="1:23" ht="14.4" customHeight="1" x14ac:dyDescent="0.3">
      <c r="A27" s="856" t="s">
        <v>5935</v>
      </c>
      <c r="B27" s="804"/>
      <c r="C27" s="805"/>
      <c r="D27" s="806"/>
      <c r="E27" s="807"/>
      <c r="F27" s="785"/>
      <c r="G27" s="786"/>
      <c r="H27" s="787">
        <v>1</v>
      </c>
      <c r="I27" s="788">
        <v>0.62</v>
      </c>
      <c r="J27" s="789">
        <v>2</v>
      </c>
      <c r="K27" s="790">
        <v>0.62</v>
      </c>
      <c r="L27" s="791">
        <v>2</v>
      </c>
      <c r="M27" s="791">
        <v>22</v>
      </c>
      <c r="N27" s="792">
        <v>7.33</v>
      </c>
      <c r="O27" s="791" t="s">
        <v>5891</v>
      </c>
      <c r="P27" s="808" t="s">
        <v>5936</v>
      </c>
      <c r="Q27" s="793">
        <f t="shared" si="0"/>
        <v>1</v>
      </c>
      <c r="R27" s="793">
        <f t="shared" si="0"/>
        <v>0.62</v>
      </c>
      <c r="S27" s="804">
        <f t="shared" si="1"/>
        <v>7.33</v>
      </c>
      <c r="T27" s="804">
        <f t="shared" si="2"/>
        <v>2</v>
      </c>
      <c r="U27" s="804">
        <f t="shared" si="3"/>
        <v>-5.33</v>
      </c>
      <c r="V27" s="809">
        <f t="shared" si="4"/>
        <v>0.27285129604365621</v>
      </c>
      <c r="W27" s="794"/>
    </row>
    <row r="28" spans="1:23" ht="14.4" customHeight="1" x14ac:dyDescent="0.3">
      <c r="A28" s="856" t="s">
        <v>5937</v>
      </c>
      <c r="B28" s="798">
        <v>1</v>
      </c>
      <c r="C28" s="799">
        <v>0.31</v>
      </c>
      <c r="D28" s="800">
        <v>7</v>
      </c>
      <c r="E28" s="807"/>
      <c r="F28" s="785"/>
      <c r="G28" s="786"/>
      <c r="H28" s="791"/>
      <c r="I28" s="785"/>
      <c r="J28" s="786"/>
      <c r="K28" s="790">
        <v>0.31</v>
      </c>
      <c r="L28" s="791">
        <v>1</v>
      </c>
      <c r="M28" s="791">
        <v>12</v>
      </c>
      <c r="N28" s="792">
        <v>3.97</v>
      </c>
      <c r="O28" s="791" t="s">
        <v>5891</v>
      </c>
      <c r="P28" s="808" t="s">
        <v>5938</v>
      </c>
      <c r="Q28" s="793">
        <f t="shared" si="0"/>
        <v>-1</v>
      </c>
      <c r="R28" s="793">
        <f t="shared" si="0"/>
        <v>-0.31</v>
      </c>
      <c r="S28" s="804" t="str">
        <f t="shared" si="1"/>
        <v/>
      </c>
      <c r="T28" s="804" t="str">
        <f t="shared" si="2"/>
        <v/>
      </c>
      <c r="U28" s="804" t="str">
        <f t="shared" si="3"/>
        <v/>
      </c>
      <c r="V28" s="809" t="str">
        <f t="shared" si="4"/>
        <v/>
      </c>
      <c r="W28" s="794"/>
    </row>
    <row r="29" spans="1:23" ht="14.4" customHeight="1" x14ac:dyDescent="0.3">
      <c r="A29" s="856" t="s">
        <v>5939</v>
      </c>
      <c r="B29" s="798">
        <v>1</v>
      </c>
      <c r="C29" s="799">
        <v>1.55</v>
      </c>
      <c r="D29" s="800">
        <v>3</v>
      </c>
      <c r="E29" s="807"/>
      <c r="F29" s="785"/>
      <c r="G29" s="786"/>
      <c r="H29" s="791">
        <v>1</v>
      </c>
      <c r="I29" s="785">
        <v>1.69</v>
      </c>
      <c r="J29" s="786">
        <v>9</v>
      </c>
      <c r="K29" s="790">
        <v>1.55</v>
      </c>
      <c r="L29" s="791">
        <v>3</v>
      </c>
      <c r="M29" s="791">
        <v>27</v>
      </c>
      <c r="N29" s="792">
        <v>9.14</v>
      </c>
      <c r="O29" s="791" t="s">
        <v>5891</v>
      </c>
      <c r="P29" s="808" t="s">
        <v>5940</v>
      </c>
      <c r="Q29" s="793">
        <f t="shared" si="0"/>
        <v>0</v>
      </c>
      <c r="R29" s="793">
        <f t="shared" si="0"/>
        <v>0.1399999999999999</v>
      </c>
      <c r="S29" s="804">
        <f t="shared" si="1"/>
        <v>9.14</v>
      </c>
      <c r="T29" s="804">
        <f t="shared" si="2"/>
        <v>9</v>
      </c>
      <c r="U29" s="804">
        <f t="shared" si="3"/>
        <v>-0.14000000000000057</v>
      </c>
      <c r="V29" s="809">
        <f t="shared" si="4"/>
        <v>0.98468271334792112</v>
      </c>
      <c r="W29" s="794"/>
    </row>
    <row r="30" spans="1:23" ht="14.4" customHeight="1" x14ac:dyDescent="0.3">
      <c r="A30" s="857" t="s">
        <v>5941</v>
      </c>
      <c r="B30" s="853">
        <v>5</v>
      </c>
      <c r="C30" s="854">
        <v>10.25</v>
      </c>
      <c r="D30" s="803">
        <v>6</v>
      </c>
      <c r="E30" s="843"/>
      <c r="F30" s="844"/>
      <c r="G30" s="795"/>
      <c r="H30" s="848">
        <v>4</v>
      </c>
      <c r="I30" s="844">
        <v>8.1999999999999993</v>
      </c>
      <c r="J30" s="802">
        <v>15.3</v>
      </c>
      <c r="K30" s="847">
        <v>2.0499999999999998</v>
      </c>
      <c r="L30" s="848">
        <v>4</v>
      </c>
      <c r="M30" s="848">
        <v>37</v>
      </c>
      <c r="N30" s="849">
        <v>12.2</v>
      </c>
      <c r="O30" s="848" t="s">
        <v>5891</v>
      </c>
      <c r="P30" s="850" t="s">
        <v>5942</v>
      </c>
      <c r="Q30" s="851">
        <f t="shared" si="0"/>
        <v>-1</v>
      </c>
      <c r="R30" s="851">
        <f t="shared" si="0"/>
        <v>-2.0500000000000007</v>
      </c>
      <c r="S30" s="841">
        <f t="shared" si="1"/>
        <v>48.8</v>
      </c>
      <c r="T30" s="841">
        <f t="shared" si="2"/>
        <v>61.2</v>
      </c>
      <c r="U30" s="841">
        <f t="shared" si="3"/>
        <v>12.400000000000006</v>
      </c>
      <c r="V30" s="852">
        <f t="shared" si="4"/>
        <v>1.2540983606557379</v>
      </c>
      <c r="W30" s="797">
        <v>13</v>
      </c>
    </row>
    <row r="31" spans="1:23" ht="14.4" customHeight="1" x14ac:dyDescent="0.3">
      <c r="A31" s="856" t="s">
        <v>5943</v>
      </c>
      <c r="B31" s="804">
        <v>12</v>
      </c>
      <c r="C31" s="805">
        <v>6.53</v>
      </c>
      <c r="D31" s="806">
        <v>6.5</v>
      </c>
      <c r="E31" s="807">
        <v>2</v>
      </c>
      <c r="F31" s="785">
        <v>1.07</v>
      </c>
      <c r="G31" s="786">
        <v>4.5</v>
      </c>
      <c r="H31" s="787">
        <v>21</v>
      </c>
      <c r="I31" s="788">
        <v>11.48</v>
      </c>
      <c r="J31" s="789">
        <v>4.5999999999999996</v>
      </c>
      <c r="K31" s="790">
        <v>0.54</v>
      </c>
      <c r="L31" s="791">
        <v>2</v>
      </c>
      <c r="M31" s="791">
        <v>21</v>
      </c>
      <c r="N31" s="792">
        <v>6.96</v>
      </c>
      <c r="O31" s="791" t="s">
        <v>5891</v>
      </c>
      <c r="P31" s="808" t="s">
        <v>5944</v>
      </c>
      <c r="Q31" s="793">
        <f t="shared" si="0"/>
        <v>9</v>
      </c>
      <c r="R31" s="793">
        <f t="shared" si="0"/>
        <v>4.95</v>
      </c>
      <c r="S31" s="804">
        <f t="shared" si="1"/>
        <v>146.16</v>
      </c>
      <c r="T31" s="804">
        <f t="shared" si="2"/>
        <v>96.6</v>
      </c>
      <c r="U31" s="804">
        <f t="shared" si="3"/>
        <v>-49.56</v>
      </c>
      <c r="V31" s="809">
        <f t="shared" si="4"/>
        <v>0.66091954022988508</v>
      </c>
      <c r="W31" s="794">
        <v>12</v>
      </c>
    </row>
    <row r="32" spans="1:23" ht="14.4" customHeight="1" x14ac:dyDescent="0.3">
      <c r="A32" s="857" t="s">
        <v>5945</v>
      </c>
      <c r="B32" s="841">
        <v>22</v>
      </c>
      <c r="C32" s="842">
        <v>15.21</v>
      </c>
      <c r="D32" s="810">
        <v>7.1</v>
      </c>
      <c r="E32" s="843">
        <v>6</v>
      </c>
      <c r="F32" s="844">
        <v>4.0599999999999996</v>
      </c>
      <c r="G32" s="795">
        <v>5.7</v>
      </c>
      <c r="H32" s="845">
        <v>21</v>
      </c>
      <c r="I32" s="846">
        <v>13.71</v>
      </c>
      <c r="J32" s="796">
        <v>7.2</v>
      </c>
      <c r="K32" s="847">
        <v>0.68</v>
      </c>
      <c r="L32" s="848">
        <v>3</v>
      </c>
      <c r="M32" s="848">
        <v>26</v>
      </c>
      <c r="N32" s="849">
        <v>8.76</v>
      </c>
      <c r="O32" s="848" t="s">
        <v>5891</v>
      </c>
      <c r="P32" s="850" t="s">
        <v>5946</v>
      </c>
      <c r="Q32" s="851">
        <f t="shared" si="0"/>
        <v>-1</v>
      </c>
      <c r="R32" s="851">
        <f t="shared" si="0"/>
        <v>-1.5</v>
      </c>
      <c r="S32" s="841">
        <f t="shared" si="1"/>
        <v>183.96</v>
      </c>
      <c r="T32" s="841">
        <f t="shared" si="2"/>
        <v>151.20000000000002</v>
      </c>
      <c r="U32" s="841">
        <f t="shared" si="3"/>
        <v>-32.759999999999991</v>
      </c>
      <c r="V32" s="852">
        <f t="shared" si="4"/>
        <v>0.82191780821917815</v>
      </c>
      <c r="W32" s="797">
        <v>32</v>
      </c>
    </row>
    <row r="33" spans="1:23" ht="14.4" customHeight="1" x14ac:dyDescent="0.3">
      <c r="A33" s="857" t="s">
        <v>5947</v>
      </c>
      <c r="B33" s="841">
        <v>1</v>
      </c>
      <c r="C33" s="842">
        <v>1.46</v>
      </c>
      <c r="D33" s="810">
        <v>11</v>
      </c>
      <c r="E33" s="843"/>
      <c r="F33" s="844"/>
      <c r="G33" s="795"/>
      <c r="H33" s="845">
        <v>14</v>
      </c>
      <c r="I33" s="846">
        <v>9.43</v>
      </c>
      <c r="J33" s="796">
        <v>6.3</v>
      </c>
      <c r="K33" s="847">
        <v>0.76</v>
      </c>
      <c r="L33" s="848">
        <v>3</v>
      </c>
      <c r="M33" s="848">
        <v>31</v>
      </c>
      <c r="N33" s="849">
        <v>10.210000000000001</v>
      </c>
      <c r="O33" s="848" t="s">
        <v>5891</v>
      </c>
      <c r="P33" s="850" t="s">
        <v>5948</v>
      </c>
      <c r="Q33" s="851">
        <f t="shared" si="0"/>
        <v>13</v>
      </c>
      <c r="R33" s="851">
        <f t="shared" si="0"/>
        <v>7.97</v>
      </c>
      <c r="S33" s="841">
        <f t="shared" si="1"/>
        <v>142.94</v>
      </c>
      <c r="T33" s="841">
        <f t="shared" si="2"/>
        <v>88.2</v>
      </c>
      <c r="U33" s="841">
        <f t="shared" si="3"/>
        <v>-54.739999999999995</v>
      </c>
      <c r="V33" s="852">
        <f t="shared" si="4"/>
        <v>0.61704211557296773</v>
      </c>
      <c r="W33" s="797">
        <v>15</v>
      </c>
    </row>
    <row r="34" spans="1:23" ht="14.4" customHeight="1" x14ac:dyDescent="0.3">
      <c r="A34" s="856" t="s">
        <v>5949</v>
      </c>
      <c r="B34" s="804"/>
      <c r="C34" s="805"/>
      <c r="D34" s="806"/>
      <c r="E34" s="807">
        <v>2</v>
      </c>
      <c r="F34" s="785">
        <v>1.25</v>
      </c>
      <c r="G34" s="786">
        <v>7.5</v>
      </c>
      <c r="H34" s="787">
        <v>2</v>
      </c>
      <c r="I34" s="788">
        <v>1.25</v>
      </c>
      <c r="J34" s="801">
        <v>12</v>
      </c>
      <c r="K34" s="790">
        <v>0.63</v>
      </c>
      <c r="L34" s="791">
        <v>3</v>
      </c>
      <c r="M34" s="791">
        <v>25</v>
      </c>
      <c r="N34" s="792">
        <v>8.35</v>
      </c>
      <c r="O34" s="791" t="s">
        <v>5891</v>
      </c>
      <c r="P34" s="808" t="s">
        <v>5950</v>
      </c>
      <c r="Q34" s="793">
        <f t="shared" si="0"/>
        <v>2</v>
      </c>
      <c r="R34" s="793">
        <f t="shared" si="0"/>
        <v>1.25</v>
      </c>
      <c r="S34" s="804">
        <f t="shared" si="1"/>
        <v>16.7</v>
      </c>
      <c r="T34" s="804">
        <f t="shared" si="2"/>
        <v>24</v>
      </c>
      <c r="U34" s="804">
        <f t="shared" si="3"/>
        <v>7.3000000000000007</v>
      </c>
      <c r="V34" s="809">
        <f t="shared" si="4"/>
        <v>1.437125748502994</v>
      </c>
      <c r="W34" s="794">
        <v>13</v>
      </c>
    </row>
    <row r="35" spans="1:23" ht="14.4" customHeight="1" x14ac:dyDescent="0.3">
      <c r="A35" s="857" t="s">
        <v>5951</v>
      </c>
      <c r="B35" s="841"/>
      <c r="C35" s="842"/>
      <c r="D35" s="810"/>
      <c r="E35" s="843">
        <v>1</v>
      </c>
      <c r="F35" s="844">
        <v>1.86</v>
      </c>
      <c r="G35" s="795">
        <v>31</v>
      </c>
      <c r="H35" s="845">
        <v>2</v>
      </c>
      <c r="I35" s="846">
        <v>1.49</v>
      </c>
      <c r="J35" s="796">
        <v>3</v>
      </c>
      <c r="K35" s="847">
        <v>0.98</v>
      </c>
      <c r="L35" s="848">
        <v>4</v>
      </c>
      <c r="M35" s="848">
        <v>34</v>
      </c>
      <c r="N35" s="849">
        <v>11.34</v>
      </c>
      <c r="O35" s="848" t="s">
        <v>5891</v>
      </c>
      <c r="P35" s="850" t="s">
        <v>5952</v>
      </c>
      <c r="Q35" s="851">
        <f t="shared" si="0"/>
        <v>2</v>
      </c>
      <c r="R35" s="851">
        <f t="shared" si="0"/>
        <v>1.49</v>
      </c>
      <c r="S35" s="841">
        <f t="shared" si="1"/>
        <v>22.68</v>
      </c>
      <c r="T35" s="841">
        <f t="shared" si="2"/>
        <v>6</v>
      </c>
      <c r="U35" s="841">
        <f t="shared" si="3"/>
        <v>-16.68</v>
      </c>
      <c r="V35" s="852">
        <f t="shared" si="4"/>
        <v>0.26455026455026454</v>
      </c>
      <c r="W35" s="797"/>
    </row>
    <row r="36" spans="1:23" ht="14.4" customHeight="1" x14ac:dyDescent="0.3">
      <c r="A36" s="856" t="s">
        <v>5953</v>
      </c>
      <c r="B36" s="798">
        <v>1</v>
      </c>
      <c r="C36" s="799">
        <v>5.25</v>
      </c>
      <c r="D36" s="800">
        <v>30</v>
      </c>
      <c r="E36" s="807"/>
      <c r="F36" s="785"/>
      <c r="G36" s="786"/>
      <c r="H36" s="791"/>
      <c r="I36" s="785"/>
      <c r="J36" s="786"/>
      <c r="K36" s="790">
        <v>5.25</v>
      </c>
      <c r="L36" s="791">
        <v>3</v>
      </c>
      <c r="M36" s="791">
        <v>31</v>
      </c>
      <c r="N36" s="792">
        <v>10.27</v>
      </c>
      <c r="O36" s="791" t="s">
        <v>5891</v>
      </c>
      <c r="P36" s="808" t="s">
        <v>5954</v>
      </c>
      <c r="Q36" s="793">
        <f t="shared" si="0"/>
        <v>-1</v>
      </c>
      <c r="R36" s="793">
        <f t="shared" si="0"/>
        <v>-5.25</v>
      </c>
      <c r="S36" s="804" t="str">
        <f t="shared" si="1"/>
        <v/>
      </c>
      <c r="T36" s="804" t="str">
        <f t="shared" si="2"/>
        <v/>
      </c>
      <c r="U36" s="804" t="str">
        <f t="shared" si="3"/>
        <v/>
      </c>
      <c r="V36" s="809" t="str">
        <f t="shared" si="4"/>
        <v/>
      </c>
      <c r="W36" s="794"/>
    </row>
    <row r="37" spans="1:23" ht="14.4" customHeight="1" x14ac:dyDescent="0.3">
      <c r="A37" s="856" t="s">
        <v>5955</v>
      </c>
      <c r="B37" s="804"/>
      <c r="C37" s="805"/>
      <c r="D37" s="806"/>
      <c r="E37" s="787">
        <v>1</v>
      </c>
      <c r="F37" s="788">
        <v>2.68</v>
      </c>
      <c r="G37" s="789">
        <v>27</v>
      </c>
      <c r="H37" s="791"/>
      <c r="I37" s="785"/>
      <c r="J37" s="786"/>
      <c r="K37" s="790">
        <v>2.68</v>
      </c>
      <c r="L37" s="791">
        <v>4</v>
      </c>
      <c r="M37" s="791">
        <v>33</v>
      </c>
      <c r="N37" s="792">
        <v>11.16</v>
      </c>
      <c r="O37" s="791" t="s">
        <v>5891</v>
      </c>
      <c r="P37" s="808" t="s">
        <v>5956</v>
      </c>
      <c r="Q37" s="793">
        <f t="shared" si="0"/>
        <v>0</v>
      </c>
      <c r="R37" s="793">
        <f t="shared" si="0"/>
        <v>0</v>
      </c>
      <c r="S37" s="804" t="str">
        <f t="shared" si="1"/>
        <v/>
      </c>
      <c r="T37" s="804" t="str">
        <f t="shared" si="2"/>
        <v/>
      </c>
      <c r="U37" s="804" t="str">
        <f t="shared" si="3"/>
        <v/>
      </c>
      <c r="V37" s="809" t="str">
        <f t="shared" si="4"/>
        <v/>
      </c>
      <c r="W37" s="794"/>
    </row>
    <row r="38" spans="1:23" ht="14.4" customHeight="1" x14ac:dyDescent="0.3">
      <c r="A38" s="856" t="s">
        <v>5957</v>
      </c>
      <c r="B38" s="804">
        <v>3</v>
      </c>
      <c r="C38" s="805">
        <v>1.81</v>
      </c>
      <c r="D38" s="806">
        <v>6</v>
      </c>
      <c r="E38" s="807"/>
      <c r="F38" s="785"/>
      <c r="G38" s="786"/>
      <c r="H38" s="787">
        <v>4</v>
      </c>
      <c r="I38" s="788">
        <v>2.5499999999999998</v>
      </c>
      <c r="J38" s="789">
        <v>3.8</v>
      </c>
      <c r="K38" s="790">
        <v>0.6</v>
      </c>
      <c r="L38" s="791">
        <v>2</v>
      </c>
      <c r="M38" s="791">
        <v>22</v>
      </c>
      <c r="N38" s="792">
        <v>7.3</v>
      </c>
      <c r="O38" s="791" t="s">
        <v>5891</v>
      </c>
      <c r="P38" s="808" t="s">
        <v>5958</v>
      </c>
      <c r="Q38" s="793">
        <f t="shared" si="0"/>
        <v>1</v>
      </c>
      <c r="R38" s="793">
        <f t="shared" si="0"/>
        <v>0.73999999999999977</v>
      </c>
      <c r="S38" s="804">
        <f t="shared" si="1"/>
        <v>29.2</v>
      </c>
      <c r="T38" s="804">
        <f t="shared" si="2"/>
        <v>15.2</v>
      </c>
      <c r="U38" s="804">
        <f t="shared" si="3"/>
        <v>-14</v>
      </c>
      <c r="V38" s="809">
        <f t="shared" si="4"/>
        <v>0.52054794520547942</v>
      </c>
      <c r="W38" s="794"/>
    </row>
    <row r="39" spans="1:23" ht="14.4" customHeight="1" x14ac:dyDescent="0.3">
      <c r="A39" s="857" t="s">
        <v>5959</v>
      </c>
      <c r="B39" s="841">
        <v>6</v>
      </c>
      <c r="C39" s="842">
        <v>5.3</v>
      </c>
      <c r="D39" s="810">
        <v>5.5</v>
      </c>
      <c r="E39" s="843"/>
      <c r="F39" s="844"/>
      <c r="G39" s="795"/>
      <c r="H39" s="845">
        <v>6</v>
      </c>
      <c r="I39" s="846">
        <v>5.32</v>
      </c>
      <c r="J39" s="796">
        <v>7.5</v>
      </c>
      <c r="K39" s="847">
        <v>0.92</v>
      </c>
      <c r="L39" s="848">
        <v>3</v>
      </c>
      <c r="M39" s="848">
        <v>25</v>
      </c>
      <c r="N39" s="849">
        <v>8.48</v>
      </c>
      <c r="O39" s="848" t="s">
        <v>5891</v>
      </c>
      <c r="P39" s="850" t="s">
        <v>5960</v>
      </c>
      <c r="Q39" s="851">
        <f t="shared" si="0"/>
        <v>0</v>
      </c>
      <c r="R39" s="851">
        <f t="shared" si="0"/>
        <v>2.0000000000000462E-2</v>
      </c>
      <c r="S39" s="841">
        <f t="shared" si="1"/>
        <v>50.88</v>
      </c>
      <c r="T39" s="841">
        <f t="shared" si="2"/>
        <v>45</v>
      </c>
      <c r="U39" s="841">
        <f t="shared" si="3"/>
        <v>-5.8800000000000026</v>
      </c>
      <c r="V39" s="852">
        <f t="shared" si="4"/>
        <v>0.88443396226415094</v>
      </c>
      <c r="W39" s="797">
        <v>16</v>
      </c>
    </row>
    <row r="40" spans="1:23" ht="14.4" customHeight="1" x14ac:dyDescent="0.3">
      <c r="A40" s="857" t="s">
        <v>5961</v>
      </c>
      <c r="B40" s="841"/>
      <c r="C40" s="842"/>
      <c r="D40" s="810"/>
      <c r="E40" s="843"/>
      <c r="F40" s="844"/>
      <c r="G40" s="795"/>
      <c r="H40" s="845">
        <v>4</v>
      </c>
      <c r="I40" s="846">
        <v>4.1399999999999997</v>
      </c>
      <c r="J40" s="802">
        <v>10.8</v>
      </c>
      <c r="K40" s="847">
        <v>1.1100000000000001</v>
      </c>
      <c r="L40" s="848">
        <v>3</v>
      </c>
      <c r="M40" s="848">
        <v>31</v>
      </c>
      <c r="N40" s="849">
        <v>10.34</v>
      </c>
      <c r="O40" s="848" t="s">
        <v>5891</v>
      </c>
      <c r="P40" s="850" t="s">
        <v>5962</v>
      </c>
      <c r="Q40" s="851">
        <f t="shared" si="0"/>
        <v>4</v>
      </c>
      <c r="R40" s="851">
        <f t="shared" si="0"/>
        <v>4.1399999999999997</v>
      </c>
      <c r="S40" s="841">
        <f t="shared" si="1"/>
        <v>41.36</v>
      </c>
      <c r="T40" s="841">
        <f t="shared" si="2"/>
        <v>43.2</v>
      </c>
      <c r="U40" s="841">
        <f t="shared" si="3"/>
        <v>1.8400000000000034</v>
      </c>
      <c r="V40" s="852">
        <f t="shared" si="4"/>
        <v>1.0444874274661509</v>
      </c>
      <c r="W40" s="797">
        <v>16</v>
      </c>
    </row>
    <row r="41" spans="1:23" ht="14.4" customHeight="1" x14ac:dyDescent="0.3">
      <c r="A41" s="856" t="s">
        <v>5963</v>
      </c>
      <c r="B41" s="804"/>
      <c r="C41" s="805"/>
      <c r="D41" s="806"/>
      <c r="E41" s="807"/>
      <c r="F41" s="785"/>
      <c r="G41" s="786"/>
      <c r="H41" s="787">
        <v>2</v>
      </c>
      <c r="I41" s="788">
        <v>1.53</v>
      </c>
      <c r="J41" s="789">
        <v>11</v>
      </c>
      <c r="K41" s="790">
        <v>0.77</v>
      </c>
      <c r="L41" s="791">
        <v>4</v>
      </c>
      <c r="M41" s="791">
        <v>33</v>
      </c>
      <c r="N41" s="792">
        <v>11.09</v>
      </c>
      <c r="O41" s="791" t="s">
        <v>5891</v>
      </c>
      <c r="P41" s="808" t="s">
        <v>5964</v>
      </c>
      <c r="Q41" s="793">
        <f t="shared" si="0"/>
        <v>2</v>
      </c>
      <c r="R41" s="793">
        <f t="shared" si="0"/>
        <v>1.53</v>
      </c>
      <c r="S41" s="804">
        <f t="shared" si="1"/>
        <v>22.18</v>
      </c>
      <c r="T41" s="804">
        <f t="shared" si="2"/>
        <v>22</v>
      </c>
      <c r="U41" s="804">
        <f t="shared" si="3"/>
        <v>-0.17999999999999972</v>
      </c>
      <c r="V41" s="809">
        <f t="shared" si="4"/>
        <v>0.9918845807033364</v>
      </c>
      <c r="W41" s="794">
        <v>3</v>
      </c>
    </row>
    <row r="42" spans="1:23" ht="14.4" customHeight="1" x14ac:dyDescent="0.3">
      <c r="A42" s="857" t="s">
        <v>5965</v>
      </c>
      <c r="B42" s="841">
        <v>6</v>
      </c>
      <c r="C42" s="842">
        <v>4.0999999999999996</v>
      </c>
      <c r="D42" s="810">
        <v>9</v>
      </c>
      <c r="E42" s="843"/>
      <c r="F42" s="844"/>
      <c r="G42" s="795"/>
      <c r="H42" s="845">
        <v>8</v>
      </c>
      <c r="I42" s="846">
        <v>4.32</v>
      </c>
      <c r="J42" s="796">
        <v>6.5</v>
      </c>
      <c r="K42" s="847">
        <v>0.77</v>
      </c>
      <c r="L42" s="848">
        <v>4</v>
      </c>
      <c r="M42" s="848">
        <v>33</v>
      </c>
      <c r="N42" s="849">
        <v>11.09</v>
      </c>
      <c r="O42" s="848" t="s">
        <v>5891</v>
      </c>
      <c r="P42" s="850" t="s">
        <v>5966</v>
      </c>
      <c r="Q42" s="851">
        <f t="shared" si="0"/>
        <v>2</v>
      </c>
      <c r="R42" s="851">
        <f t="shared" si="0"/>
        <v>0.22000000000000064</v>
      </c>
      <c r="S42" s="841">
        <f t="shared" si="1"/>
        <v>88.72</v>
      </c>
      <c r="T42" s="841">
        <f t="shared" si="2"/>
        <v>52</v>
      </c>
      <c r="U42" s="841">
        <f t="shared" si="3"/>
        <v>-36.72</v>
      </c>
      <c r="V42" s="852">
        <f t="shared" si="4"/>
        <v>0.58611361587015331</v>
      </c>
      <c r="W42" s="797">
        <v>16</v>
      </c>
    </row>
    <row r="43" spans="1:23" ht="14.4" customHeight="1" x14ac:dyDescent="0.3">
      <c r="A43" s="857" t="s">
        <v>5967</v>
      </c>
      <c r="B43" s="841">
        <v>1</v>
      </c>
      <c r="C43" s="842">
        <v>0.84</v>
      </c>
      <c r="D43" s="810">
        <v>2</v>
      </c>
      <c r="E43" s="843"/>
      <c r="F43" s="844"/>
      <c r="G43" s="795"/>
      <c r="H43" s="845">
        <v>3</v>
      </c>
      <c r="I43" s="846">
        <v>2.42</v>
      </c>
      <c r="J43" s="796">
        <v>6.3</v>
      </c>
      <c r="K43" s="847">
        <v>0.94</v>
      </c>
      <c r="L43" s="848">
        <v>4</v>
      </c>
      <c r="M43" s="848">
        <v>39</v>
      </c>
      <c r="N43" s="849">
        <v>13.08</v>
      </c>
      <c r="O43" s="848" t="s">
        <v>5891</v>
      </c>
      <c r="P43" s="850" t="s">
        <v>5968</v>
      </c>
      <c r="Q43" s="851">
        <f t="shared" si="0"/>
        <v>2</v>
      </c>
      <c r="R43" s="851">
        <f t="shared" si="0"/>
        <v>1.58</v>
      </c>
      <c r="S43" s="841">
        <f t="shared" si="1"/>
        <v>39.24</v>
      </c>
      <c r="T43" s="841">
        <f t="shared" si="2"/>
        <v>18.899999999999999</v>
      </c>
      <c r="U43" s="841">
        <f t="shared" si="3"/>
        <v>-20.340000000000003</v>
      </c>
      <c r="V43" s="852">
        <f t="shared" si="4"/>
        <v>0.48165137614678893</v>
      </c>
      <c r="W43" s="797"/>
    </row>
    <row r="44" spans="1:23" ht="14.4" customHeight="1" x14ac:dyDescent="0.3">
      <c r="A44" s="856" t="s">
        <v>5969</v>
      </c>
      <c r="B44" s="798">
        <v>27</v>
      </c>
      <c r="C44" s="799">
        <v>12.8</v>
      </c>
      <c r="D44" s="800">
        <v>2.7</v>
      </c>
      <c r="E44" s="807">
        <v>1</v>
      </c>
      <c r="F44" s="785">
        <v>0.59</v>
      </c>
      <c r="G44" s="786">
        <v>5</v>
      </c>
      <c r="H44" s="791">
        <v>7</v>
      </c>
      <c r="I44" s="785">
        <v>3.32</v>
      </c>
      <c r="J44" s="801">
        <v>6.6</v>
      </c>
      <c r="K44" s="790">
        <v>0.47</v>
      </c>
      <c r="L44" s="791">
        <v>2</v>
      </c>
      <c r="M44" s="791">
        <v>18</v>
      </c>
      <c r="N44" s="792">
        <v>5.98</v>
      </c>
      <c r="O44" s="791" t="s">
        <v>5891</v>
      </c>
      <c r="P44" s="808" t="s">
        <v>5970</v>
      </c>
      <c r="Q44" s="793">
        <f t="shared" si="0"/>
        <v>-20</v>
      </c>
      <c r="R44" s="793">
        <f t="shared" si="0"/>
        <v>-9.48</v>
      </c>
      <c r="S44" s="804">
        <f t="shared" si="1"/>
        <v>41.86</v>
      </c>
      <c r="T44" s="804">
        <f t="shared" si="2"/>
        <v>46.199999999999996</v>
      </c>
      <c r="U44" s="804">
        <f t="shared" si="3"/>
        <v>4.3399999999999963</v>
      </c>
      <c r="V44" s="809">
        <f t="shared" si="4"/>
        <v>1.1036789297658862</v>
      </c>
      <c r="W44" s="794">
        <v>9</v>
      </c>
    </row>
    <row r="45" spans="1:23" ht="14.4" customHeight="1" x14ac:dyDescent="0.3">
      <c r="A45" s="857" t="s">
        <v>5971</v>
      </c>
      <c r="B45" s="853">
        <v>13</v>
      </c>
      <c r="C45" s="854">
        <v>9.35</v>
      </c>
      <c r="D45" s="803">
        <v>13.5</v>
      </c>
      <c r="E45" s="843">
        <v>1</v>
      </c>
      <c r="F45" s="844">
        <v>0.59</v>
      </c>
      <c r="G45" s="795">
        <v>8</v>
      </c>
      <c r="H45" s="848">
        <v>13</v>
      </c>
      <c r="I45" s="844">
        <v>7.71</v>
      </c>
      <c r="J45" s="802">
        <v>8.1999999999999993</v>
      </c>
      <c r="K45" s="847">
        <v>0.59</v>
      </c>
      <c r="L45" s="848">
        <v>2</v>
      </c>
      <c r="M45" s="848">
        <v>22</v>
      </c>
      <c r="N45" s="849">
        <v>7.34</v>
      </c>
      <c r="O45" s="848" t="s">
        <v>5891</v>
      </c>
      <c r="P45" s="850" t="s">
        <v>5972</v>
      </c>
      <c r="Q45" s="851">
        <f t="shared" si="0"/>
        <v>0</v>
      </c>
      <c r="R45" s="851">
        <f t="shared" si="0"/>
        <v>-1.6399999999999997</v>
      </c>
      <c r="S45" s="841">
        <f t="shared" si="1"/>
        <v>95.42</v>
      </c>
      <c r="T45" s="841">
        <f t="shared" si="2"/>
        <v>106.6</v>
      </c>
      <c r="U45" s="841">
        <f t="shared" si="3"/>
        <v>11.179999999999993</v>
      </c>
      <c r="V45" s="852">
        <f t="shared" si="4"/>
        <v>1.1171662125340598</v>
      </c>
      <c r="W45" s="797">
        <v>35</v>
      </c>
    </row>
    <row r="46" spans="1:23" ht="14.4" customHeight="1" x14ac:dyDescent="0.3">
      <c r="A46" s="857" t="s">
        <v>5973</v>
      </c>
      <c r="B46" s="853">
        <v>1</v>
      </c>
      <c r="C46" s="854">
        <v>1.31</v>
      </c>
      <c r="D46" s="803">
        <v>12</v>
      </c>
      <c r="E46" s="843"/>
      <c r="F46" s="844"/>
      <c r="G46" s="795"/>
      <c r="H46" s="848">
        <v>10</v>
      </c>
      <c r="I46" s="844">
        <v>6.22</v>
      </c>
      <c r="J46" s="795">
        <v>4.2</v>
      </c>
      <c r="K46" s="847">
        <v>0.72</v>
      </c>
      <c r="L46" s="848">
        <v>3</v>
      </c>
      <c r="M46" s="848">
        <v>28</v>
      </c>
      <c r="N46" s="849">
        <v>9.49</v>
      </c>
      <c r="O46" s="848" t="s">
        <v>5891</v>
      </c>
      <c r="P46" s="850" t="s">
        <v>5974</v>
      </c>
      <c r="Q46" s="851">
        <f t="shared" si="0"/>
        <v>9</v>
      </c>
      <c r="R46" s="851">
        <f t="shared" si="0"/>
        <v>4.91</v>
      </c>
      <c r="S46" s="841">
        <f t="shared" si="1"/>
        <v>94.9</v>
      </c>
      <c r="T46" s="841">
        <f t="shared" si="2"/>
        <v>42</v>
      </c>
      <c r="U46" s="841">
        <f t="shared" si="3"/>
        <v>-52.900000000000006</v>
      </c>
      <c r="V46" s="852">
        <f t="shared" si="4"/>
        <v>0.44257112750263433</v>
      </c>
      <c r="W46" s="797"/>
    </row>
    <row r="47" spans="1:23" ht="14.4" customHeight="1" x14ac:dyDescent="0.3">
      <c r="A47" s="856" t="s">
        <v>5975</v>
      </c>
      <c r="B47" s="804">
        <v>2</v>
      </c>
      <c r="C47" s="805">
        <v>0.85</v>
      </c>
      <c r="D47" s="806">
        <v>2.5</v>
      </c>
      <c r="E47" s="807"/>
      <c r="F47" s="785"/>
      <c r="G47" s="786"/>
      <c r="H47" s="787">
        <v>5</v>
      </c>
      <c r="I47" s="788">
        <v>2.21</v>
      </c>
      <c r="J47" s="789">
        <v>4.4000000000000004</v>
      </c>
      <c r="K47" s="790">
        <v>0.42</v>
      </c>
      <c r="L47" s="791">
        <v>2</v>
      </c>
      <c r="M47" s="791">
        <v>19</v>
      </c>
      <c r="N47" s="792">
        <v>6.19</v>
      </c>
      <c r="O47" s="791" t="s">
        <v>5891</v>
      </c>
      <c r="P47" s="808" t="s">
        <v>5976</v>
      </c>
      <c r="Q47" s="793">
        <f t="shared" si="0"/>
        <v>3</v>
      </c>
      <c r="R47" s="793">
        <f t="shared" si="0"/>
        <v>1.3599999999999999</v>
      </c>
      <c r="S47" s="804">
        <f t="shared" si="1"/>
        <v>30.950000000000003</v>
      </c>
      <c r="T47" s="804">
        <f t="shared" si="2"/>
        <v>22</v>
      </c>
      <c r="U47" s="804">
        <f t="shared" si="3"/>
        <v>-8.9500000000000028</v>
      </c>
      <c r="V47" s="809">
        <f t="shared" si="4"/>
        <v>0.71082390953150232</v>
      </c>
      <c r="W47" s="794"/>
    </row>
    <row r="48" spans="1:23" ht="14.4" customHeight="1" x14ac:dyDescent="0.3">
      <c r="A48" s="857" t="s">
        <v>5977</v>
      </c>
      <c r="B48" s="841"/>
      <c r="C48" s="842"/>
      <c r="D48" s="810"/>
      <c r="E48" s="843"/>
      <c r="F48" s="844"/>
      <c r="G48" s="795"/>
      <c r="H48" s="845">
        <v>1</v>
      </c>
      <c r="I48" s="846">
        <v>0.74</v>
      </c>
      <c r="J48" s="796">
        <v>5</v>
      </c>
      <c r="K48" s="847">
        <v>0.62</v>
      </c>
      <c r="L48" s="848">
        <v>3</v>
      </c>
      <c r="M48" s="848">
        <v>28</v>
      </c>
      <c r="N48" s="849">
        <v>9.2100000000000009</v>
      </c>
      <c r="O48" s="848" t="s">
        <v>5891</v>
      </c>
      <c r="P48" s="850" t="s">
        <v>5978</v>
      </c>
      <c r="Q48" s="851">
        <f t="shared" si="0"/>
        <v>1</v>
      </c>
      <c r="R48" s="851">
        <f t="shared" si="0"/>
        <v>0.74</v>
      </c>
      <c r="S48" s="841">
        <f t="shared" si="1"/>
        <v>9.2100000000000009</v>
      </c>
      <c r="T48" s="841">
        <f t="shared" si="2"/>
        <v>5</v>
      </c>
      <c r="U48" s="841">
        <f t="shared" si="3"/>
        <v>-4.2100000000000009</v>
      </c>
      <c r="V48" s="852">
        <f t="shared" si="4"/>
        <v>0.54288816503800208</v>
      </c>
      <c r="W48" s="797"/>
    </row>
    <row r="49" spans="1:23" ht="14.4" customHeight="1" x14ac:dyDescent="0.3">
      <c r="A49" s="857" t="s">
        <v>5979</v>
      </c>
      <c r="B49" s="841"/>
      <c r="C49" s="842"/>
      <c r="D49" s="810"/>
      <c r="E49" s="843"/>
      <c r="F49" s="844"/>
      <c r="G49" s="795"/>
      <c r="H49" s="845">
        <v>2</v>
      </c>
      <c r="I49" s="846">
        <v>1.48</v>
      </c>
      <c r="J49" s="796">
        <v>5</v>
      </c>
      <c r="K49" s="847">
        <v>0.69</v>
      </c>
      <c r="L49" s="848">
        <v>3</v>
      </c>
      <c r="M49" s="848">
        <v>29</v>
      </c>
      <c r="N49" s="849">
        <v>9.5299999999999994</v>
      </c>
      <c r="O49" s="848" t="s">
        <v>5891</v>
      </c>
      <c r="P49" s="850" t="s">
        <v>5980</v>
      </c>
      <c r="Q49" s="851">
        <f t="shared" si="0"/>
        <v>2</v>
      </c>
      <c r="R49" s="851">
        <f t="shared" si="0"/>
        <v>1.48</v>
      </c>
      <c r="S49" s="841">
        <f t="shared" si="1"/>
        <v>19.059999999999999</v>
      </c>
      <c r="T49" s="841">
        <f t="shared" si="2"/>
        <v>10</v>
      </c>
      <c r="U49" s="841">
        <f t="shared" si="3"/>
        <v>-9.0599999999999987</v>
      </c>
      <c r="V49" s="852">
        <f t="shared" si="4"/>
        <v>0.52465897166841557</v>
      </c>
      <c r="W49" s="797"/>
    </row>
    <row r="50" spans="1:23" ht="14.4" customHeight="1" x14ac:dyDescent="0.3">
      <c r="A50" s="856" t="s">
        <v>5981</v>
      </c>
      <c r="B50" s="798">
        <v>1</v>
      </c>
      <c r="C50" s="799">
        <v>0.59</v>
      </c>
      <c r="D50" s="800">
        <v>11</v>
      </c>
      <c r="E50" s="807"/>
      <c r="F50" s="785"/>
      <c r="G50" s="786"/>
      <c r="H50" s="791">
        <v>1</v>
      </c>
      <c r="I50" s="785">
        <v>1.81</v>
      </c>
      <c r="J50" s="786">
        <v>3</v>
      </c>
      <c r="K50" s="790">
        <v>0.59</v>
      </c>
      <c r="L50" s="791">
        <v>2</v>
      </c>
      <c r="M50" s="791">
        <v>20</v>
      </c>
      <c r="N50" s="792">
        <v>6.66</v>
      </c>
      <c r="O50" s="791" t="s">
        <v>5891</v>
      </c>
      <c r="P50" s="808" t="s">
        <v>5982</v>
      </c>
      <c r="Q50" s="793">
        <f t="shared" si="0"/>
        <v>0</v>
      </c>
      <c r="R50" s="793">
        <f t="shared" si="0"/>
        <v>1.2200000000000002</v>
      </c>
      <c r="S50" s="804">
        <f t="shared" si="1"/>
        <v>6.66</v>
      </c>
      <c r="T50" s="804">
        <f t="shared" si="2"/>
        <v>3</v>
      </c>
      <c r="U50" s="804">
        <f t="shared" si="3"/>
        <v>-3.66</v>
      </c>
      <c r="V50" s="809">
        <f t="shared" si="4"/>
        <v>0.45045045045045046</v>
      </c>
      <c r="W50" s="794"/>
    </row>
    <row r="51" spans="1:23" ht="14.4" customHeight="1" x14ac:dyDescent="0.3">
      <c r="A51" s="857" t="s">
        <v>5983</v>
      </c>
      <c r="B51" s="853">
        <v>5</v>
      </c>
      <c r="C51" s="854">
        <v>3.09</v>
      </c>
      <c r="D51" s="803">
        <v>2.8</v>
      </c>
      <c r="E51" s="843"/>
      <c r="F51" s="844"/>
      <c r="G51" s="795"/>
      <c r="H51" s="848"/>
      <c r="I51" s="844"/>
      <c r="J51" s="795"/>
      <c r="K51" s="847">
        <v>0.59</v>
      </c>
      <c r="L51" s="848">
        <v>2</v>
      </c>
      <c r="M51" s="848">
        <v>20</v>
      </c>
      <c r="N51" s="849">
        <v>6.66</v>
      </c>
      <c r="O51" s="848" t="s">
        <v>5891</v>
      </c>
      <c r="P51" s="850" t="s">
        <v>5984</v>
      </c>
      <c r="Q51" s="851">
        <f t="shared" si="0"/>
        <v>-5</v>
      </c>
      <c r="R51" s="851">
        <f t="shared" si="0"/>
        <v>-3.09</v>
      </c>
      <c r="S51" s="841" t="str">
        <f t="shared" si="1"/>
        <v/>
      </c>
      <c r="T51" s="841" t="str">
        <f t="shared" si="2"/>
        <v/>
      </c>
      <c r="U51" s="841" t="str">
        <f t="shared" si="3"/>
        <v/>
      </c>
      <c r="V51" s="852" t="str">
        <f t="shared" si="4"/>
        <v/>
      </c>
      <c r="W51" s="797"/>
    </row>
    <row r="52" spans="1:23" ht="14.4" customHeight="1" x14ac:dyDescent="0.3">
      <c r="A52" s="856" t="s">
        <v>5985</v>
      </c>
      <c r="B52" s="804"/>
      <c r="C52" s="805"/>
      <c r="D52" s="806"/>
      <c r="E52" s="807"/>
      <c r="F52" s="785"/>
      <c r="G52" s="786"/>
      <c r="H52" s="787">
        <v>1</v>
      </c>
      <c r="I52" s="788">
        <v>2.2400000000000002</v>
      </c>
      <c r="J52" s="789">
        <v>3</v>
      </c>
      <c r="K52" s="790">
        <v>1.98</v>
      </c>
      <c r="L52" s="791">
        <v>3</v>
      </c>
      <c r="M52" s="791">
        <v>29</v>
      </c>
      <c r="N52" s="792">
        <v>9.83</v>
      </c>
      <c r="O52" s="791" t="s">
        <v>5891</v>
      </c>
      <c r="P52" s="808" t="s">
        <v>5986</v>
      </c>
      <c r="Q52" s="793">
        <f t="shared" si="0"/>
        <v>1</v>
      </c>
      <c r="R52" s="793">
        <f t="shared" si="0"/>
        <v>2.2400000000000002</v>
      </c>
      <c r="S52" s="804">
        <f t="shared" si="1"/>
        <v>9.83</v>
      </c>
      <c r="T52" s="804">
        <f t="shared" si="2"/>
        <v>3</v>
      </c>
      <c r="U52" s="804">
        <f t="shared" si="3"/>
        <v>-6.83</v>
      </c>
      <c r="V52" s="809">
        <f t="shared" si="4"/>
        <v>0.3051881993896236</v>
      </c>
      <c r="W52" s="794"/>
    </row>
    <row r="53" spans="1:23" ht="14.4" customHeight="1" x14ac:dyDescent="0.3">
      <c r="A53" s="857" t="s">
        <v>5987</v>
      </c>
      <c r="B53" s="841"/>
      <c r="C53" s="842"/>
      <c r="D53" s="810"/>
      <c r="E53" s="843"/>
      <c r="F53" s="844"/>
      <c r="G53" s="795"/>
      <c r="H53" s="845">
        <v>1</v>
      </c>
      <c r="I53" s="846">
        <v>2.6</v>
      </c>
      <c r="J53" s="796">
        <v>3</v>
      </c>
      <c r="K53" s="847">
        <v>2.2200000000000002</v>
      </c>
      <c r="L53" s="848">
        <v>4</v>
      </c>
      <c r="M53" s="848">
        <v>34</v>
      </c>
      <c r="N53" s="849">
        <v>11.36</v>
      </c>
      <c r="O53" s="848" t="s">
        <v>5891</v>
      </c>
      <c r="P53" s="850" t="s">
        <v>5988</v>
      </c>
      <c r="Q53" s="851">
        <f t="shared" si="0"/>
        <v>1</v>
      </c>
      <c r="R53" s="851">
        <f t="shared" si="0"/>
        <v>2.6</v>
      </c>
      <c r="S53" s="841">
        <f t="shared" si="1"/>
        <v>11.36</v>
      </c>
      <c r="T53" s="841">
        <f t="shared" si="2"/>
        <v>3</v>
      </c>
      <c r="U53" s="841">
        <f t="shared" si="3"/>
        <v>-8.36</v>
      </c>
      <c r="V53" s="852">
        <f t="shared" si="4"/>
        <v>0.26408450704225356</v>
      </c>
      <c r="W53" s="797"/>
    </row>
    <row r="54" spans="1:23" ht="14.4" customHeight="1" x14ac:dyDescent="0.3">
      <c r="A54" s="856" t="s">
        <v>5989</v>
      </c>
      <c r="B54" s="804">
        <v>1</v>
      </c>
      <c r="C54" s="805">
        <v>5.95</v>
      </c>
      <c r="D54" s="806">
        <v>84</v>
      </c>
      <c r="E54" s="787">
        <v>1</v>
      </c>
      <c r="F54" s="788">
        <v>1.41</v>
      </c>
      <c r="G54" s="789">
        <v>25</v>
      </c>
      <c r="H54" s="791"/>
      <c r="I54" s="785"/>
      <c r="J54" s="786"/>
      <c r="K54" s="790">
        <v>0.98</v>
      </c>
      <c r="L54" s="791">
        <v>2</v>
      </c>
      <c r="M54" s="791">
        <v>19</v>
      </c>
      <c r="N54" s="792">
        <v>6.45</v>
      </c>
      <c r="O54" s="791" t="s">
        <v>5891</v>
      </c>
      <c r="P54" s="808" t="s">
        <v>5990</v>
      </c>
      <c r="Q54" s="793">
        <f t="shared" si="0"/>
        <v>-1</v>
      </c>
      <c r="R54" s="793">
        <f t="shared" si="0"/>
        <v>-5.95</v>
      </c>
      <c r="S54" s="804" t="str">
        <f t="shared" si="1"/>
        <v/>
      </c>
      <c r="T54" s="804" t="str">
        <f t="shared" si="2"/>
        <v/>
      </c>
      <c r="U54" s="804" t="str">
        <f t="shared" si="3"/>
        <v/>
      </c>
      <c r="V54" s="809" t="str">
        <f t="shared" si="4"/>
        <v/>
      </c>
      <c r="W54" s="794"/>
    </row>
    <row r="55" spans="1:23" ht="14.4" customHeight="1" x14ac:dyDescent="0.3">
      <c r="A55" s="856" t="s">
        <v>5991</v>
      </c>
      <c r="B55" s="804">
        <v>4</v>
      </c>
      <c r="C55" s="805">
        <v>1.87</v>
      </c>
      <c r="D55" s="806">
        <v>2.5</v>
      </c>
      <c r="E55" s="807">
        <v>1</v>
      </c>
      <c r="F55" s="785">
        <v>0.41</v>
      </c>
      <c r="G55" s="786">
        <v>2</v>
      </c>
      <c r="H55" s="787">
        <v>8</v>
      </c>
      <c r="I55" s="788">
        <v>3.1</v>
      </c>
      <c r="J55" s="801">
        <v>5.6</v>
      </c>
      <c r="K55" s="790">
        <v>0.41</v>
      </c>
      <c r="L55" s="791">
        <v>2</v>
      </c>
      <c r="M55" s="791">
        <v>16</v>
      </c>
      <c r="N55" s="792">
        <v>5.49</v>
      </c>
      <c r="O55" s="791" t="s">
        <v>5891</v>
      </c>
      <c r="P55" s="808" t="s">
        <v>5992</v>
      </c>
      <c r="Q55" s="793">
        <f t="shared" si="0"/>
        <v>4</v>
      </c>
      <c r="R55" s="793">
        <f t="shared" si="0"/>
        <v>1.23</v>
      </c>
      <c r="S55" s="804">
        <f t="shared" si="1"/>
        <v>43.92</v>
      </c>
      <c r="T55" s="804">
        <f t="shared" si="2"/>
        <v>44.8</v>
      </c>
      <c r="U55" s="804">
        <f t="shared" si="3"/>
        <v>0.87999999999999545</v>
      </c>
      <c r="V55" s="809">
        <f t="shared" si="4"/>
        <v>1.0200364298724953</v>
      </c>
      <c r="W55" s="794">
        <v>14</v>
      </c>
    </row>
    <row r="56" spans="1:23" ht="14.4" customHeight="1" x14ac:dyDescent="0.3">
      <c r="A56" s="857" t="s">
        <v>5993</v>
      </c>
      <c r="B56" s="841">
        <v>13</v>
      </c>
      <c r="C56" s="842">
        <v>7.13</v>
      </c>
      <c r="D56" s="810">
        <v>7.4</v>
      </c>
      <c r="E56" s="843">
        <v>1</v>
      </c>
      <c r="F56" s="844">
        <v>0.7</v>
      </c>
      <c r="G56" s="795">
        <v>8</v>
      </c>
      <c r="H56" s="845">
        <v>5</v>
      </c>
      <c r="I56" s="846">
        <v>2.77</v>
      </c>
      <c r="J56" s="802">
        <v>9.8000000000000007</v>
      </c>
      <c r="K56" s="847">
        <v>0.57999999999999996</v>
      </c>
      <c r="L56" s="848">
        <v>3</v>
      </c>
      <c r="M56" s="848">
        <v>23</v>
      </c>
      <c r="N56" s="849">
        <v>7.79</v>
      </c>
      <c r="O56" s="848" t="s">
        <v>5891</v>
      </c>
      <c r="P56" s="850" t="s">
        <v>5994</v>
      </c>
      <c r="Q56" s="851">
        <f t="shared" si="0"/>
        <v>-8</v>
      </c>
      <c r="R56" s="851">
        <f t="shared" si="0"/>
        <v>-4.3599999999999994</v>
      </c>
      <c r="S56" s="841">
        <f t="shared" si="1"/>
        <v>38.950000000000003</v>
      </c>
      <c r="T56" s="841">
        <f t="shared" si="2"/>
        <v>49</v>
      </c>
      <c r="U56" s="841">
        <f t="shared" si="3"/>
        <v>10.049999999999997</v>
      </c>
      <c r="V56" s="852">
        <f t="shared" si="4"/>
        <v>1.2580231065468548</v>
      </c>
      <c r="W56" s="797">
        <v>21</v>
      </c>
    </row>
    <row r="57" spans="1:23" ht="14.4" customHeight="1" x14ac:dyDescent="0.3">
      <c r="A57" s="857" t="s">
        <v>5995</v>
      </c>
      <c r="B57" s="841">
        <v>2</v>
      </c>
      <c r="C57" s="842">
        <v>1.49</v>
      </c>
      <c r="D57" s="810">
        <v>2.5</v>
      </c>
      <c r="E57" s="843"/>
      <c r="F57" s="844"/>
      <c r="G57" s="795"/>
      <c r="H57" s="845">
        <v>10</v>
      </c>
      <c r="I57" s="846">
        <v>8.77</v>
      </c>
      <c r="J57" s="796">
        <v>7.3</v>
      </c>
      <c r="K57" s="847">
        <v>0.88</v>
      </c>
      <c r="L57" s="848">
        <v>3</v>
      </c>
      <c r="M57" s="848">
        <v>31</v>
      </c>
      <c r="N57" s="849">
        <v>10.39</v>
      </c>
      <c r="O57" s="848" t="s">
        <v>5891</v>
      </c>
      <c r="P57" s="850" t="s">
        <v>5996</v>
      </c>
      <c r="Q57" s="851">
        <f t="shared" si="0"/>
        <v>8</v>
      </c>
      <c r="R57" s="851">
        <f t="shared" si="0"/>
        <v>7.2799999999999994</v>
      </c>
      <c r="S57" s="841">
        <f t="shared" si="1"/>
        <v>103.9</v>
      </c>
      <c r="T57" s="841">
        <f t="shared" si="2"/>
        <v>73</v>
      </c>
      <c r="U57" s="841">
        <f t="shared" si="3"/>
        <v>-30.900000000000006</v>
      </c>
      <c r="V57" s="852">
        <f t="shared" si="4"/>
        <v>0.70259865255052933</v>
      </c>
      <c r="W57" s="797">
        <v>7</v>
      </c>
    </row>
    <row r="58" spans="1:23" ht="14.4" customHeight="1" x14ac:dyDescent="0.3">
      <c r="A58" s="856" t="s">
        <v>5997</v>
      </c>
      <c r="B58" s="804">
        <v>3</v>
      </c>
      <c r="C58" s="805">
        <v>1.1499999999999999</v>
      </c>
      <c r="D58" s="806">
        <v>4.3</v>
      </c>
      <c r="E58" s="807"/>
      <c r="F58" s="785"/>
      <c r="G58" s="786"/>
      <c r="H58" s="787">
        <v>4</v>
      </c>
      <c r="I58" s="788">
        <v>1.51</v>
      </c>
      <c r="J58" s="789">
        <v>2.2999999999999998</v>
      </c>
      <c r="K58" s="790">
        <v>0.38</v>
      </c>
      <c r="L58" s="791">
        <v>2</v>
      </c>
      <c r="M58" s="791">
        <v>14</v>
      </c>
      <c r="N58" s="792">
        <v>4.5599999999999996</v>
      </c>
      <c r="O58" s="791" t="s">
        <v>5891</v>
      </c>
      <c r="P58" s="808" t="s">
        <v>5998</v>
      </c>
      <c r="Q58" s="793">
        <f t="shared" si="0"/>
        <v>1</v>
      </c>
      <c r="R58" s="793">
        <f t="shared" si="0"/>
        <v>0.3600000000000001</v>
      </c>
      <c r="S58" s="804">
        <f t="shared" si="1"/>
        <v>18.239999999999998</v>
      </c>
      <c r="T58" s="804">
        <f t="shared" si="2"/>
        <v>9.1999999999999993</v>
      </c>
      <c r="U58" s="804">
        <f t="shared" si="3"/>
        <v>-9.0399999999999991</v>
      </c>
      <c r="V58" s="809">
        <f t="shared" si="4"/>
        <v>0.50438596491228072</v>
      </c>
      <c r="W58" s="794"/>
    </row>
    <row r="59" spans="1:23" ht="14.4" customHeight="1" x14ac:dyDescent="0.3">
      <c r="A59" s="857" t="s">
        <v>5999</v>
      </c>
      <c r="B59" s="841">
        <v>2</v>
      </c>
      <c r="C59" s="842">
        <v>1.1000000000000001</v>
      </c>
      <c r="D59" s="810">
        <v>3</v>
      </c>
      <c r="E59" s="843"/>
      <c r="F59" s="844"/>
      <c r="G59" s="795"/>
      <c r="H59" s="845">
        <v>13</v>
      </c>
      <c r="I59" s="846">
        <v>7.16</v>
      </c>
      <c r="J59" s="796">
        <v>4.8</v>
      </c>
      <c r="K59" s="847">
        <v>0.55000000000000004</v>
      </c>
      <c r="L59" s="848">
        <v>2</v>
      </c>
      <c r="M59" s="848">
        <v>20</v>
      </c>
      <c r="N59" s="849">
        <v>6.71</v>
      </c>
      <c r="O59" s="848" t="s">
        <v>5891</v>
      </c>
      <c r="P59" s="850" t="s">
        <v>6000</v>
      </c>
      <c r="Q59" s="851">
        <f t="shared" si="0"/>
        <v>11</v>
      </c>
      <c r="R59" s="851">
        <f t="shared" si="0"/>
        <v>6.0600000000000005</v>
      </c>
      <c r="S59" s="841">
        <f t="shared" si="1"/>
        <v>87.23</v>
      </c>
      <c r="T59" s="841">
        <f t="shared" si="2"/>
        <v>62.4</v>
      </c>
      <c r="U59" s="841">
        <f t="shared" si="3"/>
        <v>-24.830000000000005</v>
      </c>
      <c r="V59" s="852">
        <f t="shared" si="4"/>
        <v>0.71535022354694477</v>
      </c>
      <c r="W59" s="797">
        <v>13</v>
      </c>
    </row>
    <row r="60" spans="1:23" ht="14.4" customHeight="1" x14ac:dyDescent="0.3">
      <c r="A60" s="857" t="s">
        <v>6001</v>
      </c>
      <c r="B60" s="841"/>
      <c r="C60" s="842"/>
      <c r="D60" s="810"/>
      <c r="E60" s="843"/>
      <c r="F60" s="844"/>
      <c r="G60" s="795"/>
      <c r="H60" s="845">
        <v>4</v>
      </c>
      <c r="I60" s="846">
        <v>2.58</v>
      </c>
      <c r="J60" s="796">
        <v>3.3</v>
      </c>
      <c r="K60" s="847">
        <v>0.7</v>
      </c>
      <c r="L60" s="848">
        <v>3</v>
      </c>
      <c r="M60" s="848">
        <v>25</v>
      </c>
      <c r="N60" s="849">
        <v>8.3800000000000008</v>
      </c>
      <c r="O60" s="848" t="s">
        <v>5891</v>
      </c>
      <c r="P60" s="850" t="s">
        <v>6002</v>
      </c>
      <c r="Q60" s="851">
        <f t="shared" si="0"/>
        <v>4</v>
      </c>
      <c r="R60" s="851">
        <f t="shared" si="0"/>
        <v>2.58</v>
      </c>
      <c r="S60" s="841">
        <f t="shared" si="1"/>
        <v>33.520000000000003</v>
      </c>
      <c r="T60" s="841">
        <f t="shared" si="2"/>
        <v>13.2</v>
      </c>
      <c r="U60" s="841">
        <f t="shared" si="3"/>
        <v>-20.320000000000004</v>
      </c>
      <c r="V60" s="852">
        <f t="shared" si="4"/>
        <v>0.39379474940334125</v>
      </c>
      <c r="W60" s="797"/>
    </row>
    <row r="61" spans="1:23" ht="14.4" customHeight="1" x14ac:dyDescent="0.3">
      <c r="A61" s="856" t="s">
        <v>6003</v>
      </c>
      <c r="B61" s="798">
        <v>12</v>
      </c>
      <c r="C61" s="799">
        <v>5.4</v>
      </c>
      <c r="D61" s="800">
        <v>4.3</v>
      </c>
      <c r="E61" s="807"/>
      <c r="F61" s="785"/>
      <c r="G61" s="786"/>
      <c r="H61" s="791">
        <v>8</v>
      </c>
      <c r="I61" s="785">
        <v>5.44</v>
      </c>
      <c r="J61" s="801">
        <v>13.3</v>
      </c>
      <c r="K61" s="790">
        <v>0.43</v>
      </c>
      <c r="L61" s="791">
        <v>2</v>
      </c>
      <c r="M61" s="791">
        <v>16</v>
      </c>
      <c r="N61" s="792">
        <v>5.2</v>
      </c>
      <c r="O61" s="791" t="s">
        <v>5891</v>
      </c>
      <c r="P61" s="808" t="s">
        <v>6004</v>
      </c>
      <c r="Q61" s="793">
        <f t="shared" si="0"/>
        <v>-4</v>
      </c>
      <c r="R61" s="793">
        <f t="shared" si="0"/>
        <v>4.0000000000000036E-2</v>
      </c>
      <c r="S61" s="804">
        <f t="shared" si="1"/>
        <v>41.6</v>
      </c>
      <c r="T61" s="804">
        <f t="shared" si="2"/>
        <v>106.4</v>
      </c>
      <c r="U61" s="804">
        <f t="shared" si="3"/>
        <v>64.800000000000011</v>
      </c>
      <c r="V61" s="809">
        <f t="shared" si="4"/>
        <v>2.5576923076923079</v>
      </c>
      <c r="W61" s="794">
        <v>70</v>
      </c>
    </row>
    <row r="62" spans="1:23" ht="14.4" customHeight="1" x14ac:dyDescent="0.3">
      <c r="A62" s="857" t="s">
        <v>6005</v>
      </c>
      <c r="B62" s="853">
        <v>34</v>
      </c>
      <c r="C62" s="854">
        <v>19.8</v>
      </c>
      <c r="D62" s="803">
        <v>6</v>
      </c>
      <c r="E62" s="843">
        <v>4</v>
      </c>
      <c r="F62" s="844">
        <v>2.21</v>
      </c>
      <c r="G62" s="795">
        <v>10.5</v>
      </c>
      <c r="H62" s="848">
        <v>11</v>
      </c>
      <c r="I62" s="844">
        <v>6.13</v>
      </c>
      <c r="J62" s="802">
        <v>6.6</v>
      </c>
      <c r="K62" s="847">
        <v>0.54</v>
      </c>
      <c r="L62" s="848">
        <v>2</v>
      </c>
      <c r="M62" s="848">
        <v>20</v>
      </c>
      <c r="N62" s="849">
        <v>6.57</v>
      </c>
      <c r="O62" s="848" t="s">
        <v>5891</v>
      </c>
      <c r="P62" s="850" t="s">
        <v>6006</v>
      </c>
      <c r="Q62" s="851">
        <f t="shared" si="0"/>
        <v>-23</v>
      </c>
      <c r="R62" s="851">
        <f t="shared" si="0"/>
        <v>-13.670000000000002</v>
      </c>
      <c r="S62" s="841">
        <f t="shared" si="1"/>
        <v>72.27000000000001</v>
      </c>
      <c r="T62" s="841">
        <f t="shared" si="2"/>
        <v>72.599999999999994</v>
      </c>
      <c r="U62" s="841">
        <f t="shared" si="3"/>
        <v>0.32999999999998408</v>
      </c>
      <c r="V62" s="852">
        <f t="shared" si="4"/>
        <v>1.0045662100456618</v>
      </c>
      <c r="W62" s="797">
        <v>14</v>
      </c>
    </row>
    <row r="63" spans="1:23" ht="14.4" customHeight="1" x14ac:dyDescent="0.3">
      <c r="A63" s="857" t="s">
        <v>6007</v>
      </c>
      <c r="B63" s="853"/>
      <c r="C63" s="854"/>
      <c r="D63" s="803"/>
      <c r="E63" s="843"/>
      <c r="F63" s="844"/>
      <c r="G63" s="795"/>
      <c r="H63" s="848">
        <v>20</v>
      </c>
      <c r="I63" s="844">
        <v>14.16</v>
      </c>
      <c r="J63" s="795">
        <v>6.1</v>
      </c>
      <c r="K63" s="847">
        <v>0.74</v>
      </c>
      <c r="L63" s="848">
        <v>3</v>
      </c>
      <c r="M63" s="848">
        <v>26</v>
      </c>
      <c r="N63" s="849">
        <v>8.76</v>
      </c>
      <c r="O63" s="848" t="s">
        <v>5891</v>
      </c>
      <c r="P63" s="850" t="s">
        <v>6008</v>
      </c>
      <c r="Q63" s="851">
        <f t="shared" si="0"/>
        <v>20</v>
      </c>
      <c r="R63" s="851">
        <f t="shared" si="0"/>
        <v>14.16</v>
      </c>
      <c r="S63" s="841">
        <f t="shared" si="1"/>
        <v>175.2</v>
      </c>
      <c r="T63" s="841">
        <f t="shared" si="2"/>
        <v>122</v>
      </c>
      <c r="U63" s="841">
        <f t="shared" si="3"/>
        <v>-53.199999999999989</v>
      </c>
      <c r="V63" s="852">
        <f t="shared" si="4"/>
        <v>0.69634703196347036</v>
      </c>
      <c r="W63" s="797">
        <v>20</v>
      </c>
    </row>
    <row r="64" spans="1:23" ht="14.4" customHeight="1" x14ac:dyDescent="0.3">
      <c r="A64" s="856" t="s">
        <v>6009</v>
      </c>
      <c r="B64" s="804"/>
      <c r="C64" s="805"/>
      <c r="D64" s="806"/>
      <c r="E64" s="807">
        <v>2</v>
      </c>
      <c r="F64" s="785">
        <v>2.04</v>
      </c>
      <c r="G64" s="786">
        <v>3.5</v>
      </c>
      <c r="H64" s="787">
        <v>3</v>
      </c>
      <c r="I64" s="788">
        <v>3.47</v>
      </c>
      <c r="J64" s="789">
        <v>9</v>
      </c>
      <c r="K64" s="790">
        <v>1.1599999999999999</v>
      </c>
      <c r="L64" s="791">
        <v>3</v>
      </c>
      <c r="M64" s="791">
        <v>27</v>
      </c>
      <c r="N64" s="792">
        <v>9.1</v>
      </c>
      <c r="O64" s="791" t="s">
        <v>6010</v>
      </c>
      <c r="P64" s="808" t="s">
        <v>6011</v>
      </c>
      <c r="Q64" s="793">
        <f t="shared" si="0"/>
        <v>3</v>
      </c>
      <c r="R64" s="793">
        <f t="shared" si="0"/>
        <v>3.47</v>
      </c>
      <c r="S64" s="804">
        <f t="shared" si="1"/>
        <v>27.299999999999997</v>
      </c>
      <c r="T64" s="804">
        <f t="shared" si="2"/>
        <v>27</v>
      </c>
      <c r="U64" s="804">
        <f t="shared" si="3"/>
        <v>-0.29999999999999716</v>
      </c>
      <c r="V64" s="809">
        <f t="shared" si="4"/>
        <v>0.98901098901098916</v>
      </c>
      <c r="W64" s="794">
        <v>7</v>
      </c>
    </row>
    <row r="65" spans="1:23" ht="14.4" customHeight="1" x14ac:dyDescent="0.3">
      <c r="A65" s="857" t="s">
        <v>6012</v>
      </c>
      <c r="B65" s="841"/>
      <c r="C65" s="842"/>
      <c r="D65" s="810"/>
      <c r="E65" s="843"/>
      <c r="F65" s="844"/>
      <c r="G65" s="795"/>
      <c r="H65" s="845">
        <v>3</v>
      </c>
      <c r="I65" s="846">
        <v>4.33</v>
      </c>
      <c r="J65" s="796">
        <v>6.7</v>
      </c>
      <c r="K65" s="847">
        <v>1.63</v>
      </c>
      <c r="L65" s="848">
        <v>4</v>
      </c>
      <c r="M65" s="848">
        <v>33</v>
      </c>
      <c r="N65" s="849">
        <v>10.99</v>
      </c>
      <c r="O65" s="848" t="s">
        <v>6010</v>
      </c>
      <c r="P65" s="850" t="s">
        <v>6013</v>
      </c>
      <c r="Q65" s="851">
        <f t="shared" si="0"/>
        <v>3</v>
      </c>
      <c r="R65" s="851">
        <f t="shared" si="0"/>
        <v>4.33</v>
      </c>
      <c r="S65" s="841">
        <f t="shared" si="1"/>
        <v>32.97</v>
      </c>
      <c r="T65" s="841">
        <f t="shared" si="2"/>
        <v>20.100000000000001</v>
      </c>
      <c r="U65" s="841">
        <f t="shared" si="3"/>
        <v>-12.869999999999997</v>
      </c>
      <c r="V65" s="852">
        <f t="shared" si="4"/>
        <v>0.60964513193812564</v>
      </c>
      <c r="W65" s="797"/>
    </row>
    <row r="66" spans="1:23" ht="14.4" customHeight="1" x14ac:dyDescent="0.3">
      <c r="A66" s="856" t="s">
        <v>6014</v>
      </c>
      <c r="B66" s="804"/>
      <c r="C66" s="805"/>
      <c r="D66" s="806"/>
      <c r="E66" s="807">
        <v>1</v>
      </c>
      <c r="F66" s="785">
        <v>0.71</v>
      </c>
      <c r="G66" s="786">
        <v>15</v>
      </c>
      <c r="H66" s="787"/>
      <c r="I66" s="788"/>
      <c r="J66" s="789"/>
      <c r="K66" s="790">
        <v>0.71</v>
      </c>
      <c r="L66" s="791">
        <v>3</v>
      </c>
      <c r="M66" s="791">
        <v>24</v>
      </c>
      <c r="N66" s="792">
        <v>8.1300000000000008</v>
      </c>
      <c r="O66" s="791" t="s">
        <v>6010</v>
      </c>
      <c r="P66" s="808" t="s">
        <v>6015</v>
      </c>
      <c r="Q66" s="793">
        <f t="shared" si="0"/>
        <v>0</v>
      </c>
      <c r="R66" s="793">
        <f t="shared" si="0"/>
        <v>0</v>
      </c>
      <c r="S66" s="804" t="str">
        <f t="shared" si="1"/>
        <v/>
      </c>
      <c r="T66" s="804" t="str">
        <f t="shared" si="2"/>
        <v/>
      </c>
      <c r="U66" s="804" t="str">
        <f t="shared" si="3"/>
        <v/>
      </c>
      <c r="V66" s="809" t="str">
        <f t="shared" si="4"/>
        <v/>
      </c>
      <c r="W66" s="794"/>
    </row>
    <row r="67" spans="1:23" ht="14.4" customHeight="1" x14ac:dyDescent="0.3">
      <c r="A67" s="857" t="s">
        <v>6016</v>
      </c>
      <c r="B67" s="841"/>
      <c r="C67" s="842"/>
      <c r="D67" s="810"/>
      <c r="E67" s="843">
        <v>1</v>
      </c>
      <c r="F67" s="844">
        <v>0.82</v>
      </c>
      <c r="G67" s="795">
        <v>2</v>
      </c>
      <c r="H67" s="845">
        <v>2</v>
      </c>
      <c r="I67" s="846">
        <v>2.29</v>
      </c>
      <c r="J67" s="796">
        <v>3</v>
      </c>
      <c r="K67" s="847">
        <v>1.1399999999999999</v>
      </c>
      <c r="L67" s="848">
        <v>3</v>
      </c>
      <c r="M67" s="848">
        <v>31</v>
      </c>
      <c r="N67" s="849">
        <v>10.29</v>
      </c>
      <c r="O67" s="848" t="s">
        <v>6010</v>
      </c>
      <c r="P67" s="850" t="s">
        <v>6017</v>
      </c>
      <c r="Q67" s="851">
        <f t="shared" si="0"/>
        <v>2</v>
      </c>
      <c r="R67" s="851">
        <f t="shared" si="0"/>
        <v>2.29</v>
      </c>
      <c r="S67" s="841">
        <f t="shared" si="1"/>
        <v>20.58</v>
      </c>
      <c r="T67" s="841">
        <f t="shared" si="2"/>
        <v>6</v>
      </c>
      <c r="U67" s="841">
        <f t="shared" si="3"/>
        <v>-14.579999999999998</v>
      </c>
      <c r="V67" s="852">
        <f t="shared" si="4"/>
        <v>0.29154518950437319</v>
      </c>
      <c r="W67" s="797"/>
    </row>
    <row r="68" spans="1:23" ht="14.4" customHeight="1" x14ac:dyDescent="0.3">
      <c r="A68" s="856" t="s">
        <v>6018</v>
      </c>
      <c r="B68" s="804">
        <v>1</v>
      </c>
      <c r="C68" s="805">
        <v>0.56999999999999995</v>
      </c>
      <c r="D68" s="806">
        <v>2</v>
      </c>
      <c r="E68" s="807"/>
      <c r="F68" s="785"/>
      <c r="G68" s="786"/>
      <c r="H68" s="787">
        <v>4</v>
      </c>
      <c r="I68" s="788">
        <v>2.2799999999999998</v>
      </c>
      <c r="J68" s="789">
        <v>2</v>
      </c>
      <c r="K68" s="790">
        <v>0.56999999999999995</v>
      </c>
      <c r="L68" s="791">
        <v>2</v>
      </c>
      <c r="M68" s="791">
        <v>18</v>
      </c>
      <c r="N68" s="792">
        <v>6.13</v>
      </c>
      <c r="O68" s="791" t="s">
        <v>6010</v>
      </c>
      <c r="P68" s="808" t="s">
        <v>6019</v>
      </c>
      <c r="Q68" s="793">
        <f t="shared" si="0"/>
        <v>3</v>
      </c>
      <c r="R68" s="793">
        <f t="shared" si="0"/>
        <v>1.71</v>
      </c>
      <c r="S68" s="804">
        <f t="shared" si="1"/>
        <v>24.52</v>
      </c>
      <c r="T68" s="804">
        <f t="shared" si="2"/>
        <v>8</v>
      </c>
      <c r="U68" s="804">
        <f t="shared" si="3"/>
        <v>-16.52</v>
      </c>
      <c r="V68" s="809">
        <f t="shared" si="4"/>
        <v>0.32626427406199021</v>
      </c>
      <c r="W68" s="794"/>
    </row>
    <row r="69" spans="1:23" ht="14.4" customHeight="1" x14ac:dyDescent="0.3">
      <c r="A69" s="857" t="s">
        <v>6020</v>
      </c>
      <c r="B69" s="841"/>
      <c r="C69" s="842"/>
      <c r="D69" s="810"/>
      <c r="E69" s="843"/>
      <c r="F69" s="844"/>
      <c r="G69" s="795"/>
      <c r="H69" s="845">
        <v>5</v>
      </c>
      <c r="I69" s="846">
        <v>4.47</v>
      </c>
      <c r="J69" s="796">
        <v>3.6</v>
      </c>
      <c r="K69" s="847">
        <v>0.71</v>
      </c>
      <c r="L69" s="848">
        <v>3</v>
      </c>
      <c r="M69" s="848">
        <v>24</v>
      </c>
      <c r="N69" s="849">
        <v>7.97</v>
      </c>
      <c r="O69" s="848" t="s">
        <v>6010</v>
      </c>
      <c r="P69" s="850" t="s">
        <v>6021</v>
      </c>
      <c r="Q69" s="851">
        <f t="shared" si="0"/>
        <v>5</v>
      </c>
      <c r="R69" s="851">
        <f t="shared" si="0"/>
        <v>4.47</v>
      </c>
      <c r="S69" s="841">
        <f t="shared" si="1"/>
        <v>39.85</v>
      </c>
      <c r="T69" s="841">
        <f t="shared" si="2"/>
        <v>18</v>
      </c>
      <c r="U69" s="841">
        <f t="shared" si="3"/>
        <v>-21.85</v>
      </c>
      <c r="V69" s="852">
        <f t="shared" si="4"/>
        <v>0.45169385194479295</v>
      </c>
      <c r="W69" s="797"/>
    </row>
    <row r="70" spans="1:23" ht="14.4" customHeight="1" x14ac:dyDescent="0.3">
      <c r="A70" s="857" t="s">
        <v>6022</v>
      </c>
      <c r="B70" s="841"/>
      <c r="C70" s="842"/>
      <c r="D70" s="810"/>
      <c r="E70" s="843"/>
      <c r="F70" s="844"/>
      <c r="G70" s="795"/>
      <c r="H70" s="845">
        <v>1</v>
      </c>
      <c r="I70" s="846">
        <v>0.91</v>
      </c>
      <c r="J70" s="796">
        <v>6</v>
      </c>
      <c r="K70" s="847">
        <v>0.91</v>
      </c>
      <c r="L70" s="848">
        <v>3</v>
      </c>
      <c r="M70" s="848">
        <v>29</v>
      </c>
      <c r="N70" s="849">
        <v>9.59</v>
      </c>
      <c r="O70" s="848" t="s">
        <v>6010</v>
      </c>
      <c r="P70" s="850" t="s">
        <v>6023</v>
      </c>
      <c r="Q70" s="851">
        <f t="shared" ref="Q70:R93" si="5">H70-B70</f>
        <v>1</v>
      </c>
      <c r="R70" s="851">
        <f t="shared" si="5"/>
        <v>0.91</v>
      </c>
      <c r="S70" s="841">
        <f t="shared" ref="S70:S93" si="6">IF(H70=0,"",H70*N70)</f>
        <v>9.59</v>
      </c>
      <c r="T70" s="841">
        <f t="shared" ref="T70:T93" si="7">IF(H70=0,"",H70*J70)</f>
        <v>6</v>
      </c>
      <c r="U70" s="841">
        <f t="shared" ref="U70:U93" si="8">IF(H70=0,"",T70-S70)</f>
        <v>-3.59</v>
      </c>
      <c r="V70" s="852">
        <f t="shared" ref="V70:V93" si="9">IF(H70=0,"",T70/S70)</f>
        <v>0.6256517205422315</v>
      </c>
      <c r="W70" s="797"/>
    </row>
    <row r="71" spans="1:23" ht="14.4" customHeight="1" x14ac:dyDescent="0.3">
      <c r="A71" s="856" t="s">
        <v>6024</v>
      </c>
      <c r="B71" s="804">
        <v>1</v>
      </c>
      <c r="C71" s="805">
        <v>2.5299999999999998</v>
      </c>
      <c r="D71" s="806">
        <v>24</v>
      </c>
      <c r="E71" s="807">
        <v>1</v>
      </c>
      <c r="F71" s="785">
        <v>2.63</v>
      </c>
      <c r="G71" s="786">
        <v>38</v>
      </c>
      <c r="H71" s="787">
        <v>3</v>
      </c>
      <c r="I71" s="788">
        <v>7.64</v>
      </c>
      <c r="J71" s="801">
        <v>19.7</v>
      </c>
      <c r="K71" s="790">
        <v>2.5299999999999998</v>
      </c>
      <c r="L71" s="791">
        <v>4</v>
      </c>
      <c r="M71" s="791">
        <v>39</v>
      </c>
      <c r="N71" s="792">
        <v>12.95</v>
      </c>
      <c r="O71" s="791" t="s">
        <v>6025</v>
      </c>
      <c r="P71" s="808" t="s">
        <v>6026</v>
      </c>
      <c r="Q71" s="793">
        <f t="shared" si="5"/>
        <v>2</v>
      </c>
      <c r="R71" s="793">
        <f t="shared" si="5"/>
        <v>5.1099999999999994</v>
      </c>
      <c r="S71" s="804">
        <f t="shared" si="6"/>
        <v>38.849999999999994</v>
      </c>
      <c r="T71" s="804">
        <f t="shared" si="7"/>
        <v>59.099999999999994</v>
      </c>
      <c r="U71" s="804">
        <f t="shared" si="8"/>
        <v>20.25</v>
      </c>
      <c r="V71" s="809">
        <f t="shared" si="9"/>
        <v>1.5212355212355213</v>
      </c>
      <c r="W71" s="794">
        <v>26</v>
      </c>
    </row>
    <row r="72" spans="1:23" ht="14.4" customHeight="1" x14ac:dyDescent="0.3">
      <c r="A72" s="857" t="s">
        <v>6027</v>
      </c>
      <c r="B72" s="841"/>
      <c r="C72" s="842"/>
      <c r="D72" s="810"/>
      <c r="E72" s="843">
        <v>1</v>
      </c>
      <c r="F72" s="844">
        <v>4.22</v>
      </c>
      <c r="G72" s="795">
        <v>43</v>
      </c>
      <c r="H72" s="845">
        <v>1</v>
      </c>
      <c r="I72" s="846">
        <v>4.22</v>
      </c>
      <c r="J72" s="802">
        <v>29</v>
      </c>
      <c r="K72" s="847">
        <v>4.22</v>
      </c>
      <c r="L72" s="848">
        <v>7</v>
      </c>
      <c r="M72" s="848">
        <v>64</v>
      </c>
      <c r="N72" s="849">
        <v>21.19</v>
      </c>
      <c r="O72" s="848" t="s">
        <v>6025</v>
      </c>
      <c r="P72" s="850" t="s">
        <v>6028</v>
      </c>
      <c r="Q72" s="851">
        <f t="shared" si="5"/>
        <v>1</v>
      </c>
      <c r="R72" s="851">
        <f t="shared" si="5"/>
        <v>4.22</v>
      </c>
      <c r="S72" s="841">
        <f t="shared" si="6"/>
        <v>21.19</v>
      </c>
      <c r="T72" s="841">
        <f t="shared" si="7"/>
        <v>29</v>
      </c>
      <c r="U72" s="841">
        <f t="shared" si="8"/>
        <v>7.8099999999999987</v>
      </c>
      <c r="V72" s="852">
        <f t="shared" si="9"/>
        <v>1.3685700802265219</v>
      </c>
      <c r="W72" s="797">
        <v>8</v>
      </c>
    </row>
    <row r="73" spans="1:23" ht="14.4" customHeight="1" x14ac:dyDescent="0.3">
      <c r="A73" s="857" t="s">
        <v>6029</v>
      </c>
      <c r="B73" s="841">
        <v>1</v>
      </c>
      <c r="C73" s="842">
        <v>5.58</v>
      </c>
      <c r="D73" s="810">
        <v>28</v>
      </c>
      <c r="E73" s="843">
        <v>2</v>
      </c>
      <c r="F73" s="844">
        <v>11.61</v>
      </c>
      <c r="G73" s="795">
        <v>32</v>
      </c>
      <c r="H73" s="845"/>
      <c r="I73" s="846"/>
      <c r="J73" s="796"/>
      <c r="K73" s="847">
        <v>5.58</v>
      </c>
      <c r="L73" s="848">
        <v>7</v>
      </c>
      <c r="M73" s="848">
        <v>66</v>
      </c>
      <c r="N73" s="849">
        <v>22.11</v>
      </c>
      <c r="O73" s="848" t="s">
        <v>6025</v>
      </c>
      <c r="P73" s="850" t="s">
        <v>6030</v>
      </c>
      <c r="Q73" s="851">
        <f t="shared" si="5"/>
        <v>-1</v>
      </c>
      <c r="R73" s="851">
        <f t="shared" si="5"/>
        <v>-5.58</v>
      </c>
      <c r="S73" s="841" t="str">
        <f t="shared" si="6"/>
        <v/>
      </c>
      <c r="T73" s="841" t="str">
        <f t="shared" si="7"/>
        <v/>
      </c>
      <c r="U73" s="841" t="str">
        <f t="shared" si="8"/>
        <v/>
      </c>
      <c r="V73" s="852" t="str">
        <f t="shared" si="9"/>
        <v/>
      </c>
      <c r="W73" s="797"/>
    </row>
    <row r="74" spans="1:23" ht="14.4" customHeight="1" x14ac:dyDescent="0.3">
      <c r="A74" s="856" t="s">
        <v>2687</v>
      </c>
      <c r="B74" s="804">
        <v>5</v>
      </c>
      <c r="C74" s="805">
        <v>10.29</v>
      </c>
      <c r="D74" s="806">
        <v>25.4</v>
      </c>
      <c r="E74" s="807">
        <v>3</v>
      </c>
      <c r="F74" s="785">
        <v>8.24</v>
      </c>
      <c r="G74" s="786">
        <v>15.7</v>
      </c>
      <c r="H74" s="787">
        <v>7</v>
      </c>
      <c r="I74" s="788">
        <v>11.15</v>
      </c>
      <c r="J74" s="789">
        <v>8</v>
      </c>
      <c r="K74" s="790">
        <v>0.99</v>
      </c>
      <c r="L74" s="791">
        <v>3</v>
      </c>
      <c r="M74" s="791">
        <v>24</v>
      </c>
      <c r="N74" s="792">
        <v>8.11</v>
      </c>
      <c r="O74" s="791" t="s">
        <v>6025</v>
      </c>
      <c r="P74" s="808" t="s">
        <v>6031</v>
      </c>
      <c r="Q74" s="793">
        <f t="shared" si="5"/>
        <v>2</v>
      </c>
      <c r="R74" s="793">
        <f t="shared" si="5"/>
        <v>0.86000000000000121</v>
      </c>
      <c r="S74" s="804">
        <f t="shared" si="6"/>
        <v>56.769999999999996</v>
      </c>
      <c r="T74" s="804">
        <f t="shared" si="7"/>
        <v>56</v>
      </c>
      <c r="U74" s="804">
        <f t="shared" si="8"/>
        <v>-0.76999999999999602</v>
      </c>
      <c r="V74" s="809">
        <f t="shared" si="9"/>
        <v>0.98643649815043166</v>
      </c>
      <c r="W74" s="794">
        <v>16</v>
      </c>
    </row>
    <row r="75" spans="1:23" ht="14.4" customHeight="1" x14ac:dyDescent="0.3">
      <c r="A75" s="857" t="s">
        <v>6032</v>
      </c>
      <c r="B75" s="841">
        <v>4</v>
      </c>
      <c r="C75" s="842">
        <v>6.77</v>
      </c>
      <c r="D75" s="810">
        <v>20.3</v>
      </c>
      <c r="E75" s="843">
        <v>3</v>
      </c>
      <c r="F75" s="844">
        <v>7.66</v>
      </c>
      <c r="G75" s="795">
        <v>4.7</v>
      </c>
      <c r="H75" s="845">
        <v>1</v>
      </c>
      <c r="I75" s="846">
        <v>5.79</v>
      </c>
      <c r="J75" s="802">
        <v>97</v>
      </c>
      <c r="K75" s="847">
        <v>1.68</v>
      </c>
      <c r="L75" s="848">
        <v>4</v>
      </c>
      <c r="M75" s="848">
        <v>38</v>
      </c>
      <c r="N75" s="849">
        <v>12.55</v>
      </c>
      <c r="O75" s="848" t="s">
        <v>6025</v>
      </c>
      <c r="P75" s="850" t="s">
        <v>6033</v>
      </c>
      <c r="Q75" s="851">
        <f t="shared" si="5"/>
        <v>-3</v>
      </c>
      <c r="R75" s="851">
        <f t="shared" si="5"/>
        <v>-0.97999999999999954</v>
      </c>
      <c r="S75" s="841">
        <f t="shared" si="6"/>
        <v>12.55</v>
      </c>
      <c r="T75" s="841">
        <f t="shared" si="7"/>
        <v>97</v>
      </c>
      <c r="U75" s="841">
        <f t="shared" si="8"/>
        <v>84.45</v>
      </c>
      <c r="V75" s="852">
        <f t="shared" si="9"/>
        <v>7.7290836653386448</v>
      </c>
      <c r="W75" s="797">
        <v>84</v>
      </c>
    </row>
    <row r="76" spans="1:23" ht="14.4" customHeight="1" x14ac:dyDescent="0.3">
      <c r="A76" s="857" t="s">
        <v>6034</v>
      </c>
      <c r="B76" s="841"/>
      <c r="C76" s="842"/>
      <c r="D76" s="810"/>
      <c r="E76" s="843"/>
      <c r="F76" s="844"/>
      <c r="G76" s="795"/>
      <c r="H76" s="845">
        <v>2</v>
      </c>
      <c r="I76" s="846">
        <v>6.77</v>
      </c>
      <c r="J76" s="796">
        <v>21.5</v>
      </c>
      <c r="K76" s="847">
        <v>3.84</v>
      </c>
      <c r="L76" s="848">
        <v>7</v>
      </c>
      <c r="M76" s="848">
        <v>65</v>
      </c>
      <c r="N76" s="849">
        <v>21.62</v>
      </c>
      <c r="O76" s="848" t="s">
        <v>6025</v>
      </c>
      <c r="P76" s="850" t="s">
        <v>6035</v>
      </c>
      <c r="Q76" s="851">
        <f t="shared" si="5"/>
        <v>2</v>
      </c>
      <c r="R76" s="851">
        <f t="shared" si="5"/>
        <v>6.77</v>
      </c>
      <c r="S76" s="841">
        <f t="shared" si="6"/>
        <v>43.24</v>
      </c>
      <c r="T76" s="841">
        <f t="shared" si="7"/>
        <v>43</v>
      </c>
      <c r="U76" s="841">
        <f t="shared" si="8"/>
        <v>-0.24000000000000199</v>
      </c>
      <c r="V76" s="852">
        <f t="shared" si="9"/>
        <v>0.9944495837187789</v>
      </c>
      <c r="W76" s="797">
        <v>16</v>
      </c>
    </row>
    <row r="77" spans="1:23" ht="14.4" customHeight="1" x14ac:dyDescent="0.3">
      <c r="A77" s="856" t="s">
        <v>6036</v>
      </c>
      <c r="B77" s="804">
        <v>102</v>
      </c>
      <c r="C77" s="805">
        <v>142.88999999999999</v>
      </c>
      <c r="D77" s="806">
        <v>22.3</v>
      </c>
      <c r="E77" s="807">
        <v>68</v>
      </c>
      <c r="F77" s="785">
        <v>95.35</v>
      </c>
      <c r="G77" s="786">
        <v>23</v>
      </c>
      <c r="H77" s="787">
        <v>83</v>
      </c>
      <c r="I77" s="788">
        <v>112.09</v>
      </c>
      <c r="J77" s="801">
        <v>19.100000000000001</v>
      </c>
      <c r="K77" s="790">
        <v>1.36</v>
      </c>
      <c r="L77" s="791">
        <v>5</v>
      </c>
      <c r="M77" s="791">
        <v>46</v>
      </c>
      <c r="N77" s="792">
        <v>15.18</v>
      </c>
      <c r="O77" s="791" t="s">
        <v>6025</v>
      </c>
      <c r="P77" s="808" t="s">
        <v>6037</v>
      </c>
      <c r="Q77" s="793">
        <f t="shared" si="5"/>
        <v>-19</v>
      </c>
      <c r="R77" s="793">
        <f t="shared" si="5"/>
        <v>-30.799999999999983</v>
      </c>
      <c r="S77" s="804">
        <f t="shared" si="6"/>
        <v>1259.94</v>
      </c>
      <c r="T77" s="804">
        <f t="shared" si="7"/>
        <v>1585.3000000000002</v>
      </c>
      <c r="U77" s="804">
        <f t="shared" si="8"/>
        <v>325.36000000000013</v>
      </c>
      <c r="V77" s="809">
        <f t="shared" si="9"/>
        <v>1.2582345191040845</v>
      </c>
      <c r="W77" s="794">
        <v>580</v>
      </c>
    </row>
    <row r="78" spans="1:23" ht="14.4" customHeight="1" x14ac:dyDescent="0.3">
      <c r="A78" s="857" t="s">
        <v>6038</v>
      </c>
      <c r="B78" s="841">
        <v>77</v>
      </c>
      <c r="C78" s="842">
        <v>145.78</v>
      </c>
      <c r="D78" s="810">
        <v>31.1</v>
      </c>
      <c r="E78" s="843">
        <v>86</v>
      </c>
      <c r="F78" s="844">
        <v>164.93</v>
      </c>
      <c r="G78" s="795">
        <v>27.7</v>
      </c>
      <c r="H78" s="845">
        <v>113</v>
      </c>
      <c r="I78" s="846">
        <v>200.41</v>
      </c>
      <c r="J78" s="796">
        <v>19.5</v>
      </c>
      <c r="K78" s="847">
        <v>1.87</v>
      </c>
      <c r="L78" s="848">
        <v>7</v>
      </c>
      <c r="M78" s="848">
        <v>59</v>
      </c>
      <c r="N78" s="849">
        <v>19.52</v>
      </c>
      <c r="O78" s="848" t="s">
        <v>6025</v>
      </c>
      <c r="P78" s="850" t="s">
        <v>6039</v>
      </c>
      <c r="Q78" s="851">
        <f t="shared" si="5"/>
        <v>36</v>
      </c>
      <c r="R78" s="851">
        <f t="shared" si="5"/>
        <v>54.629999999999995</v>
      </c>
      <c r="S78" s="841">
        <f t="shared" si="6"/>
        <v>2205.7599999999998</v>
      </c>
      <c r="T78" s="841">
        <f t="shared" si="7"/>
        <v>2203.5</v>
      </c>
      <c r="U78" s="841">
        <f t="shared" si="8"/>
        <v>-2.2599999999997635</v>
      </c>
      <c r="V78" s="852">
        <f t="shared" si="9"/>
        <v>0.9989754098360657</v>
      </c>
      <c r="W78" s="797">
        <v>655</v>
      </c>
    </row>
    <row r="79" spans="1:23" ht="14.4" customHeight="1" x14ac:dyDescent="0.3">
      <c r="A79" s="857" t="s">
        <v>6040</v>
      </c>
      <c r="B79" s="841">
        <v>6</v>
      </c>
      <c r="C79" s="842">
        <v>13.29</v>
      </c>
      <c r="D79" s="810">
        <v>32.200000000000003</v>
      </c>
      <c r="E79" s="843">
        <v>11</v>
      </c>
      <c r="F79" s="844">
        <v>24.85</v>
      </c>
      <c r="G79" s="795">
        <v>36.700000000000003</v>
      </c>
      <c r="H79" s="845">
        <v>19</v>
      </c>
      <c r="I79" s="846">
        <v>39.130000000000003</v>
      </c>
      <c r="J79" s="796">
        <v>17.399999999999999</v>
      </c>
      <c r="K79" s="847">
        <v>2.2200000000000002</v>
      </c>
      <c r="L79" s="848">
        <v>8</v>
      </c>
      <c r="M79" s="848">
        <v>71</v>
      </c>
      <c r="N79" s="849">
        <v>23.59</v>
      </c>
      <c r="O79" s="848" t="s">
        <v>6025</v>
      </c>
      <c r="P79" s="850" t="s">
        <v>6041</v>
      </c>
      <c r="Q79" s="851">
        <f t="shared" si="5"/>
        <v>13</v>
      </c>
      <c r="R79" s="851">
        <f t="shared" si="5"/>
        <v>25.840000000000003</v>
      </c>
      <c r="S79" s="841">
        <f t="shared" si="6"/>
        <v>448.21</v>
      </c>
      <c r="T79" s="841">
        <f t="shared" si="7"/>
        <v>330.59999999999997</v>
      </c>
      <c r="U79" s="841">
        <f t="shared" si="8"/>
        <v>-117.61000000000001</v>
      </c>
      <c r="V79" s="852">
        <f t="shared" si="9"/>
        <v>0.73760067825349718</v>
      </c>
      <c r="W79" s="797">
        <v>53</v>
      </c>
    </row>
    <row r="80" spans="1:23" ht="14.4" customHeight="1" x14ac:dyDescent="0.3">
      <c r="A80" s="856" t="s">
        <v>6042</v>
      </c>
      <c r="B80" s="804">
        <v>690</v>
      </c>
      <c r="C80" s="805">
        <v>546.54999999999995</v>
      </c>
      <c r="D80" s="806">
        <v>4.9000000000000004</v>
      </c>
      <c r="E80" s="807">
        <v>739</v>
      </c>
      <c r="F80" s="785">
        <v>597.55999999999995</v>
      </c>
      <c r="G80" s="786">
        <v>5</v>
      </c>
      <c r="H80" s="787">
        <v>760</v>
      </c>
      <c r="I80" s="788">
        <v>612.36</v>
      </c>
      <c r="J80" s="789">
        <v>4.3</v>
      </c>
      <c r="K80" s="790">
        <v>0.76</v>
      </c>
      <c r="L80" s="791">
        <v>2</v>
      </c>
      <c r="M80" s="791">
        <v>14</v>
      </c>
      <c r="N80" s="792">
        <v>4.51</v>
      </c>
      <c r="O80" s="791" t="s">
        <v>6025</v>
      </c>
      <c r="P80" s="808" t="s">
        <v>6043</v>
      </c>
      <c r="Q80" s="793">
        <f t="shared" si="5"/>
        <v>70</v>
      </c>
      <c r="R80" s="793">
        <f t="shared" si="5"/>
        <v>65.810000000000059</v>
      </c>
      <c r="S80" s="804">
        <f t="shared" si="6"/>
        <v>3427.6</v>
      </c>
      <c r="T80" s="804">
        <f t="shared" si="7"/>
        <v>3268</v>
      </c>
      <c r="U80" s="804">
        <f t="shared" si="8"/>
        <v>-159.59999999999991</v>
      </c>
      <c r="V80" s="809">
        <f t="shared" si="9"/>
        <v>0.95343680709534373</v>
      </c>
      <c r="W80" s="794">
        <v>562</v>
      </c>
    </row>
    <row r="81" spans="1:23" ht="14.4" customHeight="1" x14ac:dyDescent="0.3">
      <c r="A81" s="857" t="s">
        <v>6044</v>
      </c>
      <c r="B81" s="841">
        <v>55</v>
      </c>
      <c r="C81" s="842">
        <v>42.11</v>
      </c>
      <c r="D81" s="810">
        <v>5</v>
      </c>
      <c r="E81" s="843">
        <v>66</v>
      </c>
      <c r="F81" s="844">
        <v>51.93</v>
      </c>
      <c r="G81" s="795">
        <v>6.8</v>
      </c>
      <c r="H81" s="845">
        <v>27</v>
      </c>
      <c r="I81" s="846">
        <v>21.7</v>
      </c>
      <c r="J81" s="802">
        <v>6.9</v>
      </c>
      <c r="K81" s="847">
        <v>0.76</v>
      </c>
      <c r="L81" s="848">
        <v>2</v>
      </c>
      <c r="M81" s="848">
        <v>14</v>
      </c>
      <c r="N81" s="849">
        <v>4.51</v>
      </c>
      <c r="O81" s="848" t="s">
        <v>6025</v>
      </c>
      <c r="P81" s="850" t="s">
        <v>6045</v>
      </c>
      <c r="Q81" s="851">
        <f t="shared" si="5"/>
        <v>-28</v>
      </c>
      <c r="R81" s="851">
        <f t="shared" si="5"/>
        <v>-20.41</v>
      </c>
      <c r="S81" s="841">
        <f t="shared" si="6"/>
        <v>121.77</v>
      </c>
      <c r="T81" s="841">
        <f t="shared" si="7"/>
        <v>186.3</v>
      </c>
      <c r="U81" s="841">
        <f t="shared" si="8"/>
        <v>64.530000000000015</v>
      </c>
      <c r="V81" s="852">
        <f t="shared" si="9"/>
        <v>1.5299334811529934</v>
      </c>
      <c r="W81" s="797">
        <v>77</v>
      </c>
    </row>
    <row r="82" spans="1:23" ht="14.4" customHeight="1" x14ac:dyDescent="0.3">
      <c r="A82" s="857" t="s">
        <v>6046</v>
      </c>
      <c r="B82" s="841">
        <v>11</v>
      </c>
      <c r="C82" s="842">
        <v>11.74</v>
      </c>
      <c r="D82" s="810">
        <v>9.1999999999999993</v>
      </c>
      <c r="E82" s="843">
        <v>32</v>
      </c>
      <c r="F82" s="844">
        <v>28.42</v>
      </c>
      <c r="G82" s="795">
        <v>7.1</v>
      </c>
      <c r="H82" s="845">
        <v>65</v>
      </c>
      <c r="I82" s="846">
        <v>58.31</v>
      </c>
      <c r="J82" s="802">
        <v>7.3</v>
      </c>
      <c r="K82" s="847">
        <v>0.88</v>
      </c>
      <c r="L82" s="848">
        <v>2</v>
      </c>
      <c r="M82" s="848">
        <v>18</v>
      </c>
      <c r="N82" s="849">
        <v>5.89</v>
      </c>
      <c r="O82" s="848" t="s">
        <v>6025</v>
      </c>
      <c r="P82" s="850" t="s">
        <v>6047</v>
      </c>
      <c r="Q82" s="851">
        <f t="shared" si="5"/>
        <v>54</v>
      </c>
      <c r="R82" s="851">
        <f t="shared" si="5"/>
        <v>46.57</v>
      </c>
      <c r="S82" s="841">
        <f t="shared" si="6"/>
        <v>382.84999999999997</v>
      </c>
      <c r="T82" s="841">
        <f t="shared" si="7"/>
        <v>474.5</v>
      </c>
      <c r="U82" s="841">
        <f t="shared" si="8"/>
        <v>91.650000000000034</v>
      </c>
      <c r="V82" s="852">
        <f t="shared" si="9"/>
        <v>1.239388794567063</v>
      </c>
      <c r="W82" s="797">
        <v>144</v>
      </c>
    </row>
    <row r="83" spans="1:23" ht="14.4" customHeight="1" x14ac:dyDescent="0.3">
      <c r="A83" s="856" t="s">
        <v>6048</v>
      </c>
      <c r="B83" s="804">
        <v>4</v>
      </c>
      <c r="C83" s="805">
        <v>2.5499999999999998</v>
      </c>
      <c r="D83" s="806">
        <v>2.8</v>
      </c>
      <c r="E83" s="807">
        <v>3</v>
      </c>
      <c r="F83" s="785">
        <v>1.84</v>
      </c>
      <c r="G83" s="786">
        <v>6</v>
      </c>
      <c r="H83" s="787">
        <v>5</v>
      </c>
      <c r="I83" s="788">
        <v>3.02</v>
      </c>
      <c r="J83" s="789">
        <v>2.8</v>
      </c>
      <c r="K83" s="790">
        <v>0.56000000000000005</v>
      </c>
      <c r="L83" s="791">
        <v>2</v>
      </c>
      <c r="M83" s="791">
        <v>18</v>
      </c>
      <c r="N83" s="792">
        <v>6.1</v>
      </c>
      <c r="O83" s="791" t="s">
        <v>6025</v>
      </c>
      <c r="P83" s="808" t="s">
        <v>6049</v>
      </c>
      <c r="Q83" s="793">
        <f t="shared" si="5"/>
        <v>1</v>
      </c>
      <c r="R83" s="793">
        <f t="shared" si="5"/>
        <v>0.4700000000000002</v>
      </c>
      <c r="S83" s="804">
        <f t="shared" si="6"/>
        <v>30.5</v>
      </c>
      <c r="T83" s="804">
        <f t="shared" si="7"/>
        <v>14</v>
      </c>
      <c r="U83" s="804">
        <f t="shared" si="8"/>
        <v>-16.5</v>
      </c>
      <c r="V83" s="809">
        <f t="shared" si="9"/>
        <v>0.45901639344262296</v>
      </c>
      <c r="W83" s="794"/>
    </row>
    <row r="84" spans="1:23" ht="14.4" customHeight="1" x14ac:dyDescent="0.3">
      <c r="A84" s="857" t="s">
        <v>6050</v>
      </c>
      <c r="B84" s="841">
        <v>7</v>
      </c>
      <c r="C84" s="842">
        <v>4.8600000000000003</v>
      </c>
      <c r="D84" s="810">
        <v>8</v>
      </c>
      <c r="E84" s="843"/>
      <c r="F84" s="844"/>
      <c r="G84" s="795"/>
      <c r="H84" s="845">
        <v>4</v>
      </c>
      <c r="I84" s="846">
        <v>2.5099999999999998</v>
      </c>
      <c r="J84" s="802">
        <v>8</v>
      </c>
      <c r="K84" s="847">
        <v>0.69</v>
      </c>
      <c r="L84" s="848">
        <v>2</v>
      </c>
      <c r="M84" s="848">
        <v>22</v>
      </c>
      <c r="N84" s="849">
        <v>7.41</v>
      </c>
      <c r="O84" s="848" t="s">
        <v>6025</v>
      </c>
      <c r="P84" s="850" t="s">
        <v>6051</v>
      </c>
      <c r="Q84" s="851">
        <f t="shared" si="5"/>
        <v>-3</v>
      </c>
      <c r="R84" s="851">
        <f t="shared" si="5"/>
        <v>-2.3500000000000005</v>
      </c>
      <c r="S84" s="841">
        <f t="shared" si="6"/>
        <v>29.64</v>
      </c>
      <c r="T84" s="841">
        <f t="shared" si="7"/>
        <v>32</v>
      </c>
      <c r="U84" s="841">
        <f t="shared" si="8"/>
        <v>2.3599999999999994</v>
      </c>
      <c r="V84" s="852">
        <f t="shared" si="9"/>
        <v>1.0796221322537112</v>
      </c>
      <c r="W84" s="797">
        <v>13</v>
      </c>
    </row>
    <row r="85" spans="1:23" ht="14.4" customHeight="1" x14ac:dyDescent="0.3">
      <c r="A85" s="857" t="s">
        <v>6052</v>
      </c>
      <c r="B85" s="841">
        <v>1</v>
      </c>
      <c r="C85" s="842">
        <v>0.92</v>
      </c>
      <c r="D85" s="810">
        <v>4</v>
      </c>
      <c r="E85" s="843"/>
      <c r="F85" s="844"/>
      <c r="G85" s="795"/>
      <c r="H85" s="845">
        <v>5</v>
      </c>
      <c r="I85" s="846">
        <v>4.62</v>
      </c>
      <c r="J85" s="796">
        <v>3.2</v>
      </c>
      <c r="K85" s="847">
        <v>0.92</v>
      </c>
      <c r="L85" s="848">
        <v>3</v>
      </c>
      <c r="M85" s="848">
        <v>31</v>
      </c>
      <c r="N85" s="849">
        <v>10.23</v>
      </c>
      <c r="O85" s="848" t="s">
        <v>6025</v>
      </c>
      <c r="P85" s="850" t="s">
        <v>6053</v>
      </c>
      <c r="Q85" s="851">
        <f t="shared" si="5"/>
        <v>4</v>
      </c>
      <c r="R85" s="851">
        <f t="shared" si="5"/>
        <v>3.7</v>
      </c>
      <c r="S85" s="841">
        <f t="shared" si="6"/>
        <v>51.150000000000006</v>
      </c>
      <c r="T85" s="841">
        <f t="shared" si="7"/>
        <v>16</v>
      </c>
      <c r="U85" s="841">
        <f t="shared" si="8"/>
        <v>-35.150000000000006</v>
      </c>
      <c r="V85" s="852">
        <f t="shared" si="9"/>
        <v>0.31280547409579662</v>
      </c>
      <c r="W85" s="797"/>
    </row>
    <row r="86" spans="1:23" ht="14.4" customHeight="1" x14ac:dyDescent="0.3">
      <c r="A86" s="856" t="s">
        <v>6054</v>
      </c>
      <c r="B86" s="804"/>
      <c r="C86" s="805"/>
      <c r="D86" s="806"/>
      <c r="E86" s="807"/>
      <c r="F86" s="785"/>
      <c r="G86" s="786"/>
      <c r="H86" s="787">
        <v>1</v>
      </c>
      <c r="I86" s="788">
        <v>0.79</v>
      </c>
      <c r="J86" s="789">
        <v>7</v>
      </c>
      <c r="K86" s="790">
        <v>0.79</v>
      </c>
      <c r="L86" s="791">
        <v>3</v>
      </c>
      <c r="M86" s="791">
        <v>28</v>
      </c>
      <c r="N86" s="792">
        <v>9.36</v>
      </c>
      <c r="O86" s="791" t="s">
        <v>5891</v>
      </c>
      <c r="P86" s="808" t="s">
        <v>6055</v>
      </c>
      <c r="Q86" s="793">
        <f t="shared" si="5"/>
        <v>1</v>
      </c>
      <c r="R86" s="793">
        <f t="shared" si="5"/>
        <v>0.79</v>
      </c>
      <c r="S86" s="804">
        <f t="shared" si="6"/>
        <v>9.36</v>
      </c>
      <c r="T86" s="804">
        <f t="shared" si="7"/>
        <v>7</v>
      </c>
      <c r="U86" s="804">
        <f t="shared" si="8"/>
        <v>-2.3599999999999994</v>
      </c>
      <c r="V86" s="809">
        <f t="shared" si="9"/>
        <v>0.74786324786324787</v>
      </c>
      <c r="W86" s="794"/>
    </row>
    <row r="87" spans="1:23" ht="14.4" customHeight="1" x14ac:dyDescent="0.3">
      <c r="A87" s="856" t="s">
        <v>6056</v>
      </c>
      <c r="B87" s="804"/>
      <c r="C87" s="805"/>
      <c r="D87" s="806"/>
      <c r="E87" s="787">
        <v>2</v>
      </c>
      <c r="F87" s="788">
        <v>2.63</v>
      </c>
      <c r="G87" s="789">
        <v>9</v>
      </c>
      <c r="H87" s="791"/>
      <c r="I87" s="785"/>
      <c r="J87" s="786"/>
      <c r="K87" s="790">
        <v>1.32</v>
      </c>
      <c r="L87" s="791">
        <v>3</v>
      </c>
      <c r="M87" s="791">
        <v>29</v>
      </c>
      <c r="N87" s="792">
        <v>9.66</v>
      </c>
      <c r="O87" s="791" t="s">
        <v>5891</v>
      </c>
      <c r="P87" s="808" t="s">
        <v>6057</v>
      </c>
      <c r="Q87" s="793">
        <f t="shared" si="5"/>
        <v>0</v>
      </c>
      <c r="R87" s="793">
        <f t="shared" si="5"/>
        <v>0</v>
      </c>
      <c r="S87" s="804" t="str">
        <f t="shared" si="6"/>
        <v/>
      </c>
      <c r="T87" s="804" t="str">
        <f t="shared" si="7"/>
        <v/>
      </c>
      <c r="U87" s="804" t="str">
        <f t="shared" si="8"/>
        <v/>
      </c>
      <c r="V87" s="809" t="str">
        <f t="shared" si="9"/>
        <v/>
      </c>
      <c r="W87" s="794"/>
    </row>
    <row r="88" spans="1:23" ht="14.4" customHeight="1" x14ac:dyDescent="0.3">
      <c r="A88" s="857" t="s">
        <v>6058</v>
      </c>
      <c r="B88" s="841"/>
      <c r="C88" s="842"/>
      <c r="D88" s="810"/>
      <c r="E88" s="845">
        <v>1</v>
      </c>
      <c r="F88" s="846">
        <v>4.18</v>
      </c>
      <c r="G88" s="796">
        <v>23</v>
      </c>
      <c r="H88" s="848"/>
      <c r="I88" s="844"/>
      <c r="J88" s="795"/>
      <c r="K88" s="847">
        <v>4.18</v>
      </c>
      <c r="L88" s="848">
        <v>6</v>
      </c>
      <c r="M88" s="848">
        <v>53</v>
      </c>
      <c r="N88" s="849">
        <v>17.5</v>
      </c>
      <c r="O88" s="848" t="s">
        <v>5891</v>
      </c>
      <c r="P88" s="850" t="s">
        <v>6059</v>
      </c>
      <c r="Q88" s="851">
        <f t="shared" si="5"/>
        <v>0</v>
      </c>
      <c r="R88" s="851">
        <f t="shared" si="5"/>
        <v>0</v>
      </c>
      <c r="S88" s="841" t="str">
        <f t="shared" si="6"/>
        <v/>
      </c>
      <c r="T88" s="841" t="str">
        <f t="shared" si="7"/>
        <v/>
      </c>
      <c r="U88" s="841" t="str">
        <f t="shared" si="8"/>
        <v/>
      </c>
      <c r="V88" s="852" t="str">
        <f t="shared" si="9"/>
        <v/>
      </c>
      <c r="W88" s="797"/>
    </row>
    <row r="89" spans="1:23" ht="14.4" customHeight="1" x14ac:dyDescent="0.3">
      <c r="A89" s="856" t="s">
        <v>6060</v>
      </c>
      <c r="B89" s="804">
        <v>35</v>
      </c>
      <c r="C89" s="805">
        <v>8.98</v>
      </c>
      <c r="D89" s="806">
        <v>2.9</v>
      </c>
      <c r="E89" s="787">
        <v>64</v>
      </c>
      <c r="F89" s="788">
        <v>18.25</v>
      </c>
      <c r="G89" s="789">
        <v>5.2</v>
      </c>
      <c r="H89" s="791"/>
      <c r="I89" s="785"/>
      <c r="J89" s="786"/>
      <c r="K89" s="790">
        <v>0.24</v>
      </c>
      <c r="L89" s="791">
        <v>1</v>
      </c>
      <c r="M89" s="791">
        <v>10</v>
      </c>
      <c r="N89" s="792">
        <v>3.44</v>
      </c>
      <c r="O89" s="791" t="s">
        <v>5891</v>
      </c>
      <c r="P89" s="808" t="s">
        <v>6061</v>
      </c>
      <c r="Q89" s="793">
        <f t="shared" si="5"/>
        <v>-35</v>
      </c>
      <c r="R89" s="793">
        <f t="shared" si="5"/>
        <v>-8.98</v>
      </c>
      <c r="S89" s="804" t="str">
        <f t="shared" si="6"/>
        <v/>
      </c>
      <c r="T89" s="804" t="str">
        <f t="shared" si="7"/>
        <v/>
      </c>
      <c r="U89" s="804" t="str">
        <f t="shared" si="8"/>
        <v/>
      </c>
      <c r="V89" s="809" t="str">
        <f t="shared" si="9"/>
        <v/>
      </c>
      <c r="W89" s="794"/>
    </row>
    <row r="90" spans="1:23" ht="14.4" customHeight="1" x14ac:dyDescent="0.3">
      <c r="A90" s="857" t="s">
        <v>6062</v>
      </c>
      <c r="B90" s="841">
        <v>82</v>
      </c>
      <c r="C90" s="842">
        <v>39.68</v>
      </c>
      <c r="D90" s="810">
        <v>4.2</v>
      </c>
      <c r="E90" s="845">
        <v>223</v>
      </c>
      <c r="F90" s="846">
        <v>117.87</v>
      </c>
      <c r="G90" s="796">
        <v>4.9000000000000004</v>
      </c>
      <c r="H90" s="848"/>
      <c r="I90" s="844"/>
      <c r="J90" s="795"/>
      <c r="K90" s="847">
        <v>0.46</v>
      </c>
      <c r="L90" s="848">
        <v>2</v>
      </c>
      <c r="M90" s="848">
        <v>17</v>
      </c>
      <c r="N90" s="849">
        <v>5.5</v>
      </c>
      <c r="O90" s="848" t="s">
        <v>5891</v>
      </c>
      <c r="P90" s="850" t="s">
        <v>6063</v>
      </c>
      <c r="Q90" s="851">
        <f t="shared" si="5"/>
        <v>-82</v>
      </c>
      <c r="R90" s="851">
        <f t="shared" si="5"/>
        <v>-39.68</v>
      </c>
      <c r="S90" s="841" t="str">
        <f t="shared" si="6"/>
        <v/>
      </c>
      <c r="T90" s="841" t="str">
        <f t="shared" si="7"/>
        <v/>
      </c>
      <c r="U90" s="841" t="str">
        <f t="shared" si="8"/>
        <v/>
      </c>
      <c r="V90" s="852" t="str">
        <f t="shared" si="9"/>
        <v/>
      </c>
      <c r="W90" s="797"/>
    </row>
    <row r="91" spans="1:23" ht="14.4" customHeight="1" x14ac:dyDescent="0.3">
      <c r="A91" s="857" t="s">
        <v>6064</v>
      </c>
      <c r="B91" s="841">
        <v>13</v>
      </c>
      <c r="C91" s="842">
        <v>13.48</v>
      </c>
      <c r="D91" s="810">
        <v>6.5</v>
      </c>
      <c r="E91" s="845">
        <v>55</v>
      </c>
      <c r="F91" s="846">
        <v>52.57</v>
      </c>
      <c r="G91" s="796">
        <v>8.1999999999999993</v>
      </c>
      <c r="H91" s="848"/>
      <c r="I91" s="844"/>
      <c r="J91" s="795"/>
      <c r="K91" s="847">
        <v>0.98</v>
      </c>
      <c r="L91" s="848">
        <v>3</v>
      </c>
      <c r="M91" s="848">
        <v>27</v>
      </c>
      <c r="N91" s="849">
        <v>9.11</v>
      </c>
      <c r="O91" s="848" t="s">
        <v>5891</v>
      </c>
      <c r="P91" s="850" t="s">
        <v>6065</v>
      </c>
      <c r="Q91" s="851">
        <f t="shared" si="5"/>
        <v>-13</v>
      </c>
      <c r="R91" s="851">
        <f t="shared" si="5"/>
        <v>-13.48</v>
      </c>
      <c r="S91" s="841" t="str">
        <f t="shared" si="6"/>
        <v/>
      </c>
      <c r="T91" s="841" t="str">
        <f t="shared" si="7"/>
        <v/>
      </c>
      <c r="U91" s="841" t="str">
        <f t="shared" si="8"/>
        <v/>
      </c>
      <c r="V91" s="852" t="str">
        <f t="shared" si="9"/>
        <v/>
      </c>
      <c r="W91" s="797"/>
    </row>
    <row r="92" spans="1:23" ht="14.4" customHeight="1" x14ac:dyDescent="0.3">
      <c r="A92" s="856" t="s">
        <v>6066</v>
      </c>
      <c r="B92" s="804"/>
      <c r="C92" s="805"/>
      <c r="D92" s="806"/>
      <c r="E92" s="807"/>
      <c r="F92" s="785"/>
      <c r="G92" s="786"/>
      <c r="H92" s="787">
        <v>2</v>
      </c>
      <c r="I92" s="788">
        <v>3.99</v>
      </c>
      <c r="J92" s="789">
        <v>8.5</v>
      </c>
      <c r="K92" s="790">
        <v>2</v>
      </c>
      <c r="L92" s="791">
        <v>4</v>
      </c>
      <c r="M92" s="791">
        <v>40</v>
      </c>
      <c r="N92" s="792">
        <v>13.31</v>
      </c>
      <c r="O92" s="791" t="s">
        <v>5891</v>
      </c>
      <c r="P92" s="808" t="s">
        <v>6067</v>
      </c>
      <c r="Q92" s="793">
        <f t="shared" si="5"/>
        <v>2</v>
      </c>
      <c r="R92" s="793">
        <f t="shared" si="5"/>
        <v>3.99</v>
      </c>
      <c r="S92" s="804">
        <f t="shared" si="6"/>
        <v>26.62</v>
      </c>
      <c r="T92" s="804">
        <f t="shared" si="7"/>
        <v>17</v>
      </c>
      <c r="U92" s="804">
        <f t="shared" si="8"/>
        <v>-9.620000000000001</v>
      </c>
      <c r="V92" s="809">
        <f t="shared" si="9"/>
        <v>0.63861758076634112</v>
      </c>
      <c r="W92" s="794"/>
    </row>
    <row r="93" spans="1:23" ht="14.4" customHeight="1" thickBot="1" x14ac:dyDescent="0.35">
      <c r="A93" s="858" t="s">
        <v>6068</v>
      </c>
      <c r="B93" s="859"/>
      <c r="C93" s="860"/>
      <c r="D93" s="861"/>
      <c r="E93" s="862"/>
      <c r="F93" s="863"/>
      <c r="G93" s="864"/>
      <c r="H93" s="865">
        <v>1</v>
      </c>
      <c r="I93" s="866">
        <v>2.84</v>
      </c>
      <c r="J93" s="867">
        <v>4</v>
      </c>
      <c r="K93" s="868">
        <v>1.1100000000000001</v>
      </c>
      <c r="L93" s="869">
        <v>3</v>
      </c>
      <c r="M93" s="869">
        <v>31</v>
      </c>
      <c r="N93" s="870">
        <v>10.26</v>
      </c>
      <c r="O93" s="869" t="s">
        <v>5891</v>
      </c>
      <c r="P93" s="871" t="s">
        <v>6069</v>
      </c>
      <c r="Q93" s="872">
        <f t="shared" si="5"/>
        <v>1</v>
      </c>
      <c r="R93" s="872">
        <f t="shared" si="5"/>
        <v>2.84</v>
      </c>
      <c r="S93" s="859">
        <f t="shared" si="6"/>
        <v>10.26</v>
      </c>
      <c r="T93" s="859">
        <f t="shared" si="7"/>
        <v>4</v>
      </c>
      <c r="U93" s="859">
        <f t="shared" si="8"/>
        <v>-6.26</v>
      </c>
      <c r="V93" s="873">
        <f t="shared" si="9"/>
        <v>0.38986354775828463</v>
      </c>
      <c r="W93" s="874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94:Q1048576">
    <cfRule type="cellIs" dxfId="12" priority="9" stopIfTrue="1" operator="lessThan">
      <formula>0</formula>
    </cfRule>
  </conditionalFormatting>
  <conditionalFormatting sqref="U94:U1048576">
    <cfRule type="cellIs" dxfId="11" priority="8" stopIfTrue="1" operator="greaterThan">
      <formula>0</formula>
    </cfRule>
  </conditionalFormatting>
  <conditionalFormatting sqref="V94:V1048576">
    <cfRule type="cellIs" dxfId="10" priority="7" stopIfTrue="1" operator="greaterThan">
      <formula>1</formula>
    </cfRule>
  </conditionalFormatting>
  <conditionalFormatting sqref="V94:V1048576">
    <cfRule type="cellIs" dxfId="9" priority="4" stopIfTrue="1" operator="greaterThan">
      <formula>1</formula>
    </cfRule>
  </conditionalFormatting>
  <conditionalFormatting sqref="U94:U1048576">
    <cfRule type="cellIs" dxfId="8" priority="5" stopIfTrue="1" operator="greaterThan">
      <formula>0</formula>
    </cfRule>
  </conditionalFormatting>
  <conditionalFormatting sqref="Q94:Q1048576">
    <cfRule type="cellIs" dxfId="7" priority="6" stopIfTrue="1" operator="lessThan">
      <formula>0</formula>
    </cfRule>
  </conditionalFormatting>
  <conditionalFormatting sqref="V5:V93">
    <cfRule type="cellIs" dxfId="6" priority="1" stopIfTrue="1" operator="greaterThan">
      <formula>1</formula>
    </cfRule>
  </conditionalFormatting>
  <conditionalFormatting sqref="U5:U93">
    <cfRule type="cellIs" dxfId="5" priority="2" stopIfTrue="1" operator="greaterThan">
      <formula>0</formula>
    </cfRule>
  </conditionalFormatting>
  <conditionalFormatting sqref="Q5:Q93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256</v>
      </c>
      <c r="B3" s="430">
        <f>SUBTOTAL(9,B6:B1048576)</f>
        <v>5127431</v>
      </c>
      <c r="C3" s="431">
        <f t="shared" ref="C3:L3" si="0">SUBTOTAL(9,C6:C1048576)</f>
        <v>11</v>
      </c>
      <c r="D3" s="431">
        <f t="shared" si="0"/>
        <v>4358509</v>
      </c>
      <c r="E3" s="431">
        <f t="shared" si="0"/>
        <v>9.4930080050102799</v>
      </c>
      <c r="F3" s="431">
        <f t="shared" si="0"/>
        <v>5044275</v>
      </c>
      <c r="G3" s="432">
        <f>IF(B3&lt;&gt;0,F3/B3,"")</f>
        <v>0.9837821318317107</v>
      </c>
      <c r="H3" s="430">
        <f t="shared" si="0"/>
        <v>1227677.8900000006</v>
      </c>
      <c r="I3" s="431">
        <f t="shared" si="0"/>
        <v>2</v>
      </c>
      <c r="J3" s="431">
        <f t="shared" si="0"/>
        <v>1714575.8900000001</v>
      </c>
      <c r="K3" s="431">
        <f t="shared" si="0"/>
        <v>2.8119747426189585</v>
      </c>
      <c r="L3" s="431">
        <f t="shared" si="0"/>
        <v>1441355.56</v>
      </c>
      <c r="M3" s="433">
        <f>IF(H3&lt;&gt;0,L3/H3,"")</f>
        <v>1.1740502714437575</v>
      </c>
    </row>
    <row r="4" spans="1:13" ht="14.4" customHeight="1" x14ac:dyDescent="0.3">
      <c r="A4" s="571" t="s">
        <v>205</v>
      </c>
      <c r="B4" s="516" t="s">
        <v>211</v>
      </c>
      <c r="C4" s="517"/>
      <c r="D4" s="517"/>
      <c r="E4" s="517"/>
      <c r="F4" s="517"/>
      <c r="G4" s="518"/>
      <c r="H4" s="516" t="s">
        <v>212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75"/>
      <c r="B5" s="876">
        <v>2011</v>
      </c>
      <c r="C5" s="877"/>
      <c r="D5" s="877">
        <v>2012</v>
      </c>
      <c r="E5" s="877"/>
      <c r="F5" s="877">
        <v>2013</v>
      </c>
      <c r="G5" s="767" t="s">
        <v>5</v>
      </c>
      <c r="H5" s="876">
        <v>2011</v>
      </c>
      <c r="I5" s="877"/>
      <c r="J5" s="877">
        <v>2012</v>
      </c>
      <c r="K5" s="877"/>
      <c r="L5" s="877">
        <v>2013</v>
      </c>
      <c r="M5" s="767" t="s">
        <v>5</v>
      </c>
    </row>
    <row r="6" spans="1:13" ht="14.4" customHeight="1" x14ac:dyDescent="0.3">
      <c r="A6" s="651" t="s">
        <v>5760</v>
      </c>
      <c r="B6" s="768"/>
      <c r="C6" s="620"/>
      <c r="D6" s="768">
        <v>46</v>
      </c>
      <c r="E6" s="620"/>
      <c r="F6" s="768"/>
      <c r="G6" s="641"/>
      <c r="H6" s="768"/>
      <c r="I6" s="620"/>
      <c r="J6" s="768"/>
      <c r="K6" s="620"/>
      <c r="L6" s="768"/>
      <c r="M6" s="671"/>
    </row>
    <row r="7" spans="1:13" ht="14.4" customHeight="1" x14ac:dyDescent="0.3">
      <c r="A7" s="652" t="s">
        <v>5766</v>
      </c>
      <c r="B7" s="780">
        <v>239726</v>
      </c>
      <c r="C7" s="626">
        <v>1</v>
      </c>
      <c r="D7" s="780">
        <v>125592</v>
      </c>
      <c r="E7" s="626">
        <v>0.52389811701692768</v>
      </c>
      <c r="F7" s="780">
        <v>122374</v>
      </c>
      <c r="G7" s="642">
        <v>0.5104744583399381</v>
      </c>
      <c r="H7" s="780"/>
      <c r="I7" s="626"/>
      <c r="J7" s="780"/>
      <c r="K7" s="626"/>
      <c r="L7" s="780"/>
      <c r="M7" s="672"/>
    </row>
    <row r="8" spans="1:13" ht="14.4" customHeight="1" x14ac:dyDescent="0.3">
      <c r="A8" s="652" t="s">
        <v>5768</v>
      </c>
      <c r="B8" s="780">
        <v>14809</v>
      </c>
      <c r="C8" s="626">
        <v>1</v>
      </c>
      <c r="D8" s="780">
        <v>1841</v>
      </c>
      <c r="E8" s="626">
        <v>0.12431629414545209</v>
      </c>
      <c r="F8" s="780">
        <v>1371</v>
      </c>
      <c r="G8" s="642">
        <v>9.2578837193598482E-2</v>
      </c>
      <c r="H8" s="780"/>
      <c r="I8" s="626"/>
      <c r="J8" s="780"/>
      <c r="K8" s="626"/>
      <c r="L8" s="780"/>
      <c r="M8" s="672"/>
    </row>
    <row r="9" spans="1:13" ht="14.4" customHeight="1" x14ac:dyDescent="0.3">
      <c r="A9" s="652" t="s">
        <v>5771</v>
      </c>
      <c r="B9" s="780">
        <v>4889</v>
      </c>
      <c r="C9" s="626">
        <v>1</v>
      </c>
      <c r="D9" s="780">
        <v>10296</v>
      </c>
      <c r="E9" s="626">
        <v>2.1059521374514216</v>
      </c>
      <c r="F9" s="780">
        <v>4493</v>
      </c>
      <c r="G9" s="642">
        <v>0.91900184086725301</v>
      </c>
      <c r="H9" s="780"/>
      <c r="I9" s="626"/>
      <c r="J9" s="780"/>
      <c r="K9" s="626"/>
      <c r="L9" s="780"/>
      <c r="M9" s="672"/>
    </row>
    <row r="10" spans="1:13" ht="14.4" customHeight="1" x14ac:dyDescent="0.3">
      <c r="A10" s="652" t="s">
        <v>5775</v>
      </c>
      <c r="B10" s="780"/>
      <c r="C10" s="626"/>
      <c r="D10" s="780">
        <v>46</v>
      </c>
      <c r="E10" s="626"/>
      <c r="F10" s="780"/>
      <c r="G10" s="642"/>
      <c r="H10" s="780"/>
      <c r="I10" s="626"/>
      <c r="J10" s="780"/>
      <c r="K10" s="626"/>
      <c r="L10" s="780"/>
      <c r="M10" s="672"/>
    </row>
    <row r="11" spans="1:13" ht="14.4" customHeight="1" x14ac:dyDescent="0.3">
      <c r="A11" s="652" t="s">
        <v>6070</v>
      </c>
      <c r="B11" s="780">
        <v>114083</v>
      </c>
      <c r="C11" s="626">
        <v>1</v>
      </c>
      <c r="D11" s="780">
        <v>118853</v>
      </c>
      <c r="E11" s="626">
        <v>1.0418116634380232</v>
      </c>
      <c r="F11" s="780">
        <v>605086</v>
      </c>
      <c r="G11" s="642">
        <v>5.3039103109139836</v>
      </c>
      <c r="H11" s="780">
        <v>567013.79</v>
      </c>
      <c r="I11" s="626">
        <v>1</v>
      </c>
      <c r="J11" s="780">
        <v>866985.57</v>
      </c>
      <c r="K11" s="626">
        <v>1.5290378916533933</v>
      </c>
      <c r="L11" s="780">
        <v>626310.87000000011</v>
      </c>
      <c r="M11" s="672">
        <v>1.1045778445705881</v>
      </c>
    </row>
    <row r="12" spans="1:13" ht="14.4" customHeight="1" x14ac:dyDescent="0.3">
      <c r="A12" s="652" t="s">
        <v>6071</v>
      </c>
      <c r="B12" s="780"/>
      <c r="C12" s="626"/>
      <c r="D12" s="780">
        <v>4944</v>
      </c>
      <c r="E12" s="626"/>
      <c r="F12" s="780"/>
      <c r="G12" s="642"/>
      <c r="H12" s="780"/>
      <c r="I12" s="626"/>
      <c r="J12" s="780"/>
      <c r="K12" s="626"/>
      <c r="L12" s="780"/>
      <c r="M12" s="672"/>
    </row>
    <row r="13" spans="1:13" ht="14.4" customHeight="1" x14ac:dyDescent="0.3">
      <c r="A13" s="652" t="s">
        <v>5781</v>
      </c>
      <c r="B13" s="780">
        <v>658481</v>
      </c>
      <c r="C13" s="626">
        <v>1</v>
      </c>
      <c r="D13" s="780">
        <v>667425</v>
      </c>
      <c r="E13" s="626">
        <v>1.013582776116547</v>
      </c>
      <c r="F13" s="780">
        <v>613729</v>
      </c>
      <c r="G13" s="642">
        <v>0.93203752272275131</v>
      </c>
      <c r="H13" s="780"/>
      <c r="I13" s="626"/>
      <c r="J13" s="780"/>
      <c r="K13" s="626"/>
      <c r="L13" s="780"/>
      <c r="M13" s="672"/>
    </row>
    <row r="14" spans="1:13" ht="14.4" customHeight="1" x14ac:dyDescent="0.3">
      <c r="A14" s="652" t="s">
        <v>6072</v>
      </c>
      <c r="B14" s="780">
        <v>1886360</v>
      </c>
      <c r="C14" s="626">
        <v>1</v>
      </c>
      <c r="D14" s="780">
        <v>1691102</v>
      </c>
      <c r="E14" s="626">
        <v>0.89648953540151399</v>
      </c>
      <c r="F14" s="780">
        <v>1749648</v>
      </c>
      <c r="G14" s="642">
        <v>0.92752602896583902</v>
      </c>
      <c r="H14" s="780"/>
      <c r="I14" s="626"/>
      <c r="J14" s="780"/>
      <c r="K14" s="626"/>
      <c r="L14" s="780"/>
      <c r="M14" s="672"/>
    </row>
    <row r="15" spans="1:13" ht="14.4" customHeight="1" x14ac:dyDescent="0.3">
      <c r="A15" s="652" t="s">
        <v>6073</v>
      </c>
      <c r="B15" s="780">
        <v>1631480</v>
      </c>
      <c r="C15" s="626">
        <v>1</v>
      </c>
      <c r="D15" s="780">
        <v>1219409</v>
      </c>
      <c r="E15" s="626">
        <v>0.74742503738936428</v>
      </c>
      <c r="F15" s="780">
        <v>1362157</v>
      </c>
      <c r="G15" s="642">
        <v>0.83492105327677935</v>
      </c>
      <c r="H15" s="780">
        <v>660664.10000000056</v>
      </c>
      <c r="I15" s="626">
        <v>1</v>
      </c>
      <c r="J15" s="780">
        <v>847590.32000000018</v>
      </c>
      <c r="K15" s="626">
        <v>1.2829368509655654</v>
      </c>
      <c r="L15" s="780">
        <v>815044.69000000006</v>
      </c>
      <c r="M15" s="672">
        <v>1.2336748583735659</v>
      </c>
    </row>
    <row r="16" spans="1:13" ht="14.4" customHeight="1" x14ac:dyDescent="0.3">
      <c r="A16" s="652" t="s">
        <v>6074</v>
      </c>
      <c r="B16" s="780">
        <v>225505</v>
      </c>
      <c r="C16" s="626">
        <v>1</v>
      </c>
      <c r="D16" s="780">
        <v>221693</v>
      </c>
      <c r="E16" s="626">
        <v>0.98309571849848121</v>
      </c>
      <c r="F16" s="780">
        <v>282273</v>
      </c>
      <c r="G16" s="642">
        <v>1.2517372120352099</v>
      </c>
      <c r="H16" s="780"/>
      <c r="I16" s="626"/>
      <c r="J16" s="780"/>
      <c r="K16" s="626"/>
      <c r="L16" s="780"/>
      <c r="M16" s="672"/>
    </row>
    <row r="17" spans="1:13" ht="14.4" customHeight="1" x14ac:dyDescent="0.3">
      <c r="A17" s="652" t="s">
        <v>6075</v>
      </c>
      <c r="B17" s="780">
        <v>263216</v>
      </c>
      <c r="C17" s="626">
        <v>1</v>
      </c>
      <c r="D17" s="780">
        <v>187419</v>
      </c>
      <c r="E17" s="626">
        <v>0.71203498267582521</v>
      </c>
      <c r="F17" s="780">
        <v>184806</v>
      </c>
      <c r="G17" s="642">
        <v>0.7021077746033676</v>
      </c>
      <c r="H17" s="780"/>
      <c r="I17" s="626"/>
      <c r="J17" s="780"/>
      <c r="K17" s="626"/>
      <c r="L17" s="780"/>
      <c r="M17" s="672"/>
    </row>
    <row r="18" spans="1:13" ht="14.4" customHeight="1" x14ac:dyDescent="0.3">
      <c r="A18" s="652" t="s">
        <v>6076</v>
      </c>
      <c r="B18" s="780">
        <v>81704</v>
      </c>
      <c r="C18" s="626">
        <v>1</v>
      </c>
      <c r="D18" s="780">
        <v>109843</v>
      </c>
      <c r="E18" s="626">
        <v>1.3444017428767256</v>
      </c>
      <c r="F18" s="780">
        <v>111093</v>
      </c>
      <c r="G18" s="642">
        <v>1.3597008714383629</v>
      </c>
      <c r="H18" s="780"/>
      <c r="I18" s="626"/>
      <c r="J18" s="780"/>
      <c r="K18" s="626"/>
      <c r="L18" s="780"/>
      <c r="M18" s="672"/>
    </row>
    <row r="19" spans="1:13" ht="14.4" customHeight="1" thickBot="1" x14ac:dyDescent="0.35">
      <c r="A19" s="770" t="s">
        <v>6077</v>
      </c>
      <c r="B19" s="769">
        <v>7178</v>
      </c>
      <c r="C19" s="632">
        <v>1</v>
      </c>
      <c r="D19" s="769"/>
      <c r="E19" s="632"/>
      <c r="F19" s="769">
        <v>7245</v>
      </c>
      <c r="G19" s="643">
        <v>1.0093340763443857</v>
      </c>
      <c r="H19" s="769"/>
      <c r="I19" s="632"/>
      <c r="J19" s="769"/>
      <c r="K19" s="632"/>
      <c r="L19" s="769"/>
      <c r="M19" s="673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31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255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256</v>
      </c>
      <c r="F3" s="357">
        <f t="shared" ref="F3:O3" si="0">SUBTOTAL(9,F6:F1048576)</f>
        <v>59484.29</v>
      </c>
      <c r="G3" s="362">
        <f t="shared" si="0"/>
        <v>6355108.8900000006</v>
      </c>
      <c r="H3" s="363"/>
      <c r="I3" s="363"/>
      <c r="J3" s="357">
        <f t="shared" si="0"/>
        <v>67060.639999999999</v>
      </c>
      <c r="K3" s="362">
        <f t="shared" si="0"/>
        <v>6073084.8899999997</v>
      </c>
      <c r="L3" s="363"/>
      <c r="M3" s="363"/>
      <c r="N3" s="357">
        <f t="shared" si="0"/>
        <v>58520.87</v>
      </c>
      <c r="O3" s="362">
        <f t="shared" si="0"/>
        <v>6485630.5600000005</v>
      </c>
      <c r="P3" s="297">
        <f>IF(G3=0,"",O3/G3)</f>
        <v>1.0205380698048119</v>
      </c>
      <c r="Q3" s="359">
        <f>IF(N3=0,"",O3/N3)</f>
        <v>110.82594226640855</v>
      </c>
    </row>
    <row r="4" spans="1:17" ht="14.4" customHeight="1" x14ac:dyDescent="0.3">
      <c r="A4" s="521" t="s">
        <v>158</v>
      </c>
      <c r="B4" s="520" t="s">
        <v>206</v>
      </c>
      <c r="C4" s="521" t="s">
        <v>207</v>
      </c>
      <c r="D4" s="522" t="s">
        <v>176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209</v>
      </c>
    </row>
    <row r="5" spans="1:17" ht="14.4" customHeight="1" thickBot="1" x14ac:dyDescent="0.35">
      <c r="A5" s="772"/>
      <c r="B5" s="771"/>
      <c r="C5" s="772"/>
      <c r="D5" s="773"/>
      <c r="E5" s="774"/>
      <c r="F5" s="781" t="s">
        <v>177</v>
      </c>
      <c r="G5" s="782" t="s">
        <v>17</v>
      </c>
      <c r="H5" s="783"/>
      <c r="I5" s="783"/>
      <c r="J5" s="781" t="s">
        <v>177</v>
      </c>
      <c r="K5" s="782" t="s">
        <v>17</v>
      </c>
      <c r="L5" s="783"/>
      <c r="M5" s="783"/>
      <c r="N5" s="781" t="s">
        <v>177</v>
      </c>
      <c r="O5" s="782" t="s">
        <v>17</v>
      </c>
      <c r="P5" s="784"/>
      <c r="Q5" s="779"/>
    </row>
    <row r="6" spans="1:17" ht="14.4" customHeight="1" x14ac:dyDescent="0.3">
      <c r="A6" s="619" t="s">
        <v>5786</v>
      </c>
      <c r="B6" s="620" t="s">
        <v>6078</v>
      </c>
      <c r="C6" s="620" t="s">
        <v>5642</v>
      </c>
      <c r="D6" s="620" t="s">
        <v>5805</v>
      </c>
      <c r="E6" s="620" t="s">
        <v>5806</v>
      </c>
      <c r="F6" s="623"/>
      <c r="G6" s="623"/>
      <c r="H6" s="623"/>
      <c r="I6" s="623"/>
      <c r="J6" s="623">
        <v>1</v>
      </c>
      <c r="K6" s="623">
        <v>46</v>
      </c>
      <c r="L6" s="623"/>
      <c r="M6" s="623">
        <v>46</v>
      </c>
      <c r="N6" s="623"/>
      <c r="O6" s="623"/>
      <c r="P6" s="641"/>
      <c r="Q6" s="624"/>
    </row>
    <row r="7" spans="1:17" ht="14.4" customHeight="1" x14ac:dyDescent="0.3">
      <c r="A7" s="625" t="s">
        <v>5795</v>
      </c>
      <c r="B7" s="626" t="s">
        <v>6079</v>
      </c>
      <c r="C7" s="626" t="s">
        <v>5642</v>
      </c>
      <c r="D7" s="626" t="s">
        <v>6080</v>
      </c>
      <c r="E7" s="626" t="s">
        <v>6081</v>
      </c>
      <c r="F7" s="629">
        <v>2</v>
      </c>
      <c r="G7" s="629">
        <v>326</v>
      </c>
      <c r="H7" s="629">
        <v>1</v>
      </c>
      <c r="I7" s="629">
        <v>163</v>
      </c>
      <c r="J7" s="629"/>
      <c r="K7" s="629"/>
      <c r="L7" s="629"/>
      <c r="M7" s="629"/>
      <c r="N7" s="629"/>
      <c r="O7" s="629"/>
      <c r="P7" s="642"/>
      <c r="Q7" s="630"/>
    </row>
    <row r="8" spans="1:17" ht="14.4" customHeight="1" x14ac:dyDescent="0.3">
      <c r="A8" s="625" t="s">
        <v>5795</v>
      </c>
      <c r="B8" s="626" t="s">
        <v>6079</v>
      </c>
      <c r="C8" s="626" t="s">
        <v>5642</v>
      </c>
      <c r="D8" s="626" t="s">
        <v>6082</v>
      </c>
      <c r="E8" s="626" t="s">
        <v>6083</v>
      </c>
      <c r="F8" s="629">
        <v>2</v>
      </c>
      <c r="G8" s="629">
        <v>332</v>
      </c>
      <c r="H8" s="629">
        <v>1</v>
      </c>
      <c r="I8" s="629">
        <v>166</v>
      </c>
      <c r="J8" s="629"/>
      <c r="K8" s="629"/>
      <c r="L8" s="629"/>
      <c r="M8" s="629"/>
      <c r="N8" s="629"/>
      <c r="O8" s="629"/>
      <c r="P8" s="642"/>
      <c r="Q8" s="630"/>
    </row>
    <row r="9" spans="1:17" ht="14.4" customHeight="1" x14ac:dyDescent="0.3">
      <c r="A9" s="625" t="s">
        <v>5795</v>
      </c>
      <c r="B9" s="626" t="s">
        <v>6079</v>
      </c>
      <c r="C9" s="626" t="s">
        <v>5642</v>
      </c>
      <c r="D9" s="626" t="s">
        <v>6084</v>
      </c>
      <c r="E9" s="626" t="s">
        <v>6085</v>
      </c>
      <c r="F9" s="629">
        <v>2</v>
      </c>
      <c r="G9" s="629">
        <v>984</v>
      </c>
      <c r="H9" s="629">
        <v>1</v>
      </c>
      <c r="I9" s="629">
        <v>492</v>
      </c>
      <c r="J9" s="629"/>
      <c r="K9" s="629"/>
      <c r="L9" s="629"/>
      <c r="M9" s="629"/>
      <c r="N9" s="629"/>
      <c r="O9" s="629"/>
      <c r="P9" s="642"/>
      <c r="Q9" s="630"/>
    </row>
    <row r="10" spans="1:17" ht="14.4" customHeight="1" x14ac:dyDescent="0.3">
      <c r="A10" s="625" t="s">
        <v>5795</v>
      </c>
      <c r="B10" s="626" t="s">
        <v>6079</v>
      </c>
      <c r="C10" s="626" t="s">
        <v>5642</v>
      </c>
      <c r="D10" s="626" t="s">
        <v>6086</v>
      </c>
      <c r="E10" s="626" t="s">
        <v>6087</v>
      </c>
      <c r="F10" s="629">
        <v>21</v>
      </c>
      <c r="G10" s="629">
        <v>194481</v>
      </c>
      <c r="H10" s="629">
        <v>1</v>
      </c>
      <c r="I10" s="629">
        <v>9261</v>
      </c>
      <c r="J10" s="629">
        <v>8</v>
      </c>
      <c r="K10" s="629">
        <v>74360</v>
      </c>
      <c r="L10" s="629">
        <v>0.38235097515952715</v>
      </c>
      <c r="M10" s="629">
        <v>9295</v>
      </c>
      <c r="N10" s="629">
        <v>6</v>
      </c>
      <c r="O10" s="629">
        <v>56022</v>
      </c>
      <c r="P10" s="642">
        <v>0.2880589877674426</v>
      </c>
      <c r="Q10" s="630">
        <v>9337</v>
      </c>
    </row>
    <row r="11" spans="1:17" ht="14.4" customHeight="1" x14ac:dyDescent="0.3">
      <c r="A11" s="625" t="s">
        <v>5795</v>
      </c>
      <c r="B11" s="626" t="s">
        <v>6079</v>
      </c>
      <c r="C11" s="626" t="s">
        <v>5642</v>
      </c>
      <c r="D11" s="626" t="s">
        <v>6088</v>
      </c>
      <c r="E11" s="626" t="s">
        <v>6089</v>
      </c>
      <c r="F11" s="629">
        <v>3</v>
      </c>
      <c r="G11" s="629">
        <v>3684</v>
      </c>
      <c r="H11" s="629">
        <v>1</v>
      </c>
      <c r="I11" s="629">
        <v>1228</v>
      </c>
      <c r="J11" s="629">
        <v>3</v>
      </c>
      <c r="K11" s="629">
        <v>3708</v>
      </c>
      <c r="L11" s="629">
        <v>1.006514657980456</v>
      </c>
      <c r="M11" s="629">
        <v>1236</v>
      </c>
      <c r="N11" s="629">
        <v>4</v>
      </c>
      <c r="O11" s="629">
        <v>4980</v>
      </c>
      <c r="P11" s="642">
        <v>1.3517915309446253</v>
      </c>
      <c r="Q11" s="630">
        <v>1245</v>
      </c>
    </row>
    <row r="12" spans="1:17" ht="14.4" customHeight="1" x14ac:dyDescent="0.3">
      <c r="A12" s="625" t="s">
        <v>5795</v>
      </c>
      <c r="B12" s="626" t="s">
        <v>6079</v>
      </c>
      <c r="C12" s="626" t="s">
        <v>5642</v>
      </c>
      <c r="D12" s="626" t="s">
        <v>6090</v>
      </c>
      <c r="E12" s="626" t="s">
        <v>6091</v>
      </c>
      <c r="F12" s="629">
        <v>9</v>
      </c>
      <c r="G12" s="629">
        <v>19899</v>
      </c>
      <c r="H12" s="629">
        <v>1</v>
      </c>
      <c r="I12" s="629">
        <v>2211</v>
      </c>
      <c r="J12" s="629">
        <v>18</v>
      </c>
      <c r="K12" s="629">
        <v>39978</v>
      </c>
      <c r="L12" s="629">
        <v>2.0090456806874717</v>
      </c>
      <c r="M12" s="629">
        <v>2221</v>
      </c>
      <c r="N12" s="629">
        <v>15</v>
      </c>
      <c r="O12" s="629">
        <v>33495</v>
      </c>
      <c r="P12" s="642">
        <v>1.6832504145936982</v>
      </c>
      <c r="Q12" s="630">
        <v>2233</v>
      </c>
    </row>
    <row r="13" spans="1:17" ht="14.4" customHeight="1" x14ac:dyDescent="0.3">
      <c r="A13" s="625" t="s">
        <v>5795</v>
      </c>
      <c r="B13" s="626" t="s">
        <v>6079</v>
      </c>
      <c r="C13" s="626" t="s">
        <v>5642</v>
      </c>
      <c r="D13" s="626" t="s">
        <v>6092</v>
      </c>
      <c r="E13" s="626" t="s">
        <v>6093</v>
      </c>
      <c r="F13" s="629">
        <v>1</v>
      </c>
      <c r="G13" s="629">
        <v>7544</v>
      </c>
      <c r="H13" s="629">
        <v>1</v>
      </c>
      <c r="I13" s="629">
        <v>7544</v>
      </c>
      <c r="J13" s="629">
        <v>1</v>
      </c>
      <c r="K13" s="629">
        <v>7546</v>
      </c>
      <c r="L13" s="629">
        <v>1.0002651113467655</v>
      </c>
      <c r="M13" s="629">
        <v>7546</v>
      </c>
      <c r="N13" s="629">
        <v>2</v>
      </c>
      <c r="O13" s="629">
        <v>15098</v>
      </c>
      <c r="P13" s="642">
        <v>2.0013255567338284</v>
      </c>
      <c r="Q13" s="630">
        <v>7549</v>
      </c>
    </row>
    <row r="14" spans="1:17" ht="14.4" customHeight="1" x14ac:dyDescent="0.3">
      <c r="A14" s="625" t="s">
        <v>5795</v>
      </c>
      <c r="B14" s="626" t="s">
        <v>6079</v>
      </c>
      <c r="C14" s="626" t="s">
        <v>5642</v>
      </c>
      <c r="D14" s="626" t="s">
        <v>6094</v>
      </c>
      <c r="E14" s="626" t="s">
        <v>6095</v>
      </c>
      <c r="F14" s="629"/>
      <c r="G14" s="629"/>
      <c r="H14" s="629"/>
      <c r="I14" s="629"/>
      <c r="J14" s="629"/>
      <c r="K14" s="629"/>
      <c r="L14" s="629"/>
      <c r="M14" s="629"/>
      <c r="N14" s="629">
        <v>1</v>
      </c>
      <c r="O14" s="629">
        <v>12779</v>
      </c>
      <c r="P14" s="642"/>
      <c r="Q14" s="630">
        <v>12779</v>
      </c>
    </row>
    <row r="15" spans="1:17" ht="14.4" customHeight="1" x14ac:dyDescent="0.3">
      <c r="A15" s="625" t="s">
        <v>5795</v>
      </c>
      <c r="B15" s="626" t="s">
        <v>6079</v>
      </c>
      <c r="C15" s="626" t="s">
        <v>5642</v>
      </c>
      <c r="D15" s="626" t="s">
        <v>6096</v>
      </c>
      <c r="E15" s="626" t="s">
        <v>6097</v>
      </c>
      <c r="F15" s="629">
        <v>2</v>
      </c>
      <c r="G15" s="629">
        <v>12476</v>
      </c>
      <c r="H15" s="629">
        <v>1</v>
      </c>
      <c r="I15" s="629">
        <v>6238</v>
      </c>
      <c r="J15" s="629"/>
      <c r="K15" s="629"/>
      <c r="L15" s="629"/>
      <c r="M15" s="629"/>
      <c r="N15" s="629"/>
      <c r="O15" s="629"/>
      <c r="P15" s="642"/>
      <c r="Q15" s="630"/>
    </row>
    <row r="16" spans="1:17" ht="14.4" customHeight="1" x14ac:dyDescent="0.3">
      <c r="A16" s="625" t="s">
        <v>5797</v>
      </c>
      <c r="B16" s="626" t="s">
        <v>6098</v>
      </c>
      <c r="C16" s="626" t="s">
        <v>5642</v>
      </c>
      <c r="D16" s="626" t="s">
        <v>6099</v>
      </c>
      <c r="E16" s="626" t="s">
        <v>6100</v>
      </c>
      <c r="F16" s="629">
        <v>6</v>
      </c>
      <c r="G16" s="629">
        <v>1308</v>
      </c>
      <c r="H16" s="629">
        <v>1</v>
      </c>
      <c r="I16" s="629">
        <v>218</v>
      </c>
      <c r="J16" s="629">
        <v>1</v>
      </c>
      <c r="K16" s="629">
        <v>218</v>
      </c>
      <c r="L16" s="629">
        <v>0.16666666666666666</v>
      </c>
      <c r="M16" s="629">
        <v>218</v>
      </c>
      <c r="N16" s="629"/>
      <c r="O16" s="629"/>
      <c r="P16" s="642"/>
      <c r="Q16" s="630"/>
    </row>
    <row r="17" spans="1:17" ht="14.4" customHeight="1" x14ac:dyDescent="0.3">
      <c r="A17" s="625" t="s">
        <v>5797</v>
      </c>
      <c r="B17" s="626" t="s">
        <v>6098</v>
      </c>
      <c r="C17" s="626" t="s">
        <v>5642</v>
      </c>
      <c r="D17" s="626" t="s">
        <v>6101</v>
      </c>
      <c r="E17" s="626" t="s">
        <v>6102</v>
      </c>
      <c r="F17" s="629">
        <v>6</v>
      </c>
      <c r="G17" s="629">
        <v>6654</v>
      </c>
      <c r="H17" s="629">
        <v>1</v>
      </c>
      <c r="I17" s="629">
        <v>1109</v>
      </c>
      <c r="J17" s="629">
        <v>1</v>
      </c>
      <c r="K17" s="629">
        <v>1111</v>
      </c>
      <c r="L17" s="629">
        <v>0.16696723775172828</v>
      </c>
      <c r="M17" s="629">
        <v>1111</v>
      </c>
      <c r="N17" s="629">
        <v>1</v>
      </c>
      <c r="O17" s="629">
        <v>1114</v>
      </c>
      <c r="P17" s="642">
        <v>0.1674180943793207</v>
      </c>
      <c r="Q17" s="630">
        <v>1114</v>
      </c>
    </row>
    <row r="18" spans="1:17" ht="14.4" customHeight="1" x14ac:dyDescent="0.3">
      <c r="A18" s="625" t="s">
        <v>5797</v>
      </c>
      <c r="B18" s="626" t="s">
        <v>6098</v>
      </c>
      <c r="C18" s="626" t="s">
        <v>5642</v>
      </c>
      <c r="D18" s="626" t="s">
        <v>6103</v>
      </c>
      <c r="E18" s="626" t="s">
        <v>6104</v>
      </c>
      <c r="F18" s="629">
        <v>5</v>
      </c>
      <c r="G18" s="629">
        <v>1280</v>
      </c>
      <c r="H18" s="629">
        <v>1</v>
      </c>
      <c r="I18" s="629">
        <v>256</v>
      </c>
      <c r="J18" s="629">
        <v>2</v>
      </c>
      <c r="K18" s="629">
        <v>512</v>
      </c>
      <c r="L18" s="629">
        <v>0.4</v>
      </c>
      <c r="M18" s="629">
        <v>256</v>
      </c>
      <c r="N18" s="629">
        <v>1</v>
      </c>
      <c r="O18" s="629">
        <v>257</v>
      </c>
      <c r="P18" s="642">
        <v>0.20078124999999999</v>
      </c>
      <c r="Q18" s="630">
        <v>257</v>
      </c>
    </row>
    <row r="19" spans="1:17" ht="14.4" customHeight="1" x14ac:dyDescent="0.3">
      <c r="A19" s="625" t="s">
        <v>5797</v>
      </c>
      <c r="B19" s="626" t="s">
        <v>6098</v>
      </c>
      <c r="C19" s="626" t="s">
        <v>5642</v>
      </c>
      <c r="D19" s="626" t="s">
        <v>6105</v>
      </c>
      <c r="E19" s="626" t="s">
        <v>6106</v>
      </c>
      <c r="F19" s="629">
        <v>1</v>
      </c>
      <c r="G19" s="629">
        <v>5567</v>
      </c>
      <c r="H19" s="629">
        <v>1</v>
      </c>
      <c r="I19" s="629">
        <v>5567</v>
      </c>
      <c r="J19" s="629"/>
      <c r="K19" s="629"/>
      <c r="L19" s="629"/>
      <c r="M19" s="629"/>
      <c r="N19" s="629"/>
      <c r="O19" s="629"/>
      <c r="P19" s="642"/>
      <c r="Q19" s="630"/>
    </row>
    <row r="20" spans="1:17" ht="14.4" customHeight="1" x14ac:dyDescent="0.3">
      <c r="A20" s="625" t="s">
        <v>5797</v>
      </c>
      <c r="B20" s="626" t="s">
        <v>6107</v>
      </c>
      <c r="C20" s="626" t="s">
        <v>5642</v>
      </c>
      <c r="D20" s="626" t="s">
        <v>6105</v>
      </c>
      <c r="E20" s="626" t="s">
        <v>6106</v>
      </c>
      <c r="F20" s="629">
        <v>0</v>
      </c>
      <c r="G20" s="629">
        <v>0</v>
      </c>
      <c r="H20" s="629"/>
      <c r="I20" s="629"/>
      <c r="J20" s="629"/>
      <c r="K20" s="629"/>
      <c r="L20" s="629"/>
      <c r="M20" s="629"/>
      <c r="N20" s="629"/>
      <c r="O20" s="629"/>
      <c r="P20" s="642"/>
      <c r="Q20" s="630"/>
    </row>
    <row r="21" spans="1:17" ht="14.4" customHeight="1" x14ac:dyDescent="0.3">
      <c r="A21" s="625" t="s">
        <v>5800</v>
      </c>
      <c r="B21" s="626" t="s">
        <v>6108</v>
      </c>
      <c r="C21" s="626" t="s">
        <v>5642</v>
      </c>
      <c r="D21" s="626" t="s">
        <v>6109</v>
      </c>
      <c r="E21" s="626" t="s">
        <v>6110</v>
      </c>
      <c r="F21" s="629">
        <v>1</v>
      </c>
      <c r="G21" s="629">
        <v>107</v>
      </c>
      <c r="H21" s="629">
        <v>1</v>
      </c>
      <c r="I21" s="629">
        <v>107</v>
      </c>
      <c r="J21" s="629">
        <v>7</v>
      </c>
      <c r="K21" s="629">
        <v>749</v>
      </c>
      <c r="L21" s="629">
        <v>7</v>
      </c>
      <c r="M21" s="629">
        <v>107</v>
      </c>
      <c r="N21" s="629"/>
      <c r="O21" s="629"/>
      <c r="P21" s="642"/>
      <c r="Q21" s="630"/>
    </row>
    <row r="22" spans="1:17" ht="14.4" customHeight="1" x14ac:dyDescent="0.3">
      <c r="A22" s="625" t="s">
        <v>5800</v>
      </c>
      <c r="B22" s="626" t="s">
        <v>6108</v>
      </c>
      <c r="C22" s="626" t="s">
        <v>5642</v>
      </c>
      <c r="D22" s="626" t="s">
        <v>6080</v>
      </c>
      <c r="E22" s="626" t="s">
        <v>6081</v>
      </c>
      <c r="F22" s="629">
        <v>6</v>
      </c>
      <c r="G22" s="629">
        <v>978</v>
      </c>
      <c r="H22" s="629">
        <v>1</v>
      </c>
      <c r="I22" s="629">
        <v>163</v>
      </c>
      <c r="J22" s="629">
        <v>3</v>
      </c>
      <c r="K22" s="629">
        <v>489</v>
      </c>
      <c r="L22" s="629">
        <v>0.5</v>
      </c>
      <c r="M22" s="629">
        <v>163</v>
      </c>
      <c r="N22" s="629">
        <v>1</v>
      </c>
      <c r="O22" s="629">
        <v>164</v>
      </c>
      <c r="P22" s="642">
        <v>0.16768916155419222</v>
      </c>
      <c r="Q22" s="630">
        <v>164</v>
      </c>
    </row>
    <row r="23" spans="1:17" ht="14.4" customHeight="1" x14ac:dyDescent="0.3">
      <c r="A23" s="625" t="s">
        <v>5800</v>
      </c>
      <c r="B23" s="626" t="s">
        <v>6108</v>
      </c>
      <c r="C23" s="626" t="s">
        <v>5642</v>
      </c>
      <c r="D23" s="626" t="s">
        <v>6111</v>
      </c>
      <c r="E23" s="626" t="s">
        <v>6112</v>
      </c>
      <c r="F23" s="629"/>
      <c r="G23" s="629"/>
      <c r="H23" s="629"/>
      <c r="I23" s="629"/>
      <c r="J23" s="629">
        <v>1</v>
      </c>
      <c r="K23" s="629">
        <v>126</v>
      </c>
      <c r="L23" s="629"/>
      <c r="M23" s="629">
        <v>126</v>
      </c>
      <c r="N23" s="629">
        <v>2</v>
      </c>
      <c r="O23" s="629">
        <v>254</v>
      </c>
      <c r="P23" s="642"/>
      <c r="Q23" s="630">
        <v>127</v>
      </c>
    </row>
    <row r="24" spans="1:17" ht="14.4" customHeight="1" x14ac:dyDescent="0.3">
      <c r="A24" s="625" t="s">
        <v>5800</v>
      </c>
      <c r="B24" s="626" t="s">
        <v>6108</v>
      </c>
      <c r="C24" s="626" t="s">
        <v>5642</v>
      </c>
      <c r="D24" s="626" t="s">
        <v>6113</v>
      </c>
      <c r="E24" s="626" t="s">
        <v>6114</v>
      </c>
      <c r="F24" s="629"/>
      <c r="G24" s="629"/>
      <c r="H24" s="629"/>
      <c r="I24" s="629"/>
      <c r="J24" s="629">
        <v>1</v>
      </c>
      <c r="K24" s="629">
        <v>36</v>
      </c>
      <c r="L24" s="629"/>
      <c r="M24" s="629">
        <v>36</v>
      </c>
      <c r="N24" s="629"/>
      <c r="O24" s="629"/>
      <c r="P24" s="642"/>
      <c r="Q24" s="630"/>
    </row>
    <row r="25" spans="1:17" ht="14.4" customHeight="1" x14ac:dyDescent="0.3">
      <c r="A25" s="625" t="s">
        <v>5800</v>
      </c>
      <c r="B25" s="626" t="s">
        <v>6108</v>
      </c>
      <c r="C25" s="626" t="s">
        <v>5642</v>
      </c>
      <c r="D25" s="626" t="s">
        <v>6082</v>
      </c>
      <c r="E25" s="626" t="s">
        <v>6083</v>
      </c>
      <c r="F25" s="629">
        <v>2</v>
      </c>
      <c r="G25" s="629">
        <v>332</v>
      </c>
      <c r="H25" s="629">
        <v>1</v>
      </c>
      <c r="I25" s="629">
        <v>166</v>
      </c>
      <c r="J25" s="629">
        <v>4</v>
      </c>
      <c r="K25" s="629">
        <v>664</v>
      </c>
      <c r="L25" s="629">
        <v>2</v>
      </c>
      <c r="M25" s="629">
        <v>166</v>
      </c>
      <c r="N25" s="629">
        <v>2</v>
      </c>
      <c r="O25" s="629">
        <v>334</v>
      </c>
      <c r="P25" s="642">
        <v>1.0060240963855422</v>
      </c>
      <c r="Q25" s="630">
        <v>167</v>
      </c>
    </row>
    <row r="26" spans="1:17" ht="14.4" customHeight="1" x14ac:dyDescent="0.3">
      <c r="A26" s="625" t="s">
        <v>5800</v>
      </c>
      <c r="B26" s="626" t="s">
        <v>6108</v>
      </c>
      <c r="C26" s="626" t="s">
        <v>5642</v>
      </c>
      <c r="D26" s="626" t="s">
        <v>6115</v>
      </c>
      <c r="E26" s="626" t="s">
        <v>6116</v>
      </c>
      <c r="F26" s="629"/>
      <c r="G26" s="629"/>
      <c r="H26" s="629"/>
      <c r="I26" s="629"/>
      <c r="J26" s="629">
        <v>1</v>
      </c>
      <c r="K26" s="629">
        <v>235</v>
      </c>
      <c r="L26" s="629"/>
      <c r="M26" s="629">
        <v>235</v>
      </c>
      <c r="N26" s="629"/>
      <c r="O26" s="629"/>
      <c r="P26" s="642"/>
      <c r="Q26" s="630"/>
    </row>
    <row r="27" spans="1:17" ht="14.4" customHeight="1" x14ac:dyDescent="0.3">
      <c r="A27" s="625" t="s">
        <v>5800</v>
      </c>
      <c r="B27" s="626" t="s">
        <v>6108</v>
      </c>
      <c r="C27" s="626" t="s">
        <v>5642</v>
      </c>
      <c r="D27" s="626" t="s">
        <v>6117</v>
      </c>
      <c r="E27" s="626" t="s">
        <v>6118</v>
      </c>
      <c r="F27" s="629"/>
      <c r="G27" s="629"/>
      <c r="H27" s="629"/>
      <c r="I27" s="629"/>
      <c r="J27" s="629">
        <v>2</v>
      </c>
      <c r="K27" s="629">
        <v>1320</v>
      </c>
      <c r="L27" s="629"/>
      <c r="M27" s="629">
        <v>660</v>
      </c>
      <c r="N27" s="629">
        <v>2</v>
      </c>
      <c r="O27" s="629">
        <v>1328</v>
      </c>
      <c r="P27" s="642"/>
      <c r="Q27" s="630">
        <v>664</v>
      </c>
    </row>
    <row r="28" spans="1:17" ht="14.4" customHeight="1" x14ac:dyDescent="0.3">
      <c r="A28" s="625" t="s">
        <v>5800</v>
      </c>
      <c r="B28" s="626" t="s">
        <v>6108</v>
      </c>
      <c r="C28" s="626" t="s">
        <v>5642</v>
      </c>
      <c r="D28" s="626" t="s">
        <v>6119</v>
      </c>
      <c r="E28" s="626" t="s">
        <v>6120</v>
      </c>
      <c r="F28" s="629">
        <v>19</v>
      </c>
      <c r="G28" s="629">
        <v>1482</v>
      </c>
      <c r="H28" s="629">
        <v>1</v>
      </c>
      <c r="I28" s="629">
        <v>78</v>
      </c>
      <c r="J28" s="629">
        <v>24</v>
      </c>
      <c r="K28" s="629">
        <v>1872</v>
      </c>
      <c r="L28" s="629">
        <v>1.263157894736842</v>
      </c>
      <c r="M28" s="629">
        <v>78</v>
      </c>
      <c r="N28" s="629"/>
      <c r="O28" s="629"/>
      <c r="P28" s="642"/>
      <c r="Q28" s="630"/>
    </row>
    <row r="29" spans="1:17" ht="14.4" customHeight="1" x14ac:dyDescent="0.3">
      <c r="A29" s="625" t="s">
        <v>5800</v>
      </c>
      <c r="B29" s="626" t="s">
        <v>6108</v>
      </c>
      <c r="C29" s="626" t="s">
        <v>5642</v>
      </c>
      <c r="D29" s="626" t="s">
        <v>6121</v>
      </c>
      <c r="E29" s="626" t="s">
        <v>6122</v>
      </c>
      <c r="F29" s="629">
        <v>1</v>
      </c>
      <c r="G29" s="629">
        <v>240</v>
      </c>
      <c r="H29" s="629">
        <v>1</v>
      </c>
      <c r="I29" s="629">
        <v>240</v>
      </c>
      <c r="J29" s="629"/>
      <c r="K29" s="629"/>
      <c r="L29" s="629"/>
      <c r="M29" s="629"/>
      <c r="N29" s="629"/>
      <c r="O29" s="629"/>
      <c r="P29" s="642"/>
      <c r="Q29" s="630"/>
    </row>
    <row r="30" spans="1:17" ht="14.4" customHeight="1" x14ac:dyDescent="0.3">
      <c r="A30" s="625" t="s">
        <v>5800</v>
      </c>
      <c r="B30" s="626" t="s">
        <v>6108</v>
      </c>
      <c r="C30" s="626" t="s">
        <v>5642</v>
      </c>
      <c r="D30" s="626" t="s">
        <v>6123</v>
      </c>
      <c r="E30" s="626" t="s">
        <v>6124</v>
      </c>
      <c r="F30" s="629">
        <v>3</v>
      </c>
      <c r="G30" s="629">
        <v>1356</v>
      </c>
      <c r="H30" s="629">
        <v>1</v>
      </c>
      <c r="I30" s="629">
        <v>452</v>
      </c>
      <c r="J30" s="629">
        <v>9</v>
      </c>
      <c r="K30" s="629">
        <v>4086</v>
      </c>
      <c r="L30" s="629">
        <v>3.0132743362831858</v>
      </c>
      <c r="M30" s="629">
        <v>454</v>
      </c>
      <c r="N30" s="629">
        <v>1</v>
      </c>
      <c r="O30" s="629">
        <v>457</v>
      </c>
      <c r="P30" s="642">
        <v>0.33702064896755163</v>
      </c>
      <c r="Q30" s="630">
        <v>457</v>
      </c>
    </row>
    <row r="31" spans="1:17" ht="14.4" customHeight="1" x14ac:dyDescent="0.3">
      <c r="A31" s="625" t="s">
        <v>5800</v>
      </c>
      <c r="B31" s="626" t="s">
        <v>6108</v>
      </c>
      <c r="C31" s="626" t="s">
        <v>5642</v>
      </c>
      <c r="D31" s="626" t="s">
        <v>6125</v>
      </c>
      <c r="E31" s="626" t="s">
        <v>6126</v>
      </c>
      <c r="F31" s="629">
        <v>2</v>
      </c>
      <c r="G31" s="629">
        <v>394</v>
      </c>
      <c r="H31" s="629">
        <v>1</v>
      </c>
      <c r="I31" s="629">
        <v>197</v>
      </c>
      <c r="J31" s="629">
        <v>2</v>
      </c>
      <c r="K31" s="629">
        <v>394</v>
      </c>
      <c r="L31" s="629">
        <v>1</v>
      </c>
      <c r="M31" s="629">
        <v>197</v>
      </c>
      <c r="N31" s="629"/>
      <c r="O31" s="629"/>
      <c r="P31" s="642"/>
      <c r="Q31" s="630"/>
    </row>
    <row r="32" spans="1:17" ht="14.4" customHeight="1" x14ac:dyDescent="0.3">
      <c r="A32" s="625" t="s">
        <v>5800</v>
      </c>
      <c r="B32" s="626" t="s">
        <v>6108</v>
      </c>
      <c r="C32" s="626" t="s">
        <v>5642</v>
      </c>
      <c r="D32" s="626" t="s">
        <v>6127</v>
      </c>
      <c r="E32" s="626" t="s">
        <v>6128</v>
      </c>
      <c r="F32" s="629"/>
      <c r="G32" s="629"/>
      <c r="H32" s="629"/>
      <c r="I32" s="629"/>
      <c r="J32" s="629">
        <v>1</v>
      </c>
      <c r="K32" s="629">
        <v>325</v>
      </c>
      <c r="L32" s="629"/>
      <c r="M32" s="629">
        <v>325</v>
      </c>
      <c r="N32" s="629">
        <v>6</v>
      </c>
      <c r="O32" s="629">
        <v>1956</v>
      </c>
      <c r="P32" s="642"/>
      <c r="Q32" s="630">
        <v>326</v>
      </c>
    </row>
    <row r="33" spans="1:17" ht="14.4" customHeight="1" x14ac:dyDescent="0.3">
      <c r="A33" s="625" t="s">
        <v>549</v>
      </c>
      <c r="B33" s="626" t="s">
        <v>5804</v>
      </c>
      <c r="C33" s="626" t="s">
        <v>5642</v>
      </c>
      <c r="D33" s="626" t="s">
        <v>5805</v>
      </c>
      <c r="E33" s="626" t="s">
        <v>5806</v>
      </c>
      <c r="F33" s="629"/>
      <c r="G33" s="629"/>
      <c r="H33" s="629"/>
      <c r="I33" s="629"/>
      <c r="J33" s="629">
        <v>1</v>
      </c>
      <c r="K33" s="629">
        <v>46</v>
      </c>
      <c r="L33" s="629"/>
      <c r="M33" s="629">
        <v>46</v>
      </c>
      <c r="N33" s="629"/>
      <c r="O33" s="629"/>
      <c r="P33" s="642"/>
      <c r="Q33" s="630"/>
    </row>
    <row r="34" spans="1:17" ht="14.4" customHeight="1" x14ac:dyDescent="0.3">
      <c r="A34" s="625" t="s">
        <v>6129</v>
      </c>
      <c r="B34" s="626" t="s">
        <v>6130</v>
      </c>
      <c r="C34" s="626" t="s">
        <v>5303</v>
      </c>
      <c r="D34" s="626" t="s">
        <v>6131</v>
      </c>
      <c r="E34" s="626" t="s">
        <v>6132</v>
      </c>
      <c r="F34" s="629">
        <v>0.1</v>
      </c>
      <c r="G34" s="629">
        <v>138.57</v>
      </c>
      <c r="H34" s="629">
        <v>1</v>
      </c>
      <c r="I34" s="629">
        <v>1385.6999999999998</v>
      </c>
      <c r="J34" s="629"/>
      <c r="K34" s="629"/>
      <c r="L34" s="629"/>
      <c r="M34" s="629"/>
      <c r="N34" s="629"/>
      <c r="O34" s="629"/>
      <c r="P34" s="642"/>
      <c r="Q34" s="630"/>
    </row>
    <row r="35" spans="1:17" ht="14.4" customHeight="1" x14ac:dyDescent="0.3">
      <c r="A35" s="625" t="s">
        <v>6129</v>
      </c>
      <c r="B35" s="626" t="s">
        <v>6130</v>
      </c>
      <c r="C35" s="626" t="s">
        <v>5303</v>
      </c>
      <c r="D35" s="626" t="s">
        <v>6133</v>
      </c>
      <c r="E35" s="626" t="s">
        <v>6134</v>
      </c>
      <c r="F35" s="629">
        <v>1.1200000000000001</v>
      </c>
      <c r="G35" s="629">
        <v>1432.63</v>
      </c>
      <c r="H35" s="629">
        <v>1</v>
      </c>
      <c r="I35" s="629">
        <v>1279.1339285714284</v>
      </c>
      <c r="J35" s="629"/>
      <c r="K35" s="629"/>
      <c r="L35" s="629"/>
      <c r="M35" s="629"/>
      <c r="N35" s="629">
        <v>0.60000000000000009</v>
      </c>
      <c r="O35" s="629">
        <v>649.59</v>
      </c>
      <c r="P35" s="642">
        <v>0.45342482008613527</v>
      </c>
      <c r="Q35" s="630">
        <v>1082.6499999999999</v>
      </c>
    </row>
    <row r="36" spans="1:17" ht="14.4" customHeight="1" x14ac:dyDescent="0.3">
      <c r="A36" s="625" t="s">
        <v>6129</v>
      </c>
      <c r="B36" s="626" t="s">
        <v>6130</v>
      </c>
      <c r="C36" s="626" t="s">
        <v>5303</v>
      </c>
      <c r="D36" s="626" t="s">
        <v>6135</v>
      </c>
      <c r="E36" s="626" t="s">
        <v>6134</v>
      </c>
      <c r="F36" s="629">
        <v>16</v>
      </c>
      <c r="G36" s="629">
        <v>36434.289999999994</v>
      </c>
      <c r="H36" s="629">
        <v>1</v>
      </c>
      <c r="I36" s="629">
        <v>2277.1431249999996</v>
      </c>
      <c r="J36" s="629">
        <v>24.4</v>
      </c>
      <c r="K36" s="629">
        <v>52833.85</v>
      </c>
      <c r="L36" s="629">
        <v>1.4501133410312101</v>
      </c>
      <c r="M36" s="629">
        <v>2165.3217213114754</v>
      </c>
      <c r="N36" s="629">
        <v>16.399999999999999</v>
      </c>
      <c r="O36" s="629">
        <v>35701.19</v>
      </c>
      <c r="P36" s="642">
        <v>0.97987884490132804</v>
      </c>
      <c r="Q36" s="630">
        <v>2176.9018292682931</v>
      </c>
    </row>
    <row r="37" spans="1:17" ht="14.4" customHeight="1" x14ac:dyDescent="0.3">
      <c r="A37" s="625" t="s">
        <v>6129</v>
      </c>
      <c r="B37" s="626" t="s">
        <v>6130</v>
      </c>
      <c r="C37" s="626" t="s">
        <v>5303</v>
      </c>
      <c r="D37" s="626" t="s">
        <v>6136</v>
      </c>
      <c r="E37" s="626" t="s">
        <v>6137</v>
      </c>
      <c r="F37" s="629">
        <v>0.35</v>
      </c>
      <c r="G37" s="629">
        <v>295.05</v>
      </c>
      <c r="H37" s="629">
        <v>1</v>
      </c>
      <c r="I37" s="629">
        <v>843.00000000000011</v>
      </c>
      <c r="J37" s="629">
        <v>0.9</v>
      </c>
      <c r="K37" s="629">
        <v>842.94</v>
      </c>
      <c r="L37" s="629">
        <v>2.8569395017793595</v>
      </c>
      <c r="M37" s="629">
        <v>936.6</v>
      </c>
      <c r="N37" s="629">
        <v>0.30000000000000004</v>
      </c>
      <c r="O37" s="629">
        <v>283.44</v>
      </c>
      <c r="P37" s="642">
        <v>0.9606507371631926</v>
      </c>
      <c r="Q37" s="630">
        <v>944.79999999999984</v>
      </c>
    </row>
    <row r="38" spans="1:17" ht="14.4" customHeight="1" x14ac:dyDescent="0.3">
      <c r="A38" s="625" t="s">
        <v>6129</v>
      </c>
      <c r="B38" s="626" t="s">
        <v>6130</v>
      </c>
      <c r="C38" s="626" t="s">
        <v>5835</v>
      </c>
      <c r="D38" s="626" t="s">
        <v>6138</v>
      </c>
      <c r="E38" s="626" t="s">
        <v>6139</v>
      </c>
      <c r="F38" s="629">
        <v>370</v>
      </c>
      <c r="G38" s="629">
        <v>1683.5</v>
      </c>
      <c r="H38" s="629">
        <v>1</v>
      </c>
      <c r="I38" s="629">
        <v>4.55</v>
      </c>
      <c r="J38" s="629">
        <v>1190</v>
      </c>
      <c r="K38" s="629">
        <v>5419.5</v>
      </c>
      <c r="L38" s="629">
        <v>3.2191862191862191</v>
      </c>
      <c r="M38" s="629">
        <v>4.5542016806722687</v>
      </c>
      <c r="N38" s="629">
        <v>750</v>
      </c>
      <c r="O38" s="629">
        <v>3603</v>
      </c>
      <c r="P38" s="642">
        <v>2.1401841401841404</v>
      </c>
      <c r="Q38" s="630">
        <v>4.8040000000000003</v>
      </c>
    </row>
    <row r="39" spans="1:17" ht="14.4" customHeight="1" x14ac:dyDescent="0.3">
      <c r="A39" s="625" t="s">
        <v>6129</v>
      </c>
      <c r="B39" s="626" t="s">
        <v>6130</v>
      </c>
      <c r="C39" s="626" t="s">
        <v>5835</v>
      </c>
      <c r="D39" s="626" t="s">
        <v>6140</v>
      </c>
      <c r="E39" s="626" t="s">
        <v>6141</v>
      </c>
      <c r="F39" s="629"/>
      <c r="G39" s="629"/>
      <c r="H39" s="629"/>
      <c r="I39" s="629"/>
      <c r="J39" s="629">
        <v>900</v>
      </c>
      <c r="K39" s="629">
        <v>4779</v>
      </c>
      <c r="L39" s="629"/>
      <c r="M39" s="629">
        <v>5.31</v>
      </c>
      <c r="N39" s="629"/>
      <c r="O39" s="629"/>
      <c r="P39" s="642"/>
      <c r="Q39" s="630"/>
    </row>
    <row r="40" spans="1:17" ht="14.4" customHeight="1" x14ac:dyDescent="0.3">
      <c r="A40" s="625" t="s">
        <v>6129</v>
      </c>
      <c r="B40" s="626" t="s">
        <v>6130</v>
      </c>
      <c r="C40" s="626" t="s">
        <v>5835</v>
      </c>
      <c r="D40" s="626" t="s">
        <v>6142</v>
      </c>
      <c r="E40" s="626" t="s">
        <v>6143</v>
      </c>
      <c r="F40" s="629">
        <v>2075</v>
      </c>
      <c r="G40" s="629">
        <v>10769.25</v>
      </c>
      <c r="H40" s="629">
        <v>1</v>
      </c>
      <c r="I40" s="629">
        <v>5.19</v>
      </c>
      <c r="J40" s="629">
        <v>3630</v>
      </c>
      <c r="K40" s="629">
        <v>28504.499999999996</v>
      </c>
      <c r="L40" s="629">
        <v>2.646841702068389</v>
      </c>
      <c r="M40" s="629">
        <v>7.8524793388429739</v>
      </c>
      <c r="N40" s="629">
        <v>3390</v>
      </c>
      <c r="O40" s="629">
        <v>26883.699999999997</v>
      </c>
      <c r="P40" s="642">
        <v>2.496339113680154</v>
      </c>
      <c r="Q40" s="630">
        <v>7.9302949852507369</v>
      </c>
    </row>
    <row r="41" spans="1:17" ht="14.4" customHeight="1" x14ac:dyDescent="0.3">
      <c r="A41" s="625" t="s">
        <v>6129</v>
      </c>
      <c r="B41" s="626" t="s">
        <v>6130</v>
      </c>
      <c r="C41" s="626" t="s">
        <v>5835</v>
      </c>
      <c r="D41" s="626" t="s">
        <v>6144</v>
      </c>
      <c r="E41" s="626" t="s">
        <v>6145</v>
      </c>
      <c r="F41" s="629">
        <v>140</v>
      </c>
      <c r="G41" s="629">
        <v>1065.4000000000001</v>
      </c>
      <c r="H41" s="629">
        <v>1</v>
      </c>
      <c r="I41" s="629">
        <v>7.61</v>
      </c>
      <c r="J41" s="629">
        <v>307</v>
      </c>
      <c r="K41" s="629">
        <v>2600.29</v>
      </c>
      <c r="L41" s="629">
        <v>2.440670170827858</v>
      </c>
      <c r="M41" s="629">
        <v>8.4700000000000006</v>
      </c>
      <c r="N41" s="629">
        <v>400</v>
      </c>
      <c r="O41" s="629">
        <v>3704</v>
      </c>
      <c r="P41" s="642">
        <v>3.4766284963394027</v>
      </c>
      <c r="Q41" s="630">
        <v>9.26</v>
      </c>
    </row>
    <row r="42" spans="1:17" ht="14.4" customHeight="1" x14ac:dyDescent="0.3">
      <c r="A42" s="625" t="s">
        <v>6129</v>
      </c>
      <c r="B42" s="626" t="s">
        <v>6130</v>
      </c>
      <c r="C42" s="626" t="s">
        <v>5835</v>
      </c>
      <c r="D42" s="626" t="s">
        <v>6146</v>
      </c>
      <c r="E42" s="626" t="s">
        <v>6147</v>
      </c>
      <c r="F42" s="629">
        <v>1</v>
      </c>
      <c r="G42" s="629">
        <v>2054.9699999999998</v>
      </c>
      <c r="H42" s="629">
        <v>1</v>
      </c>
      <c r="I42" s="629">
        <v>2054.9699999999998</v>
      </c>
      <c r="J42" s="629">
        <v>5</v>
      </c>
      <c r="K42" s="629">
        <v>10675.45</v>
      </c>
      <c r="L42" s="629">
        <v>5.1949420186182778</v>
      </c>
      <c r="M42" s="629">
        <v>2135.09</v>
      </c>
      <c r="N42" s="629">
        <v>5</v>
      </c>
      <c r="O42" s="629">
        <v>11460.04</v>
      </c>
      <c r="P42" s="642">
        <v>5.5767432127962948</v>
      </c>
      <c r="Q42" s="630">
        <v>2292.0080000000003</v>
      </c>
    </row>
    <row r="43" spans="1:17" ht="14.4" customHeight="1" x14ac:dyDescent="0.3">
      <c r="A43" s="625" t="s">
        <v>6129</v>
      </c>
      <c r="B43" s="626" t="s">
        <v>6130</v>
      </c>
      <c r="C43" s="626" t="s">
        <v>5835</v>
      </c>
      <c r="D43" s="626" t="s">
        <v>6148</v>
      </c>
      <c r="E43" s="626" t="s">
        <v>6149</v>
      </c>
      <c r="F43" s="629">
        <v>7302</v>
      </c>
      <c r="G43" s="629">
        <v>16210.44</v>
      </c>
      <c r="H43" s="629">
        <v>1</v>
      </c>
      <c r="I43" s="629">
        <v>2.2200000000000002</v>
      </c>
      <c r="J43" s="629">
        <v>8590</v>
      </c>
      <c r="K43" s="629">
        <v>25577.56</v>
      </c>
      <c r="L43" s="629">
        <v>1.5778448950182722</v>
      </c>
      <c r="M43" s="629">
        <v>2.9775972060535509</v>
      </c>
      <c r="N43" s="629">
        <v>9601</v>
      </c>
      <c r="O43" s="629">
        <v>29836.720000000001</v>
      </c>
      <c r="P43" s="642">
        <v>1.8405866836433804</v>
      </c>
      <c r="Q43" s="630">
        <v>3.1076679512550776</v>
      </c>
    </row>
    <row r="44" spans="1:17" ht="14.4" customHeight="1" x14ac:dyDescent="0.3">
      <c r="A44" s="625" t="s">
        <v>6129</v>
      </c>
      <c r="B44" s="626" t="s">
        <v>6130</v>
      </c>
      <c r="C44" s="626" t="s">
        <v>5835</v>
      </c>
      <c r="D44" s="626" t="s">
        <v>6150</v>
      </c>
      <c r="E44" s="626" t="s">
        <v>6151</v>
      </c>
      <c r="F44" s="629"/>
      <c r="G44" s="629"/>
      <c r="H44" s="629"/>
      <c r="I44" s="629"/>
      <c r="J44" s="629"/>
      <c r="K44" s="629"/>
      <c r="L44" s="629"/>
      <c r="M44" s="629"/>
      <c r="N44" s="629">
        <v>220</v>
      </c>
      <c r="O44" s="629">
        <v>51667</v>
      </c>
      <c r="P44" s="642"/>
      <c r="Q44" s="630">
        <v>234.85</v>
      </c>
    </row>
    <row r="45" spans="1:17" ht="14.4" customHeight="1" x14ac:dyDescent="0.3">
      <c r="A45" s="625" t="s">
        <v>6129</v>
      </c>
      <c r="B45" s="626" t="s">
        <v>6130</v>
      </c>
      <c r="C45" s="626" t="s">
        <v>5835</v>
      </c>
      <c r="D45" s="626" t="s">
        <v>6152</v>
      </c>
      <c r="E45" s="626" t="s">
        <v>6153</v>
      </c>
      <c r="F45" s="629">
        <v>14264</v>
      </c>
      <c r="G45" s="629">
        <v>496929.69000000006</v>
      </c>
      <c r="H45" s="629">
        <v>1</v>
      </c>
      <c r="I45" s="629">
        <v>34.838032108805386</v>
      </c>
      <c r="J45" s="629">
        <v>23021</v>
      </c>
      <c r="K45" s="629">
        <v>735752.48</v>
      </c>
      <c r="L45" s="629">
        <v>1.4805967419656489</v>
      </c>
      <c r="M45" s="629">
        <v>31.96005733895139</v>
      </c>
      <c r="N45" s="629">
        <v>13947</v>
      </c>
      <c r="O45" s="629">
        <v>462522.18999999994</v>
      </c>
      <c r="P45" s="642">
        <v>0.93075982238050592</v>
      </c>
      <c r="Q45" s="630">
        <v>33.162844339284433</v>
      </c>
    </row>
    <row r="46" spans="1:17" ht="14.4" customHeight="1" x14ac:dyDescent="0.3">
      <c r="A46" s="625" t="s">
        <v>6129</v>
      </c>
      <c r="B46" s="626" t="s">
        <v>6130</v>
      </c>
      <c r="C46" s="626" t="s">
        <v>5642</v>
      </c>
      <c r="D46" s="626" t="s">
        <v>6154</v>
      </c>
      <c r="E46" s="626" t="s">
        <v>6155</v>
      </c>
      <c r="F46" s="629">
        <v>14</v>
      </c>
      <c r="G46" s="629">
        <v>25676</v>
      </c>
      <c r="H46" s="629">
        <v>1</v>
      </c>
      <c r="I46" s="629">
        <v>1834</v>
      </c>
      <c r="J46" s="629">
        <v>27</v>
      </c>
      <c r="K46" s="629">
        <v>49572</v>
      </c>
      <c r="L46" s="629">
        <v>1.9306745599002959</v>
      </c>
      <c r="M46" s="629">
        <v>1836</v>
      </c>
      <c r="N46" s="629">
        <v>26</v>
      </c>
      <c r="O46" s="629">
        <v>47840</v>
      </c>
      <c r="P46" s="642">
        <v>1.8632185698706965</v>
      </c>
      <c r="Q46" s="630">
        <v>1840</v>
      </c>
    </row>
    <row r="47" spans="1:17" ht="14.4" customHeight="1" x14ac:dyDescent="0.3">
      <c r="A47" s="625" t="s">
        <v>6129</v>
      </c>
      <c r="B47" s="626" t="s">
        <v>6130</v>
      </c>
      <c r="C47" s="626" t="s">
        <v>5642</v>
      </c>
      <c r="D47" s="626" t="s">
        <v>6156</v>
      </c>
      <c r="E47" s="626" t="s">
        <v>6157</v>
      </c>
      <c r="F47" s="629">
        <v>11</v>
      </c>
      <c r="G47" s="629">
        <v>14091</v>
      </c>
      <c r="H47" s="629">
        <v>1</v>
      </c>
      <c r="I47" s="629">
        <v>1281</v>
      </c>
      <c r="J47" s="629">
        <v>13</v>
      </c>
      <c r="K47" s="629">
        <v>16679</v>
      </c>
      <c r="L47" s="629">
        <v>1.1836633312043148</v>
      </c>
      <c r="M47" s="629">
        <v>1283</v>
      </c>
      <c r="N47" s="629">
        <v>14</v>
      </c>
      <c r="O47" s="629">
        <v>18004</v>
      </c>
      <c r="P47" s="642">
        <v>1.2776949826130155</v>
      </c>
      <c r="Q47" s="630">
        <v>1286</v>
      </c>
    </row>
    <row r="48" spans="1:17" ht="14.4" customHeight="1" x14ac:dyDescent="0.3">
      <c r="A48" s="625" t="s">
        <v>6129</v>
      </c>
      <c r="B48" s="626" t="s">
        <v>6130</v>
      </c>
      <c r="C48" s="626" t="s">
        <v>5642</v>
      </c>
      <c r="D48" s="626" t="s">
        <v>6158</v>
      </c>
      <c r="E48" s="626" t="s">
        <v>6159</v>
      </c>
      <c r="F48" s="629">
        <v>2</v>
      </c>
      <c r="G48" s="629">
        <v>972</v>
      </c>
      <c r="H48" s="629">
        <v>1</v>
      </c>
      <c r="I48" s="629">
        <v>486</v>
      </c>
      <c r="J48" s="629">
        <v>7</v>
      </c>
      <c r="K48" s="629">
        <v>3402</v>
      </c>
      <c r="L48" s="629">
        <v>3.5</v>
      </c>
      <c r="M48" s="629">
        <v>486</v>
      </c>
      <c r="N48" s="629">
        <v>5</v>
      </c>
      <c r="O48" s="629">
        <v>2435</v>
      </c>
      <c r="P48" s="642">
        <v>2.5051440329218106</v>
      </c>
      <c r="Q48" s="630">
        <v>487</v>
      </c>
    </row>
    <row r="49" spans="1:17" ht="14.4" customHeight="1" x14ac:dyDescent="0.3">
      <c r="A49" s="625" t="s">
        <v>6129</v>
      </c>
      <c r="B49" s="626" t="s">
        <v>6130</v>
      </c>
      <c r="C49" s="626" t="s">
        <v>5642</v>
      </c>
      <c r="D49" s="626" t="s">
        <v>6160</v>
      </c>
      <c r="E49" s="626" t="s">
        <v>6161</v>
      </c>
      <c r="F49" s="629">
        <v>1</v>
      </c>
      <c r="G49" s="629">
        <v>651</v>
      </c>
      <c r="H49" s="629">
        <v>1</v>
      </c>
      <c r="I49" s="629">
        <v>651</v>
      </c>
      <c r="J49" s="629">
        <v>5</v>
      </c>
      <c r="K49" s="629">
        <v>3265</v>
      </c>
      <c r="L49" s="629">
        <v>5.0153609831029184</v>
      </c>
      <c r="M49" s="629">
        <v>653</v>
      </c>
      <c r="N49" s="629">
        <v>5</v>
      </c>
      <c r="O49" s="629">
        <v>3270</v>
      </c>
      <c r="P49" s="642">
        <v>5.0230414746543781</v>
      </c>
      <c r="Q49" s="630">
        <v>654</v>
      </c>
    </row>
    <row r="50" spans="1:17" ht="14.4" customHeight="1" x14ac:dyDescent="0.3">
      <c r="A50" s="625" t="s">
        <v>6129</v>
      </c>
      <c r="B50" s="626" t="s">
        <v>6130</v>
      </c>
      <c r="C50" s="626" t="s">
        <v>5642</v>
      </c>
      <c r="D50" s="626" t="s">
        <v>6162</v>
      </c>
      <c r="E50" s="626" t="s">
        <v>6163</v>
      </c>
      <c r="F50" s="629"/>
      <c r="G50" s="629"/>
      <c r="H50" s="629"/>
      <c r="I50" s="629"/>
      <c r="J50" s="629"/>
      <c r="K50" s="629"/>
      <c r="L50" s="629"/>
      <c r="M50" s="629"/>
      <c r="N50" s="629">
        <v>1</v>
      </c>
      <c r="O50" s="629">
        <v>2535</v>
      </c>
      <c r="P50" s="642"/>
      <c r="Q50" s="630">
        <v>2535</v>
      </c>
    </row>
    <row r="51" spans="1:17" ht="14.4" customHeight="1" x14ac:dyDescent="0.3">
      <c r="A51" s="625" t="s">
        <v>6129</v>
      </c>
      <c r="B51" s="626" t="s">
        <v>6130</v>
      </c>
      <c r="C51" s="626" t="s">
        <v>5642</v>
      </c>
      <c r="D51" s="626" t="s">
        <v>6164</v>
      </c>
      <c r="E51" s="626" t="s">
        <v>6165</v>
      </c>
      <c r="F51" s="629">
        <v>23</v>
      </c>
      <c r="G51" s="629">
        <v>40227</v>
      </c>
      <c r="H51" s="629">
        <v>1</v>
      </c>
      <c r="I51" s="629">
        <v>1749</v>
      </c>
      <c r="J51" s="629">
        <v>26</v>
      </c>
      <c r="K51" s="629">
        <v>45526</v>
      </c>
      <c r="L51" s="629">
        <v>1.131727446739752</v>
      </c>
      <c r="M51" s="629">
        <v>1751</v>
      </c>
      <c r="N51" s="629">
        <v>25</v>
      </c>
      <c r="O51" s="629">
        <v>43850</v>
      </c>
      <c r="P51" s="642">
        <v>1.0900638874387849</v>
      </c>
      <c r="Q51" s="630">
        <v>1754</v>
      </c>
    </row>
    <row r="52" spans="1:17" ht="14.4" customHeight="1" x14ac:dyDescent="0.3">
      <c r="A52" s="625" t="s">
        <v>6129</v>
      </c>
      <c r="B52" s="626" t="s">
        <v>6130</v>
      </c>
      <c r="C52" s="626" t="s">
        <v>5642</v>
      </c>
      <c r="D52" s="626" t="s">
        <v>6166</v>
      </c>
      <c r="E52" s="626" t="s">
        <v>6167</v>
      </c>
      <c r="F52" s="629"/>
      <c r="G52" s="629"/>
      <c r="H52" s="629"/>
      <c r="I52" s="629"/>
      <c r="J52" s="629">
        <v>1</v>
      </c>
      <c r="K52" s="629">
        <v>409</v>
      </c>
      <c r="L52" s="629"/>
      <c r="M52" s="629">
        <v>409</v>
      </c>
      <c r="N52" s="629"/>
      <c r="O52" s="629"/>
      <c r="P52" s="642"/>
      <c r="Q52" s="630"/>
    </row>
    <row r="53" spans="1:17" ht="14.4" customHeight="1" x14ac:dyDescent="0.3">
      <c r="A53" s="625" t="s">
        <v>6129</v>
      </c>
      <c r="B53" s="626" t="s">
        <v>6130</v>
      </c>
      <c r="C53" s="626" t="s">
        <v>5642</v>
      </c>
      <c r="D53" s="626" t="s">
        <v>6168</v>
      </c>
      <c r="E53" s="626" t="s">
        <v>6169</v>
      </c>
      <c r="F53" s="629">
        <v>2</v>
      </c>
      <c r="G53" s="629">
        <v>32466</v>
      </c>
      <c r="H53" s="629">
        <v>1</v>
      </c>
      <c r="I53" s="629">
        <v>16233</v>
      </c>
      <c r="J53" s="629"/>
      <c r="K53" s="629"/>
      <c r="L53" s="629"/>
      <c r="M53" s="629"/>
      <c r="N53" s="629"/>
      <c r="O53" s="629"/>
      <c r="P53" s="642"/>
      <c r="Q53" s="630"/>
    </row>
    <row r="54" spans="1:17" ht="14.4" customHeight="1" x14ac:dyDescent="0.3">
      <c r="A54" s="625" t="s">
        <v>6129</v>
      </c>
      <c r="B54" s="626" t="s">
        <v>6130</v>
      </c>
      <c r="C54" s="626" t="s">
        <v>5642</v>
      </c>
      <c r="D54" s="626" t="s">
        <v>6170</v>
      </c>
      <c r="E54" s="626" t="s">
        <v>6171</v>
      </c>
      <c r="F54" s="629"/>
      <c r="G54" s="629"/>
      <c r="H54" s="629"/>
      <c r="I54" s="629"/>
      <c r="J54" s="629"/>
      <c r="K54" s="629"/>
      <c r="L54" s="629"/>
      <c r="M54" s="629"/>
      <c r="N54" s="629">
        <v>34</v>
      </c>
      <c r="O54" s="629">
        <v>487152</v>
      </c>
      <c r="P54" s="642"/>
      <c r="Q54" s="630">
        <v>14328</v>
      </c>
    </row>
    <row r="55" spans="1:17" ht="14.4" customHeight="1" x14ac:dyDescent="0.3">
      <c r="A55" s="625" t="s">
        <v>6172</v>
      </c>
      <c r="B55" s="626" t="s">
        <v>6079</v>
      </c>
      <c r="C55" s="626" t="s">
        <v>5642</v>
      </c>
      <c r="D55" s="626" t="s">
        <v>6088</v>
      </c>
      <c r="E55" s="626" t="s">
        <v>6089</v>
      </c>
      <c r="F55" s="629"/>
      <c r="G55" s="629"/>
      <c r="H55" s="629"/>
      <c r="I55" s="629"/>
      <c r="J55" s="629">
        <v>4</v>
      </c>
      <c r="K55" s="629">
        <v>4944</v>
      </c>
      <c r="L55" s="629"/>
      <c r="M55" s="629">
        <v>1236</v>
      </c>
      <c r="N55" s="629"/>
      <c r="O55" s="629"/>
      <c r="P55" s="642"/>
      <c r="Q55" s="630"/>
    </row>
    <row r="56" spans="1:17" ht="14.4" customHeight="1" x14ac:dyDescent="0.3">
      <c r="A56" s="625" t="s">
        <v>5887</v>
      </c>
      <c r="B56" s="626" t="s">
        <v>6173</v>
      </c>
      <c r="C56" s="626" t="s">
        <v>5642</v>
      </c>
      <c r="D56" s="626" t="s">
        <v>5805</v>
      </c>
      <c r="E56" s="626" t="s">
        <v>5806</v>
      </c>
      <c r="F56" s="629"/>
      <c r="G56" s="629"/>
      <c r="H56" s="629"/>
      <c r="I56" s="629"/>
      <c r="J56" s="629">
        <v>1</v>
      </c>
      <c r="K56" s="629">
        <v>46</v>
      </c>
      <c r="L56" s="629"/>
      <c r="M56" s="629">
        <v>46</v>
      </c>
      <c r="N56" s="629"/>
      <c r="O56" s="629"/>
      <c r="P56" s="642"/>
      <c r="Q56" s="630"/>
    </row>
    <row r="57" spans="1:17" ht="14.4" customHeight="1" x14ac:dyDescent="0.3">
      <c r="A57" s="625" t="s">
        <v>5887</v>
      </c>
      <c r="B57" s="626" t="s">
        <v>6079</v>
      </c>
      <c r="C57" s="626" t="s">
        <v>5642</v>
      </c>
      <c r="D57" s="626" t="s">
        <v>6088</v>
      </c>
      <c r="E57" s="626" t="s">
        <v>6089</v>
      </c>
      <c r="F57" s="629">
        <v>2</v>
      </c>
      <c r="G57" s="629">
        <v>2456</v>
      </c>
      <c r="H57" s="629">
        <v>1</v>
      </c>
      <c r="I57" s="629">
        <v>1228</v>
      </c>
      <c r="J57" s="629"/>
      <c r="K57" s="629"/>
      <c r="L57" s="629"/>
      <c r="M57" s="629"/>
      <c r="N57" s="629">
        <v>1</v>
      </c>
      <c r="O57" s="629">
        <v>1245</v>
      </c>
      <c r="P57" s="642">
        <v>0.50692182410423448</v>
      </c>
      <c r="Q57" s="630">
        <v>1245</v>
      </c>
    </row>
    <row r="58" spans="1:17" ht="14.4" customHeight="1" x14ac:dyDescent="0.3">
      <c r="A58" s="625" t="s">
        <v>5887</v>
      </c>
      <c r="B58" s="626" t="s">
        <v>6079</v>
      </c>
      <c r="C58" s="626" t="s">
        <v>5642</v>
      </c>
      <c r="D58" s="626" t="s">
        <v>6090</v>
      </c>
      <c r="E58" s="626" t="s">
        <v>6091</v>
      </c>
      <c r="F58" s="629">
        <v>8</v>
      </c>
      <c r="G58" s="629">
        <v>17688</v>
      </c>
      <c r="H58" s="629">
        <v>1</v>
      </c>
      <c r="I58" s="629">
        <v>2211</v>
      </c>
      <c r="J58" s="629"/>
      <c r="K58" s="629"/>
      <c r="L58" s="629"/>
      <c r="M58" s="629"/>
      <c r="N58" s="629"/>
      <c r="O58" s="629"/>
      <c r="P58" s="642"/>
      <c r="Q58" s="630"/>
    </row>
    <row r="59" spans="1:17" ht="14.4" customHeight="1" x14ac:dyDescent="0.3">
      <c r="A59" s="625" t="s">
        <v>5887</v>
      </c>
      <c r="B59" s="626" t="s">
        <v>6079</v>
      </c>
      <c r="C59" s="626" t="s">
        <v>5642</v>
      </c>
      <c r="D59" s="626" t="s">
        <v>6174</v>
      </c>
      <c r="E59" s="626" t="s">
        <v>6175</v>
      </c>
      <c r="F59" s="629">
        <v>1</v>
      </c>
      <c r="G59" s="629">
        <v>9666</v>
      </c>
      <c r="H59" s="629">
        <v>1</v>
      </c>
      <c r="I59" s="629">
        <v>9666</v>
      </c>
      <c r="J59" s="629"/>
      <c r="K59" s="629"/>
      <c r="L59" s="629"/>
      <c r="M59" s="629"/>
      <c r="N59" s="629"/>
      <c r="O59" s="629"/>
      <c r="P59" s="642"/>
      <c r="Q59" s="630"/>
    </row>
    <row r="60" spans="1:17" ht="14.4" customHeight="1" x14ac:dyDescent="0.3">
      <c r="A60" s="625" t="s">
        <v>5887</v>
      </c>
      <c r="B60" s="626" t="s">
        <v>6079</v>
      </c>
      <c r="C60" s="626" t="s">
        <v>5642</v>
      </c>
      <c r="D60" s="626" t="s">
        <v>6176</v>
      </c>
      <c r="E60" s="626" t="s">
        <v>6177</v>
      </c>
      <c r="F60" s="629">
        <v>1</v>
      </c>
      <c r="G60" s="629">
        <v>293</v>
      </c>
      <c r="H60" s="629">
        <v>1</v>
      </c>
      <c r="I60" s="629">
        <v>293</v>
      </c>
      <c r="J60" s="629"/>
      <c r="K60" s="629"/>
      <c r="L60" s="629"/>
      <c r="M60" s="629"/>
      <c r="N60" s="629"/>
      <c r="O60" s="629"/>
      <c r="P60" s="642"/>
      <c r="Q60" s="630"/>
    </row>
    <row r="61" spans="1:17" ht="14.4" customHeight="1" x14ac:dyDescent="0.3">
      <c r="A61" s="625" t="s">
        <v>5887</v>
      </c>
      <c r="B61" s="626" t="s">
        <v>6079</v>
      </c>
      <c r="C61" s="626" t="s">
        <v>5642</v>
      </c>
      <c r="D61" s="626" t="s">
        <v>6178</v>
      </c>
      <c r="E61" s="626" t="s">
        <v>6179</v>
      </c>
      <c r="F61" s="629"/>
      <c r="G61" s="629"/>
      <c r="H61" s="629"/>
      <c r="I61" s="629"/>
      <c r="J61" s="629"/>
      <c r="K61" s="629"/>
      <c r="L61" s="629"/>
      <c r="M61" s="629"/>
      <c r="N61" s="629">
        <v>3</v>
      </c>
      <c r="O61" s="629">
        <v>69</v>
      </c>
      <c r="P61" s="642"/>
      <c r="Q61" s="630">
        <v>23</v>
      </c>
    </row>
    <row r="62" spans="1:17" ht="14.4" customHeight="1" x14ac:dyDescent="0.3">
      <c r="A62" s="625" t="s">
        <v>5887</v>
      </c>
      <c r="B62" s="626" t="s">
        <v>6079</v>
      </c>
      <c r="C62" s="626" t="s">
        <v>5642</v>
      </c>
      <c r="D62" s="626" t="s">
        <v>6180</v>
      </c>
      <c r="E62" s="626" t="s">
        <v>6181</v>
      </c>
      <c r="F62" s="629"/>
      <c r="G62" s="629"/>
      <c r="H62" s="629"/>
      <c r="I62" s="629"/>
      <c r="J62" s="629"/>
      <c r="K62" s="629"/>
      <c r="L62" s="629"/>
      <c r="M62" s="629"/>
      <c r="N62" s="629">
        <v>3</v>
      </c>
      <c r="O62" s="629">
        <v>1272</v>
      </c>
      <c r="P62" s="642"/>
      <c r="Q62" s="630">
        <v>424</v>
      </c>
    </row>
    <row r="63" spans="1:17" ht="14.4" customHeight="1" x14ac:dyDescent="0.3">
      <c r="A63" s="625" t="s">
        <v>5887</v>
      </c>
      <c r="B63" s="626" t="s">
        <v>6079</v>
      </c>
      <c r="C63" s="626" t="s">
        <v>5642</v>
      </c>
      <c r="D63" s="626" t="s">
        <v>6182</v>
      </c>
      <c r="E63" s="626" t="s">
        <v>6183</v>
      </c>
      <c r="F63" s="629"/>
      <c r="G63" s="629"/>
      <c r="H63" s="629"/>
      <c r="I63" s="629"/>
      <c r="J63" s="629"/>
      <c r="K63" s="629"/>
      <c r="L63" s="629"/>
      <c r="M63" s="629"/>
      <c r="N63" s="629">
        <v>3</v>
      </c>
      <c r="O63" s="629">
        <v>3006</v>
      </c>
      <c r="P63" s="642"/>
      <c r="Q63" s="630">
        <v>1002</v>
      </c>
    </row>
    <row r="64" spans="1:17" ht="14.4" customHeight="1" x14ac:dyDescent="0.3">
      <c r="A64" s="625" t="s">
        <v>5887</v>
      </c>
      <c r="B64" s="626" t="s">
        <v>6079</v>
      </c>
      <c r="C64" s="626" t="s">
        <v>5642</v>
      </c>
      <c r="D64" s="626" t="s">
        <v>6184</v>
      </c>
      <c r="E64" s="626" t="s">
        <v>6185</v>
      </c>
      <c r="F64" s="629">
        <v>1</v>
      </c>
      <c r="G64" s="629">
        <v>0</v>
      </c>
      <c r="H64" s="629"/>
      <c r="I64" s="629">
        <v>0</v>
      </c>
      <c r="J64" s="629"/>
      <c r="K64" s="629"/>
      <c r="L64" s="629"/>
      <c r="M64" s="629"/>
      <c r="N64" s="629"/>
      <c r="O64" s="629"/>
      <c r="P64" s="642"/>
      <c r="Q64" s="630"/>
    </row>
    <row r="65" spans="1:17" ht="14.4" customHeight="1" x14ac:dyDescent="0.3">
      <c r="A65" s="625" t="s">
        <v>5887</v>
      </c>
      <c r="B65" s="626" t="s">
        <v>6079</v>
      </c>
      <c r="C65" s="626" t="s">
        <v>5642</v>
      </c>
      <c r="D65" s="626" t="s">
        <v>6186</v>
      </c>
      <c r="E65" s="626" t="s">
        <v>6187</v>
      </c>
      <c r="F65" s="629">
        <v>1</v>
      </c>
      <c r="G65" s="629">
        <v>0</v>
      </c>
      <c r="H65" s="629"/>
      <c r="I65" s="629">
        <v>0</v>
      </c>
      <c r="J65" s="629"/>
      <c r="K65" s="629"/>
      <c r="L65" s="629"/>
      <c r="M65" s="629"/>
      <c r="N65" s="629"/>
      <c r="O65" s="629"/>
      <c r="P65" s="642"/>
      <c r="Q65" s="630"/>
    </row>
    <row r="66" spans="1:17" ht="14.4" customHeight="1" x14ac:dyDescent="0.3">
      <c r="A66" s="625" t="s">
        <v>5887</v>
      </c>
      <c r="B66" s="626" t="s">
        <v>6188</v>
      </c>
      <c r="C66" s="626" t="s">
        <v>5642</v>
      </c>
      <c r="D66" s="626" t="s">
        <v>6189</v>
      </c>
      <c r="E66" s="626" t="s">
        <v>6190</v>
      </c>
      <c r="F66" s="629">
        <v>20</v>
      </c>
      <c r="G66" s="629">
        <v>6940</v>
      </c>
      <c r="H66" s="629">
        <v>1</v>
      </c>
      <c r="I66" s="629">
        <v>347</v>
      </c>
      <c r="J66" s="629">
        <v>40</v>
      </c>
      <c r="K66" s="629">
        <v>13880</v>
      </c>
      <c r="L66" s="629">
        <v>2</v>
      </c>
      <c r="M66" s="629">
        <v>347</v>
      </c>
      <c r="N66" s="629"/>
      <c r="O66" s="629"/>
      <c r="P66" s="642"/>
      <c r="Q66" s="630"/>
    </row>
    <row r="67" spans="1:17" ht="14.4" customHeight="1" x14ac:dyDescent="0.3">
      <c r="A67" s="625" t="s">
        <v>5887</v>
      </c>
      <c r="B67" s="626" t="s">
        <v>6188</v>
      </c>
      <c r="C67" s="626" t="s">
        <v>5642</v>
      </c>
      <c r="D67" s="626" t="s">
        <v>6191</v>
      </c>
      <c r="E67" s="626" t="s">
        <v>6192</v>
      </c>
      <c r="F67" s="629"/>
      <c r="G67" s="629"/>
      <c r="H67" s="629"/>
      <c r="I67" s="629"/>
      <c r="J67" s="629"/>
      <c r="K67" s="629"/>
      <c r="L67" s="629"/>
      <c r="M67" s="629"/>
      <c r="N67" s="629">
        <v>1</v>
      </c>
      <c r="O67" s="629">
        <v>264</v>
      </c>
      <c r="P67" s="642"/>
      <c r="Q67" s="630">
        <v>264</v>
      </c>
    </row>
    <row r="68" spans="1:17" ht="14.4" customHeight="1" x14ac:dyDescent="0.3">
      <c r="A68" s="625" t="s">
        <v>5887</v>
      </c>
      <c r="B68" s="626" t="s">
        <v>6188</v>
      </c>
      <c r="C68" s="626" t="s">
        <v>5642</v>
      </c>
      <c r="D68" s="626" t="s">
        <v>6193</v>
      </c>
      <c r="E68" s="626" t="s">
        <v>6194</v>
      </c>
      <c r="F68" s="629">
        <v>1</v>
      </c>
      <c r="G68" s="629">
        <v>189</v>
      </c>
      <c r="H68" s="629">
        <v>1</v>
      </c>
      <c r="I68" s="629">
        <v>189</v>
      </c>
      <c r="J68" s="629">
        <v>2</v>
      </c>
      <c r="K68" s="629">
        <v>378</v>
      </c>
      <c r="L68" s="629">
        <v>2</v>
      </c>
      <c r="M68" s="629">
        <v>189</v>
      </c>
      <c r="N68" s="629">
        <v>2</v>
      </c>
      <c r="O68" s="629">
        <v>378</v>
      </c>
      <c r="P68" s="642">
        <v>2</v>
      </c>
      <c r="Q68" s="630">
        <v>189</v>
      </c>
    </row>
    <row r="69" spans="1:17" ht="14.4" customHeight="1" x14ac:dyDescent="0.3">
      <c r="A69" s="625" t="s">
        <v>5887</v>
      </c>
      <c r="B69" s="626" t="s">
        <v>6188</v>
      </c>
      <c r="C69" s="626" t="s">
        <v>5642</v>
      </c>
      <c r="D69" s="626" t="s">
        <v>6195</v>
      </c>
      <c r="E69" s="626" t="s">
        <v>6196</v>
      </c>
      <c r="F69" s="629">
        <v>1</v>
      </c>
      <c r="G69" s="629">
        <v>350</v>
      </c>
      <c r="H69" s="629">
        <v>1</v>
      </c>
      <c r="I69" s="629">
        <v>350</v>
      </c>
      <c r="J69" s="629">
        <v>2</v>
      </c>
      <c r="K69" s="629">
        <v>700</v>
      </c>
      <c r="L69" s="629">
        <v>2</v>
      </c>
      <c r="M69" s="629">
        <v>350</v>
      </c>
      <c r="N69" s="629"/>
      <c r="O69" s="629"/>
      <c r="P69" s="642"/>
      <c r="Q69" s="630"/>
    </row>
    <row r="70" spans="1:17" ht="14.4" customHeight="1" x14ac:dyDescent="0.3">
      <c r="A70" s="625" t="s">
        <v>5887</v>
      </c>
      <c r="B70" s="626" t="s">
        <v>6188</v>
      </c>
      <c r="C70" s="626" t="s">
        <v>5642</v>
      </c>
      <c r="D70" s="626" t="s">
        <v>6197</v>
      </c>
      <c r="E70" s="626" t="s">
        <v>6198</v>
      </c>
      <c r="F70" s="629">
        <v>3145</v>
      </c>
      <c r="G70" s="629">
        <v>201280</v>
      </c>
      <c r="H70" s="629">
        <v>1</v>
      </c>
      <c r="I70" s="629">
        <v>64</v>
      </c>
      <c r="J70" s="629">
        <v>2811</v>
      </c>
      <c r="K70" s="629">
        <v>179904</v>
      </c>
      <c r="L70" s="629">
        <v>0.89379968203497617</v>
      </c>
      <c r="M70" s="629">
        <v>64</v>
      </c>
      <c r="N70" s="629">
        <v>2818</v>
      </c>
      <c r="O70" s="629">
        <v>183170</v>
      </c>
      <c r="P70" s="642">
        <v>0.91002583465818765</v>
      </c>
      <c r="Q70" s="630">
        <v>65</v>
      </c>
    </row>
    <row r="71" spans="1:17" ht="14.4" customHeight="1" x14ac:dyDescent="0.3">
      <c r="A71" s="625" t="s">
        <v>5887</v>
      </c>
      <c r="B71" s="626" t="s">
        <v>6188</v>
      </c>
      <c r="C71" s="626" t="s">
        <v>5642</v>
      </c>
      <c r="D71" s="626" t="s">
        <v>6199</v>
      </c>
      <c r="E71" s="626" t="s">
        <v>6200</v>
      </c>
      <c r="F71" s="629"/>
      <c r="G71" s="629"/>
      <c r="H71" s="629"/>
      <c r="I71" s="629"/>
      <c r="J71" s="629"/>
      <c r="K71" s="629"/>
      <c r="L71" s="629"/>
      <c r="M71" s="629"/>
      <c r="N71" s="629">
        <v>1</v>
      </c>
      <c r="O71" s="629">
        <v>545</v>
      </c>
      <c r="P71" s="642"/>
      <c r="Q71" s="630">
        <v>545</v>
      </c>
    </row>
    <row r="72" spans="1:17" ht="14.4" customHeight="1" x14ac:dyDescent="0.3">
      <c r="A72" s="625" t="s">
        <v>5887</v>
      </c>
      <c r="B72" s="626" t="s">
        <v>6188</v>
      </c>
      <c r="C72" s="626" t="s">
        <v>5642</v>
      </c>
      <c r="D72" s="626" t="s">
        <v>6201</v>
      </c>
      <c r="E72" s="626" t="s">
        <v>6202</v>
      </c>
      <c r="F72" s="629"/>
      <c r="G72" s="629"/>
      <c r="H72" s="629"/>
      <c r="I72" s="629"/>
      <c r="J72" s="629"/>
      <c r="K72" s="629"/>
      <c r="L72" s="629"/>
      <c r="M72" s="629"/>
      <c r="N72" s="629">
        <v>1</v>
      </c>
      <c r="O72" s="629">
        <v>590</v>
      </c>
      <c r="P72" s="642"/>
      <c r="Q72" s="630">
        <v>590</v>
      </c>
    </row>
    <row r="73" spans="1:17" ht="14.4" customHeight="1" x14ac:dyDescent="0.3">
      <c r="A73" s="625" t="s">
        <v>5887</v>
      </c>
      <c r="B73" s="626" t="s">
        <v>6188</v>
      </c>
      <c r="C73" s="626" t="s">
        <v>5642</v>
      </c>
      <c r="D73" s="626" t="s">
        <v>6203</v>
      </c>
      <c r="E73" s="626" t="s">
        <v>6204</v>
      </c>
      <c r="F73" s="629"/>
      <c r="G73" s="629"/>
      <c r="H73" s="629"/>
      <c r="I73" s="629"/>
      <c r="J73" s="629"/>
      <c r="K73" s="629"/>
      <c r="L73" s="629"/>
      <c r="M73" s="629"/>
      <c r="N73" s="629">
        <v>1</v>
      </c>
      <c r="O73" s="629">
        <v>590</v>
      </c>
      <c r="P73" s="642"/>
      <c r="Q73" s="630">
        <v>590</v>
      </c>
    </row>
    <row r="74" spans="1:17" ht="14.4" customHeight="1" x14ac:dyDescent="0.3">
      <c r="A74" s="625" t="s">
        <v>5887</v>
      </c>
      <c r="B74" s="626" t="s">
        <v>6188</v>
      </c>
      <c r="C74" s="626" t="s">
        <v>5642</v>
      </c>
      <c r="D74" s="626" t="s">
        <v>6205</v>
      </c>
      <c r="E74" s="626" t="s">
        <v>6206</v>
      </c>
      <c r="F74" s="629"/>
      <c r="G74" s="629"/>
      <c r="H74" s="629"/>
      <c r="I74" s="629"/>
      <c r="J74" s="629"/>
      <c r="K74" s="629"/>
      <c r="L74" s="629"/>
      <c r="M74" s="629"/>
      <c r="N74" s="629">
        <v>1</v>
      </c>
      <c r="O74" s="629">
        <v>615</v>
      </c>
      <c r="P74" s="642"/>
      <c r="Q74" s="630">
        <v>615</v>
      </c>
    </row>
    <row r="75" spans="1:17" ht="14.4" customHeight="1" x14ac:dyDescent="0.3">
      <c r="A75" s="625" t="s">
        <v>5887</v>
      </c>
      <c r="B75" s="626" t="s">
        <v>6188</v>
      </c>
      <c r="C75" s="626" t="s">
        <v>5642</v>
      </c>
      <c r="D75" s="626" t="s">
        <v>6207</v>
      </c>
      <c r="E75" s="626" t="s">
        <v>6208</v>
      </c>
      <c r="F75" s="629"/>
      <c r="G75" s="629"/>
      <c r="H75" s="629"/>
      <c r="I75" s="629"/>
      <c r="J75" s="629"/>
      <c r="K75" s="629"/>
      <c r="L75" s="629"/>
      <c r="M75" s="629"/>
      <c r="N75" s="629">
        <v>1</v>
      </c>
      <c r="O75" s="629">
        <v>734</v>
      </c>
      <c r="P75" s="642"/>
      <c r="Q75" s="630">
        <v>734</v>
      </c>
    </row>
    <row r="76" spans="1:17" ht="14.4" customHeight="1" x14ac:dyDescent="0.3">
      <c r="A76" s="625" t="s">
        <v>5887</v>
      </c>
      <c r="B76" s="626" t="s">
        <v>6188</v>
      </c>
      <c r="C76" s="626" t="s">
        <v>5642</v>
      </c>
      <c r="D76" s="626" t="s">
        <v>6209</v>
      </c>
      <c r="E76" s="626" t="s">
        <v>6210</v>
      </c>
      <c r="F76" s="629"/>
      <c r="G76" s="629"/>
      <c r="H76" s="629"/>
      <c r="I76" s="629"/>
      <c r="J76" s="629"/>
      <c r="K76" s="629"/>
      <c r="L76" s="629"/>
      <c r="M76" s="629"/>
      <c r="N76" s="629">
        <v>1</v>
      </c>
      <c r="O76" s="629">
        <v>344</v>
      </c>
      <c r="P76" s="642"/>
      <c r="Q76" s="630">
        <v>344</v>
      </c>
    </row>
    <row r="77" spans="1:17" ht="14.4" customHeight="1" x14ac:dyDescent="0.3">
      <c r="A77" s="625" t="s">
        <v>5887</v>
      </c>
      <c r="B77" s="626" t="s">
        <v>6188</v>
      </c>
      <c r="C77" s="626" t="s">
        <v>5642</v>
      </c>
      <c r="D77" s="626" t="s">
        <v>6211</v>
      </c>
      <c r="E77" s="626" t="s">
        <v>6212</v>
      </c>
      <c r="F77" s="629"/>
      <c r="G77" s="629"/>
      <c r="H77" s="629"/>
      <c r="I77" s="629"/>
      <c r="J77" s="629">
        <v>2</v>
      </c>
      <c r="K77" s="629">
        <v>652</v>
      </c>
      <c r="L77" s="629"/>
      <c r="M77" s="629">
        <v>326</v>
      </c>
      <c r="N77" s="629"/>
      <c r="O77" s="629"/>
      <c r="P77" s="642"/>
      <c r="Q77" s="630"/>
    </row>
    <row r="78" spans="1:17" ht="14.4" customHeight="1" x14ac:dyDescent="0.3">
      <c r="A78" s="625" t="s">
        <v>5887</v>
      </c>
      <c r="B78" s="626" t="s">
        <v>6188</v>
      </c>
      <c r="C78" s="626" t="s">
        <v>5642</v>
      </c>
      <c r="D78" s="626" t="s">
        <v>6213</v>
      </c>
      <c r="E78" s="626" t="s">
        <v>6214</v>
      </c>
      <c r="F78" s="629"/>
      <c r="G78" s="629"/>
      <c r="H78" s="629"/>
      <c r="I78" s="629"/>
      <c r="J78" s="629"/>
      <c r="K78" s="629"/>
      <c r="L78" s="629"/>
      <c r="M78" s="629"/>
      <c r="N78" s="629">
        <v>1</v>
      </c>
      <c r="O78" s="629">
        <v>738</v>
      </c>
      <c r="P78" s="642"/>
      <c r="Q78" s="630">
        <v>738</v>
      </c>
    </row>
    <row r="79" spans="1:17" ht="14.4" customHeight="1" x14ac:dyDescent="0.3">
      <c r="A79" s="625" t="s">
        <v>5887</v>
      </c>
      <c r="B79" s="626" t="s">
        <v>6188</v>
      </c>
      <c r="C79" s="626" t="s">
        <v>5642</v>
      </c>
      <c r="D79" s="626" t="s">
        <v>6215</v>
      </c>
      <c r="E79" s="626" t="s">
        <v>6216</v>
      </c>
      <c r="F79" s="629">
        <v>665</v>
      </c>
      <c r="G79" s="629">
        <v>15295</v>
      </c>
      <c r="H79" s="629">
        <v>1</v>
      </c>
      <c r="I79" s="629">
        <v>23</v>
      </c>
      <c r="J79" s="629">
        <v>561</v>
      </c>
      <c r="K79" s="629">
        <v>12903</v>
      </c>
      <c r="L79" s="629">
        <v>0.84360902255639103</v>
      </c>
      <c r="M79" s="629">
        <v>23</v>
      </c>
      <c r="N79" s="629">
        <v>572</v>
      </c>
      <c r="O79" s="629">
        <v>13728</v>
      </c>
      <c r="P79" s="642">
        <v>0.89754821837201704</v>
      </c>
      <c r="Q79" s="630">
        <v>24</v>
      </c>
    </row>
    <row r="80" spans="1:17" ht="14.4" customHeight="1" x14ac:dyDescent="0.3">
      <c r="A80" s="625" t="s">
        <v>5887</v>
      </c>
      <c r="B80" s="626" t="s">
        <v>6188</v>
      </c>
      <c r="C80" s="626" t="s">
        <v>5642</v>
      </c>
      <c r="D80" s="626" t="s">
        <v>6217</v>
      </c>
      <c r="E80" s="626" t="s">
        <v>6218</v>
      </c>
      <c r="F80" s="629">
        <v>104</v>
      </c>
      <c r="G80" s="629">
        <v>2392</v>
      </c>
      <c r="H80" s="629">
        <v>1</v>
      </c>
      <c r="I80" s="629">
        <v>23</v>
      </c>
      <c r="J80" s="629">
        <v>97</v>
      </c>
      <c r="K80" s="629">
        <v>2231</v>
      </c>
      <c r="L80" s="629">
        <v>0.93269230769230771</v>
      </c>
      <c r="M80" s="629">
        <v>23</v>
      </c>
      <c r="N80" s="629">
        <v>91</v>
      </c>
      <c r="O80" s="629">
        <v>2093</v>
      </c>
      <c r="P80" s="642">
        <v>0.875</v>
      </c>
      <c r="Q80" s="630">
        <v>23</v>
      </c>
    </row>
    <row r="81" spans="1:17" ht="14.4" customHeight="1" x14ac:dyDescent="0.3">
      <c r="A81" s="625" t="s">
        <v>5887</v>
      </c>
      <c r="B81" s="626" t="s">
        <v>6188</v>
      </c>
      <c r="C81" s="626" t="s">
        <v>5642</v>
      </c>
      <c r="D81" s="626" t="s">
        <v>6219</v>
      </c>
      <c r="E81" s="626" t="s">
        <v>6220</v>
      </c>
      <c r="F81" s="629">
        <v>405</v>
      </c>
      <c r="G81" s="629">
        <v>87480</v>
      </c>
      <c r="H81" s="629">
        <v>1</v>
      </c>
      <c r="I81" s="629">
        <v>216</v>
      </c>
      <c r="J81" s="629">
        <v>505</v>
      </c>
      <c r="K81" s="629">
        <v>109080</v>
      </c>
      <c r="L81" s="629">
        <v>1.2469135802469136</v>
      </c>
      <c r="M81" s="629">
        <v>216</v>
      </c>
      <c r="N81" s="629">
        <v>428</v>
      </c>
      <c r="O81" s="629">
        <v>92448</v>
      </c>
      <c r="P81" s="642">
        <v>1.05679012345679</v>
      </c>
      <c r="Q81" s="630">
        <v>216</v>
      </c>
    </row>
    <row r="82" spans="1:17" ht="14.4" customHeight="1" x14ac:dyDescent="0.3">
      <c r="A82" s="625" t="s">
        <v>5887</v>
      </c>
      <c r="B82" s="626" t="s">
        <v>6188</v>
      </c>
      <c r="C82" s="626" t="s">
        <v>5642</v>
      </c>
      <c r="D82" s="626" t="s">
        <v>6221</v>
      </c>
      <c r="E82" s="626" t="s">
        <v>6222</v>
      </c>
      <c r="F82" s="629">
        <v>7</v>
      </c>
      <c r="G82" s="629">
        <v>1771</v>
      </c>
      <c r="H82" s="629">
        <v>1</v>
      </c>
      <c r="I82" s="629">
        <v>253</v>
      </c>
      <c r="J82" s="629">
        <v>7</v>
      </c>
      <c r="K82" s="629">
        <v>1771</v>
      </c>
      <c r="L82" s="629">
        <v>1</v>
      </c>
      <c r="M82" s="629">
        <v>253</v>
      </c>
      <c r="N82" s="629">
        <v>3</v>
      </c>
      <c r="O82" s="629">
        <v>759</v>
      </c>
      <c r="P82" s="642">
        <v>0.42857142857142855</v>
      </c>
      <c r="Q82" s="630">
        <v>253</v>
      </c>
    </row>
    <row r="83" spans="1:17" ht="14.4" customHeight="1" x14ac:dyDescent="0.3">
      <c r="A83" s="625" t="s">
        <v>5887</v>
      </c>
      <c r="B83" s="626" t="s">
        <v>6188</v>
      </c>
      <c r="C83" s="626" t="s">
        <v>5642</v>
      </c>
      <c r="D83" s="626" t="s">
        <v>6223</v>
      </c>
      <c r="E83" s="626" t="s">
        <v>6224</v>
      </c>
      <c r="F83" s="629">
        <v>10</v>
      </c>
      <c r="G83" s="629">
        <v>340</v>
      </c>
      <c r="H83" s="629">
        <v>1</v>
      </c>
      <c r="I83" s="629">
        <v>34</v>
      </c>
      <c r="J83" s="629">
        <v>11</v>
      </c>
      <c r="K83" s="629">
        <v>385</v>
      </c>
      <c r="L83" s="629">
        <v>1.1323529411764706</v>
      </c>
      <c r="M83" s="629">
        <v>35</v>
      </c>
      <c r="N83" s="629">
        <v>1</v>
      </c>
      <c r="O83" s="629">
        <v>35</v>
      </c>
      <c r="P83" s="642">
        <v>0.10294117647058823</v>
      </c>
      <c r="Q83" s="630">
        <v>35</v>
      </c>
    </row>
    <row r="84" spans="1:17" ht="14.4" customHeight="1" x14ac:dyDescent="0.3">
      <c r="A84" s="625" t="s">
        <v>5887</v>
      </c>
      <c r="B84" s="626" t="s">
        <v>6188</v>
      </c>
      <c r="C84" s="626" t="s">
        <v>5642</v>
      </c>
      <c r="D84" s="626" t="s">
        <v>6225</v>
      </c>
      <c r="E84" s="626" t="s">
        <v>6226</v>
      </c>
      <c r="F84" s="629">
        <v>30</v>
      </c>
      <c r="G84" s="629">
        <v>1620</v>
      </c>
      <c r="H84" s="629">
        <v>1</v>
      </c>
      <c r="I84" s="629">
        <v>54</v>
      </c>
      <c r="J84" s="629">
        <v>27</v>
      </c>
      <c r="K84" s="629">
        <v>1458</v>
      </c>
      <c r="L84" s="629">
        <v>0.9</v>
      </c>
      <c r="M84" s="629">
        <v>54</v>
      </c>
      <c r="N84" s="629">
        <v>25</v>
      </c>
      <c r="O84" s="629">
        <v>1350</v>
      </c>
      <c r="P84" s="642">
        <v>0.83333333333333337</v>
      </c>
      <c r="Q84" s="630">
        <v>54</v>
      </c>
    </row>
    <row r="85" spans="1:17" ht="14.4" customHeight="1" x14ac:dyDescent="0.3">
      <c r="A85" s="625" t="s">
        <v>5887</v>
      </c>
      <c r="B85" s="626" t="s">
        <v>6188</v>
      </c>
      <c r="C85" s="626" t="s">
        <v>5642</v>
      </c>
      <c r="D85" s="626" t="s">
        <v>6227</v>
      </c>
      <c r="E85" s="626" t="s">
        <v>6228</v>
      </c>
      <c r="F85" s="629">
        <v>884</v>
      </c>
      <c r="G85" s="629">
        <v>68068</v>
      </c>
      <c r="H85" s="629">
        <v>1</v>
      </c>
      <c r="I85" s="629">
        <v>77</v>
      </c>
      <c r="J85" s="629">
        <v>847</v>
      </c>
      <c r="K85" s="629">
        <v>65219</v>
      </c>
      <c r="L85" s="629">
        <v>0.95814479638009054</v>
      </c>
      <c r="M85" s="629">
        <v>77</v>
      </c>
      <c r="N85" s="629">
        <v>846</v>
      </c>
      <c r="O85" s="629">
        <v>65142</v>
      </c>
      <c r="P85" s="642">
        <v>0.95701357466063353</v>
      </c>
      <c r="Q85" s="630">
        <v>77</v>
      </c>
    </row>
    <row r="86" spans="1:17" ht="14.4" customHeight="1" x14ac:dyDescent="0.3">
      <c r="A86" s="625" t="s">
        <v>5887</v>
      </c>
      <c r="B86" s="626" t="s">
        <v>6188</v>
      </c>
      <c r="C86" s="626" t="s">
        <v>5642</v>
      </c>
      <c r="D86" s="626" t="s">
        <v>6229</v>
      </c>
      <c r="E86" s="626" t="s">
        <v>6230</v>
      </c>
      <c r="F86" s="629">
        <v>784</v>
      </c>
      <c r="G86" s="629">
        <v>17248</v>
      </c>
      <c r="H86" s="629">
        <v>1</v>
      </c>
      <c r="I86" s="629">
        <v>22</v>
      </c>
      <c r="J86" s="629">
        <v>670</v>
      </c>
      <c r="K86" s="629">
        <v>14740</v>
      </c>
      <c r="L86" s="629">
        <v>0.85459183673469385</v>
      </c>
      <c r="M86" s="629">
        <v>22</v>
      </c>
      <c r="N86" s="629">
        <v>664</v>
      </c>
      <c r="O86" s="629">
        <v>14608</v>
      </c>
      <c r="P86" s="642">
        <v>0.84693877551020413</v>
      </c>
      <c r="Q86" s="630">
        <v>22</v>
      </c>
    </row>
    <row r="87" spans="1:17" ht="14.4" customHeight="1" x14ac:dyDescent="0.3">
      <c r="A87" s="625" t="s">
        <v>5887</v>
      </c>
      <c r="B87" s="626" t="s">
        <v>6188</v>
      </c>
      <c r="C87" s="626" t="s">
        <v>5642</v>
      </c>
      <c r="D87" s="626" t="s">
        <v>6231</v>
      </c>
      <c r="E87" s="626" t="s">
        <v>6232</v>
      </c>
      <c r="F87" s="629">
        <v>2</v>
      </c>
      <c r="G87" s="629">
        <v>950</v>
      </c>
      <c r="H87" s="629">
        <v>1</v>
      </c>
      <c r="I87" s="629">
        <v>475</v>
      </c>
      <c r="J87" s="629">
        <v>1</v>
      </c>
      <c r="K87" s="629">
        <v>477</v>
      </c>
      <c r="L87" s="629">
        <v>0.50210526315789472</v>
      </c>
      <c r="M87" s="629">
        <v>477</v>
      </c>
      <c r="N87" s="629">
        <v>1</v>
      </c>
      <c r="O87" s="629">
        <v>479</v>
      </c>
      <c r="P87" s="642">
        <v>0.50421052631578944</v>
      </c>
      <c r="Q87" s="630">
        <v>479</v>
      </c>
    </row>
    <row r="88" spans="1:17" ht="14.4" customHeight="1" x14ac:dyDescent="0.3">
      <c r="A88" s="625" t="s">
        <v>5887</v>
      </c>
      <c r="B88" s="626" t="s">
        <v>6188</v>
      </c>
      <c r="C88" s="626" t="s">
        <v>5642</v>
      </c>
      <c r="D88" s="626" t="s">
        <v>6233</v>
      </c>
      <c r="E88" s="626" t="s">
        <v>6234</v>
      </c>
      <c r="F88" s="629">
        <v>385</v>
      </c>
      <c r="G88" s="629">
        <v>69300</v>
      </c>
      <c r="H88" s="629">
        <v>1</v>
      </c>
      <c r="I88" s="629">
        <v>180</v>
      </c>
      <c r="J88" s="629">
        <v>478</v>
      </c>
      <c r="K88" s="629">
        <v>86040</v>
      </c>
      <c r="L88" s="629">
        <v>1.2415584415584415</v>
      </c>
      <c r="M88" s="629">
        <v>180</v>
      </c>
      <c r="N88" s="629">
        <v>417</v>
      </c>
      <c r="O88" s="629">
        <v>75060</v>
      </c>
      <c r="P88" s="642">
        <v>1.0831168831168831</v>
      </c>
      <c r="Q88" s="630">
        <v>180</v>
      </c>
    </row>
    <row r="89" spans="1:17" ht="14.4" customHeight="1" x14ac:dyDescent="0.3">
      <c r="A89" s="625" t="s">
        <v>5887</v>
      </c>
      <c r="B89" s="626" t="s">
        <v>6188</v>
      </c>
      <c r="C89" s="626" t="s">
        <v>5642</v>
      </c>
      <c r="D89" s="626" t="s">
        <v>6235</v>
      </c>
      <c r="E89" s="626" t="s">
        <v>6236</v>
      </c>
      <c r="F89" s="629">
        <v>2</v>
      </c>
      <c r="G89" s="629">
        <v>1252</v>
      </c>
      <c r="H89" s="629">
        <v>1</v>
      </c>
      <c r="I89" s="629">
        <v>626</v>
      </c>
      <c r="J89" s="629">
        <v>3</v>
      </c>
      <c r="K89" s="629">
        <v>1878</v>
      </c>
      <c r="L89" s="629">
        <v>1.5</v>
      </c>
      <c r="M89" s="629">
        <v>626</v>
      </c>
      <c r="N89" s="629"/>
      <c r="O89" s="629"/>
      <c r="P89" s="642"/>
      <c r="Q89" s="630"/>
    </row>
    <row r="90" spans="1:17" ht="14.4" customHeight="1" x14ac:dyDescent="0.3">
      <c r="A90" s="625" t="s">
        <v>5887</v>
      </c>
      <c r="B90" s="626" t="s">
        <v>6188</v>
      </c>
      <c r="C90" s="626" t="s">
        <v>5642</v>
      </c>
      <c r="D90" s="626" t="s">
        <v>6237</v>
      </c>
      <c r="E90" s="626" t="s">
        <v>6238</v>
      </c>
      <c r="F90" s="629">
        <v>515</v>
      </c>
      <c r="G90" s="629">
        <v>107635</v>
      </c>
      <c r="H90" s="629">
        <v>1</v>
      </c>
      <c r="I90" s="629">
        <v>209</v>
      </c>
      <c r="J90" s="629">
        <v>607</v>
      </c>
      <c r="K90" s="629">
        <v>126863</v>
      </c>
      <c r="L90" s="629">
        <v>1.1786407766990292</v>
      </c>
      <c r="M90" s="629">
        <v>209</v>
      </c>
      <c r="N90" s="629">
        <v>513</v>
      </c>
      <c r="O90" s="629">
        <v>107217</v>
      </c>
      <c r="P90" s="642">
        <v>0.99611650485436898</v>
      </c>
      <c r="Q90" s="630">
        <v>209</v>
      </c>
    </row>
    <row r="91" spans="1:17" ht="14.4" customHeight="1" x14ac:dyDescent="0.3">
      <c r="A91" s="625" t="s">
        <v>5887</v>
      </c>
      <c r="B91" s="626" t="s">
        <v>6188</v>
      </c>
      <c r="C91" s="626" t="s">
        <v>5642</v>
      </c>
      <c r="D91" s="626" t="s">
        <v>6239</v>
      </c>
      <c r="E91" s="626" t="s">
        <v>6240</v>
      </c>
      <c r="F91" s="629">
        <v>698</v>
      </c>
      <c r="G91" s="629">
        <v>46068</v>
      </c>
      <c r="H91" s="629">
        <v>1</v>
      </c>
      <c r="I91" s="629">
        <v>66</v>
      </c>
      <c r="J91" s="629">
        <v>695</v>
      </c>
      <c r="K91" s="629">
        <v>45870</v>
      </c>
      <c r="L91" s="629">
        <v>0.99570200573065903</v>
      </c>
      <c r="M91" s="629">
        <v>66</v>
      </c>
      <c r="N91" s="629">
        <v>700</v>
      </c>
      <c r="O91" s="629">
        <v>46200</v>
      </c>
      <c r="P91" s="642">
        <v>1.002865329512894</v>
      </c>
      <c r="Q91" s="630">
        <v>66</v>
      </c>
    </row>
    <row r="92" spans="1:17" ht="14.4" customHeight="1" x14ac:dyDescent="0.3">
      <c r="A92" s="625" t="s">
        <v>5887</v>
      </c>
      <c r="B92" s="626" t="s">
        <v>6188</v>
      </c>
      <c r="C92" s="626" t="s">
        <v>5642</v>
      </c>
      <c r="D92" s="626" t="s">
        <v>6241</v>
      </c>
      <c r="E92" s="626" t="s">
        <v>6242</v>
      </c>
      <c r="F92" s="629">
        <v>4</v>
      </c>
      <c r="G92" s="629">
        <v>200</v>
      </c>
      <c r="H92" s="629">
        <v>1</v>
      </c>
      <c r="I92" s="629">
        <v>50</v>
      </c>
      <c r="J92" s="629">
        <v>59</v>
      </c>
      <c r="K92" s="629">
        <v>2950</v>
      </c>
      <c r="L92" s="629">
        <v>14.75</v>
      </c>
      <c r="M92" s="629">
        <v>50</v>
      </c>
      <c r="N92" s="629">
        <v>21</v>
      </c>
      <c r="O92" s="629">
        <v>1050</v>
      </c>
      <c r="P92" s="642">
        <v>5.25</v>
      </c>
      <c r="Q92" s="630">
        <v>50</v>
      </c>
    </row>
    <row r="93" spans="1:17" ht="14.4" customHeight="1" x14ac:dyDescent="0.3">
      <c r="A93" s="625" t="s">
        <v>6243</v>
      </c>
      <c r="B93" s="626" t="s">
        <v>6244</v>
      </c>
      <c r="C93" s="626" t="s">
        <v>5642</v>
      </c>
      <c r="D93" s="626" t="s">
        <v>6245</v>
      </c>
      <c r="E93" s="626" t="s">
        <v>6246</v>
      </c>
      <c r="F93" s="629">
        <v>264</v>
      </c>
      <c r="G93" s="629">
        <v>7128</v>
      </c>
      <c r="H93" s="629">
        <v>1</v>
      </c>
      <c r="I93" s="629">
        <v>27</v>
      </c>
      <c r="J93" s="629">
        <v>210</v>
      </c>
      <c r="K93" s="629">
        <v>5670</v>
      </c>
      <c r="L93" s="629">
        <v>0.79545454545454541</v>
      </c>
      <c r="M93" s="629">
        <v>27</v>
      </c>
      <c r="N93" s="629">
        <v>247</v>
      </c>
      <c r="O93" s="629">
        <v>6669</v>
      </c>
      <c r="P93" s="642">
        <v>0.93560606060606055</v>
      </c>
      <c r="Q93" s="630">
        <v>27</v>
      </c>
    </row>
    <row r="94" spans="1:17" ht="14.4" customHeight="1" x14ac:dyDescent="0.3">
      <c r="A94" s="625" t="s">
        <v>6243</v>
      </c>
      <c r="B94" s="626" t="s">
        <v>6244</v>
      </c>
      <c r="C94" s="626" t="s">
        <v>5642</v>
      </c>
      <c r="D94" s="626" t="s">
        <v>6247</v>
      </c>
      <c r="E94" s="626" t="s">
        <v>6248</v>
      </c>
      <c r="F94" s="629">
        <v>265</v>
      </c>
      <c r="G94" s="629">
        <v>7155</v>
      </c>
      <c r="H94" s="629">
        <v>1</v>
      </c>
      <c r="I94" s="629">
        <v>27</v>
      </c>
      <c r="J94" s="629">
        <v>210</v>
      </c>
      <c r="K94" s="629">
        <v>5670</v>
      </c>
      <c r="L94" s="629">
        <v>0.79245283018867929</v>
      </c>
      <c r="M94" s="629">
        <v>27</v>
      </c>
      <c r="N94" s="629">
        <v>247</v>
      </c>
      <c r="O94" s="629">
        <v>6669</v>
      </c>
      <c r="P94" s="642">
        <v>0.93207547169811322</v>
      </c>
      <c r="Q94" s="630">
        <v>27</v>
      </c>
    </row>
    <row r="95" spans="1:17" ht="14.4" customHeight="1" x14ac:dyDescent="0.3">
      <c r="A95" s="625" t="s">
        <v>6243</v>
      </c>
      <c r="B95" s="626" t="s">
        <v>6244</v>
      </c>
      <c r="C95" s="626" t="s">
        <v>5642</v>
      </c>
      <c r="D95" s="626" t="s">
        <v>6249</v>
      </c>
      <c r="E95" s="626" t="s">
        <v>6250</v>
      </c>
      <c r="F95" s="629">
        <v>225</v>
      </c>
      <c r="G95" s="629">
        <v>5175</v>
      </c>
      <c r="H95" s="629">
        <v>1</v>
      </c>
      <c r="I95" s="629">
        <v>23</v>
      </c>
      <c r="J95" s="629">
        <v>166</v>
      </c>
      <c r="K95" s="629">
        <v>3818</v>
      </c>
      <c r="L95" s="629">
        <v>0.73777777777777775</v>
      </c>
      <c r="M95" s="629">
        <v>23</v>
      </c>
      <c r="N95" s="629">
        <v>216</v>
      </c>
      <c r="O95" s="629">
        <v>4968</v>
      </c>
      <c r="P95" s="642">
        <v>0.96</v>
      </c>
      <c r="Q95" s="630">
        <v>23</v>
      </c>
    </row>
    <row r="96" spans="1:17" ht="14.4" customHeight="1" x14ac:dyDescent="0.3">
      <c r="A96" s="625" t="s">
        <v>6243</v>
      </c>
      <c r="B96" s="626" t="s">
        <v>6244</v>
      </c>
      <c r="C96" s="626" t="s">
        <v>5642</v>
      </c>
      <c r="D96" s="626" t="s">
        <v>6251</v>
      </c>
      <c r="E96" s="626" t="s">
        <v>6252</v>
      </c>
      <c r="F96" s="629">
        <v>32</v>
      </c>
      <c r="G96" s="629">
        <v>1728</v>
      </c>
      <c r="H96" s="629">
        <v>1</v>
      </c>
      <c r="I96" s="629">
        <v>54</v>
      </c>
      <c r="J96" s="629">
        <v>24</v>
      </c>
      <c r="K96" s="629">
        <v>1296</v>
      </c>
      <c r="L96" s="629">
        <v>0.75</v>
      </c>
      <c r="M96" s="629">
        <v>54</v>
      </c>
      <c r="N96" s="629">
        <v>19</v>
      </c>
      <c r="O96" s="629">
        <v>1026</v>
      </c>
      <c r="P96" s="642">
        <v>0.59375</v>
      </c>
      <c r="Q96" s="630">
        <v>54</v>
      </c>
    </row>
    <row r="97" spans="1:17" ht="14.4" customHeight="1" x14ac:dyDescent="0.3">
      <c r="A97" s="625" t="s">
        <v>6243</v>
      </c>
      <c r="B97" s="626" t="s">
        <v>6244</v>
      </c>
      <c r="C97" s="626" t="s">
        <v>5642</v>
      </c>
      <c r="D97" s="626" t="s">
        <v>6253</v>
      </c>
      <c r="E97" s="626" t="s">
        <v>6254</v>
      </c>
      <c r="F97" s="629">
        <v>240</v>
      </c>
      <c r="G97" s="629">
        <v>5760</v>
      </c>
      <c r="H97" s="629">
        <v>1</v>
      </c>
      <c r="I97" s="629">
        <v>24</v>
      </c>
      <c r="J97" s="629">
        <v>206</v>
      </c>
      <c r="K97" s="629">
        <v>4944</v>
      </c>
      <c r="L97" s="629">
        <v>0.85833333333333328</v>
      </c>
      <c r="M97" s="629">
        <v>24</v>
      </c>
      <c r="N97" s="629">
        <v>247</v>
      </c>
      <c r="O97" s="629">
        <v>5928</v>
      </c>
      <c r="P97" s="642">
        <v>1.0291666666666666</v>
      </c>
      <c r="Q97" s="630">
        <v>24</v>
      </c>
    </row>
    <row r="98" spans="1:17" ht="14.4" customHeight="1" x14ac:dyDescent="0.3">
      <c r="A98" s="625" t="s">
        <v>6243</v>
      </c>
      <c r="B98" s="626" t="s">
        <v>6244</v>
      </c>
      <c r="C98" s="626" t="s">
        <v>5642</v>
      </c>
      <c r="D98" s="626" t="s">
        <v>6255</v>
      </c>
      <c r="E98" s="626" t="s">
        <v>6256</v>
      </c>
      <c r="F98" s="629">
        <v>20</v>
      </c>
      <c r="G98" s="629">
        <v>460</v>
      </c>
      <c r="H98" s="629">
        <v>1</v>
      </c>
      <c r="I98" s="629">
        <v>23</v>
      </c>
      <c r="J98" s="629">
        <v>14</v>
      </c>
      <c r="K98" s="629">
        <v>322</v>
      </c>
      <c r="L98" s="629">
        <v>0.7</v>
      </c>
      <c r="M98" s="629">
        <v>23</v>
      </c>
      <c r="N98" s="629">
        <v>7</v>
      </c>
      <c r="O98" s="629">
        <v>161</v>
      </c>
      <c r="P98" s="642">
        <v>0.35</v>
      </c>
      <c r="Q98" s="630">
        <v>23</v>
      </c>
    </row>
    <row r="99" spans="1:17" ht="14.4" customHeight="1" x14ac:dyDescent="0.3">
      <c r="A99" s="625" t="s">
        <v>6243</v>
      </c>
      <c r="B99" s="626" t="s">
        <v>6244</v>
      </c>
      <c r="C99" s="626" t="s">
        <v>5642</v>
      </c>
      <c r="D99" s="626" t="s">
        <v>6257</v>
      </c>
      <c r="E99" s="626" t="s">
        <v>6258</v>
      </c>
      <c r="F99" s="629">
        <v>232</v>
      </c>
      <c r="G99" s="629">
        <v>5104</v>
      </c>
      <c r="H99" s="629">
        <v>1</v>
      </c>
      <c r="I99" s="629">
        <v>22</v>
      </c>
      <c r="J99" s="629">
        <v>164</v>
      </c>
      <c r="K99" s="629">
        <v>3608</v>
      </c>
      <c r="L99" s="629">
        <v>0.7068965517241379</v>
      </c>
      <c r="M99" s="629">
        <v>22</v>
      </c>
      <c r="N99" s="629">
        <v>210</v>
      </c>
      <c r="O99" s="629">
        <v>4620</v>
      </c>
      <c r="P99" s="642">
        <v>0.90517241379310343</v>
      </c>
      <c r="Q99" s="630">
        <v>22</v>
      </c>
    </row>
    <row r="100" spans="1:17" ht="14.4" customHeight="1" x14ac:dyDescent="0.3">
      <c r="A100" s="625" t="s">
        <v>6243</v>
      </c>
      <c r="B100" s="626" t="s">
        <v>6244</v>
      </c>
      <c r="C100" s="626" t="s">
        <v>5642</v>
      </c>
      <c r="D100" s="626" t="s">
        <v>6259</v>
      </c>
      <c r="E100" s="626" t="s">
        <v>6260</v>
      </c>
      <c r="F100" s="629">
        <v>294</v>
      </c>
      <c r="G100" s="629">
        <v>8526</v>
      </c>
      <c r="H100" s="629">
        <v>1</v>
      </c>
      <c r="I100" s="629">
        <v>29</v>
      </c>
      <c r="J100" s="629">
        <v>236</v>
      </c>
      <c r="K100" s="629">
        <v>6844</v>
      </c>
      <c r="L100" s="629">
        <v>0.80272108843537415</v>
      </c>
      <c r="M100" s="629">
        <v>29</v>
      </c>
      <c r="N100" s="629">
        <v>273</v>
      </c>
      <c r="O100" s="629">
        <v>7917</v>
      </c>
      <c r="P100" s="642">
        <v>0.9285714285714286</v>
      </c>
      <c r="Q100" s="630">
        <v>29</v>
      </c>
    </row>
    <row r="101" spans="1:17" ht="14.4" customHeight="1" x14ac:dyDescent="0.3">
      <c r="A101" s="625" t="s">
        <v>6243</v>
      </c>
      <c r="B101" s="626" t="s">
        <v>6244</v>
      </c>
      <c r="C101" s="626" t="s">
        <v>5642</v>
      </c>
      <c r="D101" s="626" t="s">
        <v>6261</v>
      </c>
      <c r="E101" s="626" t="s">
        <v>6262</v>
      </c>
      <c r="F101" s="629">
        <v>279</v>
      </c>
      <c r="G101" s="629">
        <v>7533</v>
      </c>
      <c r="H101" s="629">
        <v>1</v>
      </c>
      <c r="I101" s="629">
        <v>27</v>
      </c>
      <c r="J101" s="629">
        <v>223</v>
      </c>
      <c r="K101" s="629">
        <v>6021</v>
      </c>
      <c r="L101" s="629">
        <v>0.79928315412186379</v>
      </c>
      <c r="M101" s="629">
        <v>27</v>
      </c>
      <c r="N101" s="629">
        <v>260</v>
      </c>
      <c r="O101" s="629">
        <v>7020</v>
      </c>
      <c r="P101" s="642">
        <v>0.93189964157706096</v>
      </c>
      <c r="Q101" s="630">
        <v>27</v>
      </c>
    </row>
    <row r="102" spans="1:17" ht="14.4" customHeight="1" x14ac:dyDescent="0.3">
      <c r="A102" s="625" t="s">
        <v>6243</v>
      </c>
      <c r="B102" s="626" t="s">
        <v>6244</v>
      </c>
      <c r="C102" s="626" t="s">
        <v>5642</v>
      </c>
      <c r="D102" s="626" t="s">
        <v>6263</v>
      </c>
      <c r="E102" s="626" t="s">
        <v>6264</v>
      </c>
      <c r="F102" s="629">
        <v>241</v>
      </c>
      <c r="G102" s="629">
        <v>6989</v>
      </c>
      <c r="H102" s="629">
        <v>1</v>
      </c>
      <c r="I102" s="629">
        <v>29</v>
      </c>
      <c r="J102" s="629">
        <v>170</v>
      </c>
      <c r="K102" s="629">
        <v>4930</v>
      </c>
      <c r="L102" s="629">
        <v>0.70539419087136934</v>
      </c>
      <c r="M102" s="629">
        <v>29</v>
      </c>
      <c r="N102" s="629">
        <v>217</v>
      </c>
      <c r="O102" s="629">
        <v>6293</v>
      </c>
      <c r="P102" s="642">
        <v>0.90041493775933612</v>
      </c>
      <c r="Q102" s="630">
        <v>29</v>
      </c>
    </row>
    <row r="103" spans="1:17" ht="14.4" customHeight="1" x14ac:dyDescent="0.3">
      <c r="A103" s="625" t="s">
        <v>6243</v>
      </c>
      <c r="B103" s="626" t="s">
        <v>6244</v>
      </c>
      <c r="C103" s="626" t="s">
        <v>5642</v>
      </c>
      <c r="D103" s="626" t="s">
        <v>6265</v>
      </c>
      <c r="E103" s="626" t="s">
        <v>6266</v>
      </c>
      <c r="F103" s="629">
        <v>23</v>
      </c>
      <c r="G103" s="629">
        <v>1288</v>
      </c>
      <c r="H103" s="629">
        <v>1</v>
      </c>
      <c r="I103" s="629">
        <v>56</v>
      </c>
      <c r="J103" s="629">
        <v>9</v>
      </c>
      <c r="K103" s="629">
        <v>504</v>
      </c>
      <c r="L103" s="629">
        <v>0.39130434782608697</v>
      </c>
      <c r="M103" s="629">
        <v>56</v>
      </c>
      <c r="N103" s="629">
        <v>8</v>
      </c>
      <c r="O103" s="629">
        <v>448</v>
      </c>
      <c r="P103" s="642">
        <v>0.34782608695652173</v>
      </c>
      <c r="Q103" s="630">
        <v>56</v>
      </c>
    </row>
    <row r="104" spans="1:17" ht="14.4" customHeight="1" x14ac:dyDescent="0.3">
      <c r="A104" s="625" t="s">
        <v>6243</v>
      </c>
      <c r="B104" s="626" t="s">
        <v>6244</v>
      </c>
      <c r="C104" s="626" t="s">
        <v>5642</v>
      </c>
      <c r="D104" s="626" t="s">
        <v>6267</v>
      </c>
      <c r="E104" s="626" t="s">
        <v>6268</v>
      </c>
      <c r="F104" s="629">
        <v>214</v>
      </c>
      <c r="G104" s="629">
        <v>7062</v>
      </c>
      <c r="H104" s="629">
        <v>1</v>
      </c>
      <c r="I104" s="629">
        <v>33</v>
      </c>
      <c r="J104" s="629">
        <v>161</v>
      </c>
      <c r="K104" s="629">
        <v>5313</v>
      </c>
      <c r="L104" s="629">
        <v>0.75233644859813087</v>
      </c>
      <c r="M104" s="629">
        <v>33</v>
      </c>
      <c r="N104" s="629">
        <v>213</v>
      </c>
      <c r="O104" s="629">
        <v>7029</v>
      </c>
      <c r="P104" s="642">
        <v>0.99532710280373837</v>
      </c>
      <c r="Q104" s="630">
        <v>33</v>
      </c>
    </row>
    <row r="105" spans="1:17" ht="14.4" customHeight="1" x14ac:dyDescent="0.3">
      <c r="A105" s="625" t="s">
        <v>6243</v>
      </c>
      <c r="B105" s="626" t="s">
        <v>6244</v>
      </c>
      <c r="C105" s="626" t="s">
        <v>5642</v>
      </c>
      <c r="D105" s="626" t="s">
        <v>6269</v>
      </c>
      <c r="E105" s="626" t="s">
        <v>6270</v>
      </c>
      <c r="F105" s="629">
        <v>294</v>
      </c>
      <c r="G105" s="629">
        <v>8526</v>
      </c>
      <c r="H105" s="629">
        <v>1</v>
      </c>
      <c r="I105" s="629">
        <v>29</v>
      </c>
      <c r="J105" s="629">
        <v>241</v>
      </c>
      <c r="K105" s="629">
        <v>6989</v>
      </c>
      <c r="L105" s="629">
        <v>0.81972789115646261</v>
      </c>
      <c r="M105" s="629">
        <v>29</v>
      </c>
      <c r="N105" s="629">
        <v>272</v>
      </c>
      <c r="O105" s="629">
        <v>7888</v>
      </c>
      <c r="P105" s="642">
        <v>0.92517006802721091</v>
      </c>
      <c r="Q105" s="630">
        <v>29</v>
      </c>
    </row>
    <row r="106" spans="1:17" ht="14.4" customHeight="1" x14ac:dyDescent="0.3">
      <c r="A106" s="625" t="s">
        <v>6243</v>
      </c>
      <c r="B106" s="626" t="s">
        <v>6244</v>
      </c>
      <c r="C106" s="626" t="s">
        <v>5642</v>
      </c>
      <c r="D106" s="626" t="s">
        <v>6271</v>
      </c>
      <c r="E106" s="626" t="s">
        <v>6272</v>
      </c>
      <c r="F106" s="629">
        <v>249</v>
      </c>
      <c r="G106" s="629">
        <v>6723</v>
      </c>
      <c r="H106" s="629">
        <v>1</v>
      </c>
      <c r="I106" s="629">
        <v>27</v>
      </c>
      <c r="J106" s="629">
        <v>191</v>
      </c>
      <c r="K106" s="629">
        <v>5157</v>
      </c>
      <c r="L106" s="629">
        <v>0.76706827309236947</v>
      </c>
      <c r="M106" s="629">
        <v>27</v>
      </c>
      <c r="N106" s="629">
        <v>233</v>
      </c>
      <c r="O106" s="629">
        <v>6291</v>
      </c>
      <c r="P106" s="642">
        <v>0.93574297188755018</v>
      </c>
      <c r="Q106" s="630">
        <v>27</v>
      </c>
    </row>
    <row r="107" spans="1:17" ht="14.4" customHeight="1" x14ac:dyDescent="0.3">
      <c r="A107" s="625" t="s">
        <v>6243</v>
      </c>
      <c r="B107" s="626" t="s">
        <v>6244</v>
      </c>
      <c r="C107" s="626" t="s">
        <v>5642</v>
      </c>
      <c r="D107" s="626" t="s">
        <v>6273</v>
      </c>
      <c r="E107" s="626" t="s">
        <v>6274</v>
      </c>
      <c r="F107" s="629">
        <v>48</v>
      </c>
      <c r="G107" s="629">
        <v>1248</v>
      </c>
      <c r="H107" s="629">
        <v>1</v>
      </c>
      <c r="I107" s="629">
        <v>26</v>
      </c>
      <c r="J107" s="629">
        <v>8</v>
      </c>
      <c r="K107" s="629">
        <v>208</v>
      </c>
      <c r="L107" s="629">
        <v>0.16666666666666666</v>
      </c>
      <c r="M107" s="629">
        <v>26</v>
      </c>
      <c r="N107" s="629">
        <v>1</v>
      </c>
      <c r="O107" s="629">
        <v>26</v>
      </c>
      <c r="P107" s="642">
        <v>2.0833333333333332E-2</v>
      </c>
      <c r="Q107" s="630">
        <v>26</v>
      </c>
    </row>
    <row r="108" spans="1:17" ht="14.4" customHeight="1" x14ac:dyDescent="0.3">
      <c r="A108" s="625" t="s">
        <v>6243</v>
      </c>
      <c r="B108" s="626" t="s">
        <v>6244</v>
      </c>
      <c r="C108" s="626" t="s">
        <v>5642</v>
      </c>
      <c r="D108" s="626" t="s">
        <v>6275</v>
      </c>
      <c r="E108" s="626" t="s">
        <v>6276</v>
      </c>
      <c r="F108" s="629">
        <v>241</v>
      </c>
      <c r="G108" s="629">
        <v>7471</v>
      </c>
      <c r="H108" s="629">
        <v>1</v>
      </c>
      <c r="I108" s="629">
        <v>31</v>
      </c>
      <c r="J108" s="629">
        <v>197</v>
      </c>
      <c r="K108" s="629">
        <v>6107</v>
      </c>
      <c r="L108" s="629">
        <v>0.81742738589211617</v>
      </c>
      <c r="M108" s="629">
        <v>31</v>
      </c>
      <c r="N108" s="629">
        <v>239</v>
      </c>
      <c r="O108" s="629">
        <v>7409</v>
      </c>
      <c r="P108" s="642">
        <v>0.99170124481327804</v>
      </c>
      <c r="Q108" s="630">
        <v>31</v>
      </c>
    </row>
    <row r="109" spans="1:17" ht="14.4" customHeight="1" x14ac:dyDescent="0.3">
      <c r="A109" s="625" t="s">
        <v>6243</v>
      </c>
      <c r="B109" s="626" t="s">
        <v>6244</v>
      </c>
      <c r="C109" s="626" t="s">
        <v>5642</v>
      </c>
      <c r="D109" s="626" t="s">
        <v>6277</v>
      </c>
      <c r="E109" s="626" t="s">
        <v>6278</v>
      </c>
      <c r="F109" s="629">
        <v>251</v>
      </c>
      <c r="G109" s="629">
        <v>5773</v>
      </c>
      <c r="H109" s="629">
        <v>1</v>
      </c>
      <c r="I109" s="629">
        <v>23</v>
      </c>
      <c r="J109" s="629">
        <v>213</v>
      </c>
      <c r="K109" s="629">
        <v>4899</v>
      </c>
      <c r="L109" s="629">
        <v>0.84860557768924305</v>
      </c>
      <c r="M109" s="629">
        <v>23</v>
      </c>
      <c r="N109" s="629">
        <v>242</v>
      </c>
      <c r="O109" s="629">
        <v>5566</v>
      </c>
      <c r="P109" s="642">
        <v>0.96414342629482075</v>
      </c>
      <c r="Q109" s="630">
        <v>23</v>
      </c>
    </row>
    <row r="110" spans="1:17" ht="14.4" customHeight="1" x14ac:dyDescent="0.3">
      <c r="A110" s="625" t="s">
        <v>6243</v>
      </c>
      <c r="B110" s="626" t="s">
        <v>6244</v>
      </c>
      <c r="C110" s="626" t="s">
        <v>5642</v>
      </c>
      <c r="D110" s="626" t="s">
        <v>6279</v>
      </c>
      <c r="E110" s="626" t="s">
        <v>6280</v>
      </c>
      <c r="F110" s="629">
        <v>284</v>
      </c>
      <c r="G110" s="629">
        <v>6248</v>
      </c>
      <c r="H110" s="629">
        <v>1</v>
      </c>
      <c r="I110" s="629">
        <v>22</v>
      </c>
      <c r="J110" s="629">
        <v>222</v>
      </c>
      <c r="K110" s="629">
        <v>4884</v>
      </c>
      <c r="L110" s="629">
        <v>0.78169014084507038</v>
      </c>
      <c r="M110" s="629">
        <v>22</v>
      </c>
      <c r="N110" s="629">
        <v>263</v>
      </c>
      <c r="O110" s="629">
        <v>5786</v>
      </c>
      <c r="P110" s="642">
        <v>0.926056338028169</v>
      </c>
      <c r="Q110" s="630">
        <v>22</v>
      </c>
    </row>
    <row r="111" spans="1:17" ht="14.4" customHeight="1" x14ac:dyDescent="0.3">
      <c r="A111" s="625" t="s">
        <v>6243</v>
      </c>
      <c r="B111" s="626" t="s">
        <v>6244</v>
      </c>
      <c r="C111" s="626" t="s">
        <v>5642</v>
      </c>
      <c r="D111" s="626" t="s">
        <v>6281</v>
      </c>
      <c r="E111" s="626" t="s">
        <v>6282</v>
      </c>
      <c r="F111" s="629">
        <v>7</v>
      </c>
      <c r="G111" s="629">
        <v>182</v>
      </c>
      <c r="H111" s="629">
        <v>1</v>
      </c>
      <c r="I111" s="629">
        <v>26</v>
      </c>
      <c r="J111" s="629"/>
      <c r="K111" s="629"/>
      <c r="L111" s="629"/>
      <c r="M111" s="629"/>
      <c r="N111" s="629">
        <v>1</v>
      </c>
      <c r="O111" s="629">
        <v>26</v>
      </c>
      <c r="P111" s="642">
        <v>0.14285714285714285</v>
      </c>
      <c r="Q111" s="630">
        <v>26</v>
      </c>
    </row>
    <row r="112" spans="1:17" ht="14.4" customHeight="1" x14ac:dyDescent="0.3">
      <c r="A112" s="625" t="s">
        <v>6243</v>
      </c>
      <c r="B112" s="626" t="s">
        <v>6244</v>
      </c>
      <c r="C112" s="626" t="s">
        <v>5642</v>
      </c>
      <c r="D112" s="626" t="s">
        <v>6283</v>
      </c>
      <c r="E112" s="626" t="s">
        <v>6284</v>
      </c>
      <c r="F112" s="629">
        <v>11</v>
      </c>
      <c r="G112" s="629">
        <v>748</v>
      </c>
      <c r="H112" s="629">
        <v>1</v>
      </c>
      <c r="I112" s="629">
        <v>68</v>
      </c>
      <c r="J112" s="629">
        <v>2</v>
      </c>
      <c r="K112" s="629">
        <v>136</v>
      </c>
      <c r="L112" s="629">
        <v>0.18181818181818182</v>
      </c>
      <c r="M112" s="629">
        <v>68</v>
      </c>
      <c r="N112" s="629"/>
      <c r="O112" s="629"/>
      <c r="P112" s="642"/>
      <c r="Q112" s="630"/>
    </row>
    <row r="113" spans="1:17" ht="14.4" customHeight="1" x14ac:dyDescent="0.3">
      <c r="A113" s="625" t="s">
        <v>6243</v>
      </c>
      <c r="B113" s="626" t="s">
        <v>6244</v>
      </c>
      <c r="C113" s="626" t="s">
        <v>5642</v>
      </c>
      <c r="D113" s="626" t="s">
        <v>6285</v>
      </c>
      <c r="E113" s="626" t="s">
        <v>6286</v>
      </c>
      <c r="F113" s="629">
        <v>25</v>
      </c>
      <c r="G113" s="629">
        <v>1125</v>
      </c>
      <c r="H113" s="629">
        <v>1</v>
      </c>
      <c r="I113" s="629">
        <v>45</v>
      </c>
      <c r="J113" s="629">
        <v>1</v>
      </c>
      <c r="K113" s="629">
        <v>45</v>
      </c>
      <c r="L113" s="629">
        <v>0.04</v>
      </c>
      <c r="M113" s="629">
        <v>45</v>
      </c>
      <c r="N113" s="629"/>
      <c r="O113" s="629"/>
      <c r="P113" s="642"/>
      <c r="Q113" s="630"/>
    </row>
    <row r="114" spans="1:17" ht="14.4" customHeight="1" x14ac:dyDescent="0.3">
      <c r="A114" s="625" t="s">
        <v>6243</v>
      </c>
      <c r="B114" s="626" t="s">
        <v>6244</v>
      </c>
      <c r="C114" s="626" t="s">
        <v>5642</v>
      </c>
      <c r="D114" s="626" t="s">
        <v>6287</v>
      </c>
      <c r="E114" s="626" t="s">
        <v>6288</v>
      </c>
      <c r="F114" s="629">
        <v>3</v>
      </c>
      <c r="G114" s="629">
        <v>186</v>
      </c>
      <c r="H114" s="629">
        <v>1</v>
      </c>
      <c r="I114" s="629">
        <v>62</v>
      </c>
      <c r="J114" s="629"/>
      <c r="K114" s="629"/>
      <c r="L114" s="629"/>
      <c r="M114" s="629"/>
      <c r="N114" s="629"/>
      <c r="O114" s="629"/>
      <c r="P114" s="642"/>
      <c r="Q114" s="630"/>
    </row>
    <row r="115" spans="1:17" ht="14.4" customHeight="1" x14ac:dyDescent="0.3">
      <c r="A115" s="625" t="s">
        <v>6243</v>
      </c>
      <c r="B115" s="626" t="s">
        <v>6244</v>
      </c>
      <c r="C115" s="626" t="s">
        <v>5642</v>
      </c>
      <c r="D115" s="626" t="s">
        <v>6289</v>
      </c>
      <c r="E115" s="626" t="s">
        <v>6290</v>
      </c>
      <c r="F115" s="629">
        <v>278</v>
      </c>
      <c r="G115" s="629">
        <v>6950</v>
      </c>
      <c r="H115" s="629">
        <v>1</v>
      </c>
      <c r="I115" s="629">
        <v>25</v>
      </c>
      <c r="J115" s="629">
        <v>226</v>
      </c>
      <c r="K115" s="629">
        <v>5650</v>
      </c>
      <c r="L115" s="629">
        <v>0.81294964028776984</v>
      </c>
      <c r="M115" s="629">
        <v>25</v>
      </c>
      <c r="N115" s="629">
        <v>262</v>
      </c>
      <c r="O115" s="629">
        <v>6550</v>
      </c>
      <c r="P115" s="642">
        <v>0.94244604316546765</v>
      </c>
      <c r="Q115" s="630">
        <v>25</v>
      </c>
    </row>
    <row r="116" spans="1:17" ht="14.4" customHeight="1" x14ac:dyDescent="0.3">
      <c r="A116" s="625" t="s">
        <v>6243</v>
      </c>
      <c r="B116" s="626" t="s">
        <v>6244</v>
      </c>
      <c r="C116" s="626" t="s">
        <v>5642</v>
      </c>
      <c r="D116" s="626" t="s">
        <v>6291</v>
      </c>
      <c r="E116" s="626" t="s">
        <v>6292</v>
      </c>
      <c r="F116" s="629">
        <v>4</v>
      </c>
      <c r="G116" s="629">
        <v>244</v>
      </c>
      <c r="H116" s="629">
        <v>1</v>
      </c>
      <c r="I116" s="629">
        <v>61</v>
      </c>
      <c r="J116" s="629">
        <v>9</v>
      </c>
      <c r="K116" s="629">
        <v>549</v>
      </c>
      <c r="L116" s="629">
        <v>2.25</v>
      </c>
      <c r="M116" s="629">
        <v>61</v>
      </c>
      <c r="N116" s="629">
        <v>6</v>
      </c>
      <c r="O116" s="629">
        <v>366</v>
      </c>
      <c r="P116" s="642">
        <v>1.5</v>
      </c>
      <c r="Q116" s="630">
        <v>61</v>
      </c>
    </row>
    <row r="117" spans="1:17" ht="14.4" customHeight="1" x14ac:dyDescent="0.3">
      <c r="A117" s="625" t="s">
        <v>6243</v>
      </c>
      <c r="B117" s="626" t="s">
        <v>6244</v>
      </c>
      <c r="C117" s="626" t="s">
        <v>5642</v>
      </c>
      <c r="D117" s="626" t="s">
        <v>6293</v>
      </c>
      <c r="E117" s="626" t="s">
        <v>6294</v>
      </c>
      <c r="F117" s="629">
        <v>25</v>
      </c>
      <c r="G117" s="629">
        <v>2100</v>
      </c>
      <c r="H117" s="629">
        <v>1</v>
      </c>
      <c r="I117" s="629">
        <v>84</v>
      </c>
      <c r="J117" s="629">
        <v>19</v>
      </c>
      <c r="K117" s="629">
        <v>1596</v>
      </c>
      <c r="L117" s="629">
        <v>0.76</v>
      </c>
      <c r="M117" s="629">
        <v>84</v>
      </c>
      <c r="N117" s="629">
        <v>17</v>
      </c>
      <c r="O117" s="629">
        <v>1428</v>
      </c>
      <c r="P117" s="642">
        <v>0.68</v>
      </c>
      <c r="Q117" s="630">
        <v>84</v>
      </c>
    </row>
    <row r="118" spans="1:17" ht="14.4" customHeight="1" x14ac:dyDescent="0.3">
      <c r="A118" s="625" t="s">
        <v>6243</v>
      </c>
      <c r="B118" s="626" t="s">
        <v>6244</v>
      </c>
      <c r="C118" s="626" t="s">
        <v>5642</v>
      </c>
      <c r="D118" s="626" t="s">
        <v>6295</v>
      </c>
      <c r="E118" s="626" t="s">
        <v>6296</v>
      </c>
      <c r="F118" s="629">
        <v>2</v>
      </c>
      <c r="G118" s="629">
        <v>788</v>
      </c>
      <c r="H118" s="629">
        <v>1</v>
      </c>
      <c r="I118" s="629">
        <v>394</v>
      </c>
      <c r="J118" s="629">
        <v>2</v>
      </c>
      <c r="K118" s="629">
        <v>788</v>
      </c>
      <c r="L118" s="629">
        <v>1</v>
      </c>
      <c r="M118" s="629">
        <v>394</v>
      </c>
      <c r="N118" s="629">
        <v>4</v>
      </c>
      <c r="O118" s="629">
        <v>1576</v>
      </c>
      <c r="P118" s="642">
        <v>2</v>
      </c>
      <c r="Q118" s="630">
        <v>394</v>
      </c>
    </row>
    <row r="119" spans="1:17" ht="14.4" customHeight="1" x14ac:dyDescent="0.3">
      <c r="A119" s="625" t="s">
        <v>6243</v>
      </c>
      <c r="B119" s="626" t="s">
        <v>6244</v>
      </c>
      <c r="C119" s="626" t="s">
        <v>5642</v>
      </c>
      <c r="D119" s="626" t="s">
        <v>6297</v>
      </c>
      <c r="E119" s="626" t="s">
        <v>6298</v>
      </c>
      <c r="F119" s="629">
        <v>695</v>
      </c>
      <c r="G119" s="629">
        <v>344025</v>
      </c>
      <c r="H119" s="629">
        <v>1</v>
      </c>
      <c r="I119" s="629">
        <v>495</v>
      </c>
      <c r="J119" s="629">
        <v>639</v>
      </c>
      <c r="K119" s="629">
        <v>316305</v>
      </c>
      <c r="L119" s="629">
        <v>0.91942446043165471</v>
      </c>
      <c r="M119" s="629">
        <v>495</v>
      </c>
      <c r="N119" s="629">
        <v>791</v>
      </c>
      <c r="O119" s="629">
        <v>391545</v>
      </c>
      <c r="P119" s="642">
        <v>1.1381294964028776</v>
      </c>
      <c r="Q119" s="630">
        <v>495</v>
      </c>
    </row>
    <row r="120" spans="1:17" ht="14.4" customHeight="1" x14ac:dyDescent="0.3">
      <c r="A120" s="625" t="s">
        <v>6243</v>
      </c>
      <c r="B120" s="626" t="s">
        <v>6244</v>
      </c>
      <c r="C120" s="626" t="s">
        <v>5642</v>
      </c>
      <c r="D120" s="626" t="s">
        <v>6299</v>
      </c>
      <c r="E120" s="626" t="s">
        <v>6300</v>
      </c>
      <c r="F120" s="629">
        <v>30</v>
      </c>
      <c r="G120" s="629">
        <v>29610</v>
      </c>
      <c r="H120" s="629">
        <v>1</v>
      </c>
      <c r="I120" s="629">
        <v>987</v>
      </c>
      <c r="J120" s="629">
        <v>38</v>
      </c>
      <c r="K120" s="629">
        <v>37506</v>
      </c>
      <c r="L120" s="629">
        <v>1.2666666666666666</v>
      </c>
      <c r="M120" s="629">
        <v>987</v>
      </c>
      <c r="N120" s="629">
        <v>21</v>
      </c>
      <c r="O120" s="629">
        <v>20727</v>
      </c>
      <c r="P120" s="642">
        <v>0.7</v>
      </c>
      <c r="Q120" s="630">
        <v>987</v>
      </c>
    </row>
    <row r="121" spans="1:17" ht="14.4" customHeight="1" x14ac:dyDescent="0.3">
      <c r="A121" s="625" t="s">
        <v>6243</v>
      </c>
      <c r="B121" s="626" t="s">
        <v>6244</v>
      </c>
      <c r="C121" s="626" t="s">
        <v>5642</v>
      </c>
      <c r="D121" s="626" t="s">
        <v>6301</v>
      </c>
      <c r="E121" s="626" t="s">
        <v>6302</v>
      </c>
      <c r="F121" s="629">
        <v>1</v>
      </c>
      <c r="G121" s="629">
        <v>24</v>
      </c>
      <c r="H121" s="629">
        <v>1</v>
      </c>
      <c r="I121" s="629">
        <v>24</v>
      </c>
      <c r="J121" s="629">
        <v>2</v>
      </c>
      <c r="K121" s="629">
        <v>48</v>
      </c>
      <c r="L121" s="629">
        <v>2</v>
      </c>
      <c r="M121" s="629">
        <v>24</v>
      </c>
      <c r="N121" s="629"/>
      <c r="O121" s="629"/>
      <c r="P121" s="642"/>
      <c r="Q121" s="630"/>
    </row>
    <row r="122" spans="1:17" ht="14.4" customHeight="1" x14ac:dyDescent="0.3">
      <c r="A122" s="625" t="s">
        <v>6243</v>
      </c>
      <c r="B122" s="626" t="s">
        <v>6244</v>
      </c>
      <c r="C122" s="626" t="s">
        <v>5642</v>
      </c>
      <c r="D122" s="626" t="s">
        <v>6303</v>
      </c>
      <c r="E122" s="626" t="s">
        <v>6304</v>
      </c>
      <c r="F122" s="629">
        <v>455</v>
      </c>
      <c r="G122" s="629">
        <v>150605</v>
      </c>
      <c r="H122" s="629">
        <v>1</v>
      </c>
      <c r="I122" s="629">
        <v>331</v>
      </c>
      <c r="J122" s="629">
        <v>477</v>
      </c>
      <c r="K122" s="629">
        <v>157887</v>
      </c>
      <c r="L122" s="629">
        <v>1.0483516483516484</v>
      </c>
      <c r="M122" s="629">
        <v>331</v>
      </c>
      <c r="N122" s="629">
        <v>504</v>
      </c>
      <c r="O122" s="629">
        <v>166824</v>
      </c>
      <c r="P122" s="642">
        <v>1.1076923076923078</v>
      </c>
      <c r="Q122" s="630">
        <v>331</v>
      </c>
    </row>
    <row r="123" spans="1:17" ht="14.4" customHeight="1" x14ac:dyDescent="0.3">
      <c r="A123" s="625" t="s">
        <v>6243</v>
      </c>
      <c r="B123" s="626" t="s">
        <v>6244</v>
      </c>
      <c r="C123" s="626" t="s">
        <v>5642</v>
      </c>
      <c r="D123" s="626" t="s">
        <v>6305</v>
      </c>
      <c r="E123" s="626" t="s">
        <v>6306</v>
      </c>
      <c r="F123" s="629">
        <v>1</v>
      </c>
      <c r="G123" s="629">
        <v>135</v>
      </c>
      <c r="H123" s="629">
        <v>1</v>
      </c>
      <c r="I123" s="629">
        <v>135</v>
      </c>
      <c r="J123" s="629"/>
      <c r="K123" s="629"/>
      <c r="L123" s="629"/>
      <c r="M123" s="629"/>
      <c r="N123" s="629"/>
      <c r="O123" s="629"/>
      <c r="P123" s="642"/>
      <c r="Q123" s="630"/>
    </row>
    <row r="124" spans="1:17" ht="14.4" customHeight="1" x14ac:dyDescent="0.3">
      <c r="A124" s="625" t="s">
        <v>6243</v>
      </c>
      <c r="B124" s="626" t="s">
        <v>6244</v>
      </c>
      <c r="C124" s="626" t="s">
        <v>5642</v>
      </c>
      <c r="D124" s="626" t="s">
        <v>6307</v>
      </c>
      <c r="E124" s="626" t="s">
        <v>6308</v>
      </c>
      <c r="F124" s="629">
        <v>2553</v>
      </c>
      <c r="G124" s="629">
        <v>38295</v>
      </c>
      <c r="H124" s="629">
        <v>1</v>
      </c>
      <c r="I124" s="629">
        <v>15</v>
      </c>
      <c r="J124" s="629">
        <v>2308</v>
      </c>
      <c r="K124" s="629">
        <v>34620</v>
      </c>
      <c r="L124" s="629">
        <v>0.9040344692518606</v>
      </c>
      <c r="M124" s="629">
        <v>15</v>
      </c>
      <c r="N124" s="629">
        <v>2337</v>
      </c>
      <c r="O124" s="629">
        <v>35055</v>
      </c>
      <c r="P124" s="642">
        <v>0.91539365452408927</v>
      </c>
      <c r="Q124" s="630">
        <v>15</v>
      </c>
    </row>
    <row r="125" spans="1:17" ht="14.4" customHeight="1" x14ac:dyDescent="0.3">
      <c r="A125" s="625" t="s">
        <v>6243</v>
      </c>
      <c r="B125" s="626" t="s">
        <v>6244</v>
      </c>
      <c r="C125" s="626" t="s">
        <v>5642</v>
      </c>
      <c r="D125" s="626" t="s">
        <v>6309</v>
      </c>
      <c r="E125" s="626" t="s">
        <v>6310</v>
      </c>
      <c r="F125" s="629">
        <v>167</v>
      </c>
      <c r="G125" s="629">
        <v>107381</v>
      </c>
      <c r="H125" s="629">
        <v>1</v>
      </c>
      <c r="I125" s="629">
        <v>643</v>
      </c>
      <c r="J125" s="629">
        <v>66</v>
      </c>
      <c r="K125" s="629">
        <v>42438</v>
      </c>
      <c r="L125" s="629">
        <v>0.39520958083832336</v>
      </c>
      <c r="M125" s="629">
        <v>643</v>
      </c>
      <c r="N125" s="629">
        <v>33</v>
      </c>
      <c r="O125" s="629">
        <v>21252</v>
      </c>
      <c r="P125" s="642">
        <v>0.19791210735604994</v>
      </c>
      <c r="Q125" s="630">
        <v>644</v>
      </c>
    </row>
    <row r="126" spans="1:17" ht="14.4" customHeight="1" x14ac:dyDescent="0.3">
      <c r="A126" s="625" t="s">
        <v>6243</v>
      </c>
      <c r="B126" s="626" t="s">
        <v>6244</v>
      </c>
      <c r="C126" s="626" t="s">
        <v>5642</v>
      </c>
      <c r="D126" s="626" t="s">
        <v>6311</v>
      </c>
      <c r="E126" s="626" t="s">
        <v>6312</v>
      </c>
      <c r="F126" s="629"/>
      <c r="G126" s="629"/>
      <c r="H126" s="629"/>
      <c r="I126" s="629"/>
      <c r="J126" s="629">
        <v>3</v>
      </c>
      <c r="K126" s="629">
        <v>246</v>
      </c>
      <c r="L126" s="629"/>
      <c r="M126" s="629">
        <v>82</v>
      </c>
      <c r="N126" s="629"/>
      <c r="O126" s="629"/>
      <c r="P126" s="642"/>
      <c r="Q126" s="630"/>
    </row>
    <row r="127" spans="1:17" ht="14.4" customHeight="1" x14ac:dyDescent="0.3">
      <c r="A127" s="625" t="s">
        <v>6243</v>
      </c>
      <c r="B127" s="626" t="s">
        <v>6244</v>
      </c>
      <c r="C127" s="626" t="s">
        <v>5642</v>
      </c>
      <c r="D127" s="626" t="s">
        <v>6313</v>
      </c>
      <c r="E127" s="626" t="s">
        <v>6314</v>
      </c>
      <c r="F127" s="629">
        <v>51</v>
      </c>
      <c r="G127" s="629">
        <v>1887</v>
      </c>
      <c r="H127" s="629">
        <v>1</v>
      </c>
      <c r="I127" s="629">
        <v>37</v>
      </c>
      <c r="J127" s="629">
        <v>19</v>
      </c>
      <c r="K127" s="629">
        <v>703</v>
      </c>
      <c r="L127" s="629">
        <v>0.37254901960784315</v>
      </c>
      <c r="M127" s="629">
        <v>37</v>
      </c>
      <c r="N127" s="629">
        <v>23</v>
      </c>
      <c r="O127" s="629">
        <v>851</v>
      </c>
      <c r="P127" s="642">
        <v>0.45098039215686275</v>
      </c>
      <c r="Q127" s="630">
        <v>37</v>
      </c>
    </row>
    <row r="128" spans="1:17" ht="14.4" customHeight="1" x14ac:dyDescent="0.3">
      <c r="A128" s="625" t="s">
        <v>6243</v>
      </c>
      <c r="B128" s="626" t="s">
        <v>6244</v>
      </c>
      <c r="C128" s="626" t="s">
        <v>5642</v>
      </c>
      <c r="D128" s="626" t="s">
        <v>6315</v>
      </c>
      <c r="E128" s="626" t="s">
        <v>6316</v>
      </c>
      <c r="F128" s="629"/>
      <c r="G128" s="629"/>
      <c r="H128" s="629"/>
      <c r="I128" s="629"/>
      <c r="J128" s="629">
        <v>1</v>
      </c>
      <c r="K128" s="629">
        <v>262</v>
      </c>
      <c r="L128" s="629"/>
      <c r="M128" s="629">
        <v>262</v>
      </c>
      <c r="N128" s="629"/>
      <c r="O128" s="629"/>
      <c r="P128" s="642"/>
      <c r="Q128" s="630"/>
    </row>
    <row r="129" spans="1:17" ht="14.4" customHeight="1" x14ac:dyDescent="0.3">
      <c r="A129" s="625" t="s">
        <v>6243</v>
      </c>
      <c r="B129" s="626" t="s">
        <v>6244</v>
      </c>
      <c r="C129" s="626" t="s">
        <v>5642</v>
      </c>
      <c r="D129" s="626" t="s">
        <v>6317</v>
      </c>
      <c r="E129" s="626" t="s">
        <v>6318</v>
      </c>
      <c r="F129" s="629">
        <v>74</v>
      </c>
      <c r="G129" s="629">
        <v>1110</v>
      </c>
      <c r="H129" s="629">
        <v>1</v>
      </c>
      <c r="I129" s="629">
        <v>15</v>
      </c>
      <c r="J129" s="629">
        <v>33</v>
      </c>
      <c r="K129" s="629">
        <v>495</v>
      </c>
      <c r="L129" s="629">
        <v>0.44594594594594594</v>
      </c>
      <c r="M129" s="629">
        <v>15</v>
      </c>
      <c r="N129" s="629">
        <v>29</v>
      </c>
      <c r="O129" s="629">
        <v>435</v>
      </c>
      <c r="P129" s="642">
        <v>0.39189189189189189</v>
      </c>
      <c r="Q129" s="630">
        <v>15</v>
      </c>
    </row>
    <row r="130" spans="1:17" ht="14.4" customHeight="1" x14ac:dyDescent="0.3">
      <c r="A130" s="625" t="s">
        <v>6243</v>
      </c>
      <c r="B130" s="626" t="s">
        <v>6244</v>
      </c>
      <c r="C130" s="626" t="s">
        <v>5642</v>
      </c>
      <c r="D130" s="626" t="s">
        <v>6319</v>
      </c>
      <c r="E130" s="626" t="s">
        <v>6320</v>
      </c>
      <c r="F130" s="629">
        <v>15</v>
      </c>
      <c r="G130" s="629">
        <v>315</v>
      </c>
      <c r="H130" s="629">
        <v>1</v>
      </c>
      <c r="I130" s="629">
        <v>21</v>
      </c>
      <c r="J130" s="629">
        <v>10</v>
      </c>
      <c r="K130" s="629">
        <v>210</v>
      </c>
      <c r="L130" s="629">
        <v>0.66666666666666663</v>
      </c>
      <c r="M130" s="629">
        <v>21</v>
      </c>
      <c r="N130" s="629">
        <v>6</v>
      </c>
      <c r="O130" s="629">
        <v>126</v>
      </c>
      <c r="P130" s="642">
        <v>0.4</v>
      </c>
      <c r="Q130" s="630">
        <v>21</v>
      </c>
    </row>
    <row r="131" spans="1:17" ht="14.4" customHeight="1" x14ac:dyDescent="0.3">
      <c r="A131" s="625" t="s">
        <v>6243</v>
      </c>
      <c r="B131" s="626" t="s">
        <v>6244</v>
      </c>
      <c r="C131" s="626" t="s">
        <v>5642</v>
      </c>
      <c r="D131" s="626" t="s">
        <v>6321</v>
      </c>
      <c r="E131" s="626" t="s">
        <v>6322</v>
      </c>
      <c r="F131" s="629"/>
      <c r="G131" s="629"/>
      <c r="H131" s="629"/>
      <c r="I131" s="629"/>
      <c r="J131" s="629"/>
      <c r="K131" s="629"/>
      <c r="L131" s="629"/>
      <c r="M131" s="629"/>
      <c r="N131" s="629">
        <v>1</v>
      </c>
      <c r="O131" s="629">
        <v>27</v>
      </c>
      <c r="P131" s="642"/>
      <c r="Q131" s="630">
        <v>27</v>
      </c>
    </row>
    <row r="132" spans="1:17" ht="14.4" customHeight="1" x14ac:dyDescent="0.3">
      <c r="A132" s="625" t="s">
        <v>6243</v>
      </c>
      <c r="B132" s="626" t="s">
        <v>6244</v>
      </c>
      <c r="C132" s="626" t="s">
        <v>5642</v>
      </c>
      <c r="D132" s="626" t="s">
        <v>6323</v>
      </c>
      <c r="E132" s="626" t="s">
        <v>6324</v>
      </c>
      <c r="F132" s="629">
        <v>2598</v>
      </c>
      <c r="G132" s="629">
        <v>57156</v>
      </c>
      <c r="H132" s="629">
        <v>1</v>
      </c>
      <c r="I132" s="629">
        <v>22</v>
      </c>
      <c r="J132" s="629">
        <v>2303</v>
      </c>
      <c r="K132" s="629">
        <v>50666</v>
      </c>
      <c r="L132" s="629">
        <v>0.886451116243264</v>
      </c>
      <c r="M132" s="629">
        <v>22</v>
      </c>
      <c r="N132" s="629">
        <v>2305</v>
      </c>
      <c r="O132" s="629">
        <v>50710</v>
      </c>
      <c r="P132" s="642">
        <v>0.8872209391839877</v>
      </c>
      <c r="Q132" s="630">
        <v>22</v>
      </c>
    </row>
    <row r="133" spans="1:17" ht="14.4" customHeight="1" x14ac:dyDescent="0.3">
      <c r="A133" s="625" t="s">
        <v>6243</v>
      </c>
      <c r="B133" s="626" t="s">
        <v>6244</v>
      </c>
      <c r="C133" s="626" t="s">
        <v>5642</v>
      </c>
      <c r="D133" s="626" t="s">
        <v>6325</v>
      </c>
      <c r="E133" s="626" t="s">
        <v>6326</v>
      </c>
      <c r="F133" s="629"/>
      <c r="G133" s="629"/>
      <c r="H133" s="629"/>
      <c r="I133" s="629"/>
      <c r="J133" s="629">
        <v>1</v>
      </c>
      <c r="K133" s="629">
        <v>145</v>
      </c>
      <c r="L133" s="629"/>
      <c r="M133" s="629">
        <v>145</v>
      </c>
      <c r="N133" s="629"/>
      <c r="O133" s="629"/>
      <c r="P133" s="642"/>
      <c r="Q133" s="630"/>
    </row>
    <row r="134" spans="1:17" ht="14.4" customHeight="1" x14ac:dyDescent="0.3">
      <c r="A134" s="625" t="s">
        <v>6243</v>
      </c>
      <c r="B134" s="626" t="s">
        <v>6244</v>
      </c>
      <c r="C134" s="626" t="s">
        <v>5642</v>
      </c>
      <c r="D134" s="626" t="s">
        <v>6327</v>
      </c>
      <c r="E134" s="626" t="s">
        <v>6328</v>
      </c>
      <c r="F134" s="629"/>
      <c r="G134" s="629"/>
      <c r="H134" s="629"/>
      <c r="I134" s="629"/>
      <c r="J134" s="629"/>
      <c r="K134" s="629"/>
      <c r="L134" s="629"/>
      <c r="M134" s="629"/>
      <c r="N134" s="629">
        <v>1</v>
      </c>
      <c r="O134" s="629">
        <v>355</v>
      </c>
      <c r="P134" s="642"/>
      <c r="Q134" s="630">
        <v>355</v>
      </c>
    </row>
    <row r="135" spans="1:17" ht="14.4" customHeight="1" x14ac:dyDescent="0.3">
      <c r="A135" s="625" t="s">
        <v>6243</v>
      </c>
      <c r="B135" s="626" t="s">
        <v>6244</v>
      </c>
      <c r="C135" s="626" t="s">
        <v>5642</v>
      </c>
      <c r="D135" s="626" t="s">
        <v>6329</v>
      </c>
      <c r="E135" s="626" t="s">
        <v>6330</v>
      </c>
      <c r="F135" s="629">
        <v>8</v>
      </c>
      <c r="G135" s="629">
        <v>504</v>
      </c>
      <c r="H135" s="629">
        <v>1</v>
      </c>
      <c r="I135" s="629">
        <v>63</v>
      </c>
      <c r="J135" s="629">
        <v>6</v>
      </c>
      <c r="K135" s="629">
        <v>378</v>
      </c>
      <c r="L135" s="629">
        <v>0.75</v>
      </c>
      <c r="M135" s="629">
        <v>63</v>
      </c>
      <c r="N135" s="629">
        <v>4</v>
      </c>
      <c r="O135" s="629">
        <v>252</v>
      </c>
      <c r="P135" s="642">
        <v>0.5</v>
      </c>
      <c r="Q135" s="630">
        <v>63</v>
      </c>
    </row>
    <row r="136" spans="1:17" ht="14.4" customHeight="1" x14ac:dyDescent="0.3">
      <c r="A136" s="625" t="s">
        <v>6243</v>
      </c>
      <c r="B136" s="626" t="s">
        <v>6244</v>
      </c>
      <c r="C136" s="626" t="s">
        <v>5642</v>
      </c>
      <c r="D136" s="626" t="s">
        <v>6331</v>
      </c>
      <c r="E136" s="626" t="s">
        <v>6332</v>
      </c>
      <c r="F136" s="629">
        <v>1287</v>
      </c>
      <c r="G136" s="629">
        <v>21879</v>
      </c>
      <c r="H136" s="629">
        <v>1</v>
      </c>
      <c r="I136" s="629">
        <v>17</v>
      </c>
      <c r="J136" s="629">
        <v>51</v>
      </c>
      <c r="K136" s="629">
        <v>867</v>
      </c>
      <c r="L136" s="629">
        <v>3.9627039627039624E-2</v>
      </c>
      <c r="M136" s="629">
        <v>17</v>
      </c>
      <c r="N136" s="629">
        <v>23</v>
      </c>
      <c r="O136" s="629">
        <v>391</v>
      </c>
      <c r="P136" s="642">
        <v>1.7871017871017872E-2</v>
      </c>
      <c r="Q136" s="630">
        <v>17</v>
      </c>
    </row>
    <row r="137" spans="1:17" ht="14.4" customHeight="1" x14ac:dyDescent="0.3">
      <c r="A137" s="625" t="s">
        <v>6243</v>
      </c>
      <c r="B137" s="626" t="s">
        <v>6244</v>
      </c>
      <c r="C137" s="626" t="s">
        <v>5642</v>
      </c>
      <c r="D137" s="626" t="s">
        <v>6333</v>
      </c>
      <c r="E137" s="626" t="s">
        <v>6334</v>
      </c>
      <c r="F137" s="629">
        <v>1</v>
      </c>
      <c r="G137" s="629">
        <v>107</v>
      </c>
      <c r="H137" s="629">
        <v>1</v>
      </c>
      <c r="I137" s="629">
        <v>107</v>
      </c>
      <c r="J137" s="629"/>
      <c r="K137" s="629"/>
      <c r="L137" s="629"/>
      <c r="M137" s="629"/>
      <c r="N137" s="629"/>
      <c r="O137" s="629"/>
      <c r="P137" s="642"/>
      <c r="Q137" s="630"/>
    </row>
    <row r="138" spans="1:17" ht="14.4" customHeight="1" x14ac:dyDescent="0.3">
      <c r="A138" s="625" t="s">
        <v>6243</v>
      </c>
      <c r="B138" s="626" t="s">
        <v>6244</v>
      </c>
      <c r="C138" s="626" t="s">
        <v>5642</v>
      </c>
      <c r="D138" s="626" t="s">
        <v>6335</v>
      </c>
      <c r="E138" s="626" t="s">
        <v>6336</v>
      </c>
      <c r="F138" s="629">
        <v>4</v>
      </c>
      <c r="G138" s="629">
        <v>816</v>
      </c>
      <c r="H138" s="629">
        <v>1</v>
      </c>
      <c r="I138" s="629">
        <v>204</v>
      </c>
      <c r="J138" s="629">
        <v>2</v>
      </c>
      <c r="K138" s="629">
        <v>408</v>
      </c>
      <c r="L138" s="629">
        <v>0.5</v>
      </c>
      <c r="M138" s="629">
        <v>204</v>
      </c>
      <c r="N138" s="629">
        <v>1</v>
      </c>
      <c r="O138" s="629">
        <v>204</v>
      </c>
      <c r="P138" s="642">
        <v>0.25</v>
      </c>
      <c r="Q138" s="630">
        <v>204</v>
      </c>
    </row>
    <row r="139" spans="1:17" ht="14.4" customHeight="1" x14ac:dyDescent="0.3">
      <c r="A139" s="625" t="s">
        <v>6243</v>
      </c>
      <c r="B139" s="626" t="s">
        <v>6244</v>
      </c>
      <c r="C139" s="626" t="s">
        <v>5642</v>
      </c>
      <c r="D139" s="626" t="s">
        <v>6337</v>
      </c>
      <c r="E139" s="626" t="s">
        <v>6338</v>
      </c>
      <c r="F139" s="629">
        <v>4</v>
      </c>
      <c r="G139" s="629">
        <v>248</v>
      </c>
      <c r="H139" s="629">
        <v>1</v>
      </c>
      <c r="I139" s="629">
        <v>62</v>
      </c>
      <c r="J139" s="629">
        <v>3</v>
      </c>
      <c r="K139" s="629">
        <v>186</v>
      </c>
      <c r="L139" s="629">
        <v>0.75</v>
      </c>
      <c r="M139" s="629">
        <v>62</v>
      </c>
      <c r="N139" s="629">
        <v>2</v>
      </c>
      <c r="O139" s="629">
        <v>126</v>
      </c>
      <c r="P139" s="642">
        <v>0.50806451612903225</v>
      </c>
      <c r="Q139" s="630">
        <v>63</v>
      </c>
    </row>
    <row r="140" spans="1:17" ht="14.4" customHeight="1" x14ac:dyDescent="0.3">
      <c r="A140" s="625" t="s">
        <v>6243</v>
      </c>
      <c r="B140" s="626" t="s">
        <v>6244</v>
      </c>
      <c r="C140" s="626" t="s">
        <v>5642</v>
      </c>
      <c r="D140" s="626" t="s">
        <v>6339</v>
      </c>
      <c r="E140" s="626" t="s">
        <v>6340</v>
      </c>
      <c r="F140" s="629">
        <v>4</v>
      </c>
      <c r="G140" s="629">
        <v>1892</v>
      </c>
      <c r="H140" s="629">
        <v>1</v>
      </c>
      <c r="I140" s="629">
        <v>473</v>
      </c>
      <c r="J140" s="629"/>
      <c r="K140" s="629"/>
      <c r="L140" s="629"/>
      <c r="M140" s="629"/>
      <c r="N140" s="629"/>
      <c r="O140" s="629"/>
      <c r="P140" s="642"/>
      <c r="Q140" s="630"/>
    </row>
    <row r="141" spans="1:17" ht="14.4" customHeight="1" x14ac:dyDescent="0.3">
      <c r="A141" s="625" t="s">
        <v>6243</v>
      </c>
      <c r="B141" s="626" t="s">
        <v>6244</v>
      </c>
      <c r="C141" s="626" t="s">
        <v>5642</v>
      </c>
      <c r="D141" s="626" t="s">
        <v>6341</v>
      </c>
      <c r="E141" s="626" t="s">
        <v>6342</v>
      </c>
      <c r="F141" s="629">
        <v>2814</v>
      </c>
      <c r="G141" s="629">
        <v>56280</v>
      </c>
      <c r="H141" s="629">
        <v>1</v>
      </c>
      <c r="I141" s="629">
        <v>20</v>
      </c>
      <c r="J141" s="629">
        <v>2529</v>
      </c>
      <c r="K141" s="629">
        <v>50580</v>
      </c>
      <c r="L141" s="629">
        <v>0.8987206823027718</v>
      </c>
      <c r="M141" s="629">
        <v>20</v>
      </c>
      <c r="N141" s="629">
        <v>2645</v>
      </c>
      <c r="O141" s="629">
        <v>52900</v>
      </c>
      <c r="P141" s="642">
        <v>0.9399431414356787</v>
      </c>
      <c r="Q141" s="630">
        <v>20</v>
      </c>
    </row>
    <row r="142" spans="1:17" ht="14.4" customHeight="1" x14ac:dyDescent="0.3">
      <c r="A142" s="625" t="s">
        <v>6243</v>
      </c>
      <c r="B142" s="626" t="s">
        <v>6244</v>
      </c>
      <c r="C142" s="626" t="s">
        <v>5642</v>
      </c>
      <c r="D142" s="626" t="s">
        <v>6343</v>
      </c>
      <c r="E142" s="626" t="s">
        <v>6344</v>
      </c>
      <c r="F142" s="629">
        <v>18</v>
      </c>
      <c r="G142" s="629">
        <v>900</v>
      </c>
      <c r="H142" s="629">
        <v>1</v>
      </c>
      <c r="I142" s="629">
        <v>50</v>
      </c>
      <c r="J142" s="629">
        <v>3</v>
      </c>
      <c r="K142" s="629">
        <v>150</v>
      </c>
      <c r="L142" s="629">
        <v>0.16666666666666666</v>
      </c>
      <c r="M142" s="629">
        <v>50</v>
      </c>
      <c r="N142" s="629"/>
      <c r="O142" s="629"/>
      <c r="P142" s="642"/>
      <c r="Q142" s="630"/>
    </row>
    <row r="143" spans="1:17" ht="14.4" customHeight="1" x14ac:dyDescent="0.3">
      <c r="A143" s="625" t="s">
        <v>6243</v>
      </c>
      <c r="B143" s="626" t="s">
        <v>6244</v>
      </c>
      <c r="C143" s="626" t="s">
        <v>5642</v>
      </c>
      <c r="D143" s="626" t="s">
        <v>6345</v>
      </c>
      <c r="E143" s="626" t="s">
        <v>6346</v>
      </c>
      <c r="F143" s="629">
        <v>7</v>
      </c>
      <c r="G143" s="629">
        <v>119</v>
      </c>
      <c r="H143" s="629">
        <v>1</v>
      </c>
      <c r="I143" s="629">
        <v>17</v>
      </c>
      <c r="J143" s="629">
        <v>2</v>
      </c>
      <c r="K143" s="629">
        <v>34</v>
      </c>
      <c r="L143" s="629">
        <v>0.2857142857142857</v>
      </c>
      <c r="M143" s="629">
        <v>17</v>
      </c>
      <c r="N143" s="629"/>
      <c r="O143" s="629"/>
      <c r="P143" s="642"/>
      <c r="Q143" s="630"/>
    </row>
    <row r="144" spans="1:17" ht="14.4" customHeight="1" x14ac:dyDescent="0.3">
      <c r="A144" s="625" t="s">
        <v>6243</v>
      </c>
      <c r="B144" s="626" t="s">
        <v>6244</v>
      </c>
      <c r="C144" s="626" t="s">
        <v>5642</v>
      </c>
      <c r="D144" s="626" t="s">
        <v>6347</v>
      </c>
      <c r="E144" s="626" t="s">
        <v>6348</v>
      </c>
      <c r="F144" s="629">
        <v>8</v>
      </c>
      <c r="G144" s="629">
        <v>376</v>
      </c>
      <c r="H144" s="629">
        <v>1</v>
      </c>
      <c r="I144" s="629">
        <v>47</v>
      </c>
      <c r="J144" s="629">
        <v>6</v>
      </c>
      <c r="K144" s="629">
        <v>282</v>
      </c>
      <c r="L144" s="629">
        <v>0.75</v>
      </c>
      <c r="M144" s="629">
        <v>47</v>
      </c>
      <c r="N144" s="629">
        <v>7</v>
      </c>
      <c r="O144" s="629">
        <v>329</v>
      </c>
      <c r="P144" s="642">
        <v>0.875</v>
      </c>
      <c r="Q144" s="630">
        <v>47</v>
      </c>
    </row>
    <row r="145" spans="1:17" ht="14.4" customHeight="1" x14ac:dyDescent="0.3">
      <c r="A145" s="625" t="s">
        <v>6243</v>
      </c>
      <c r="B145" s="626" t="s">
        <v>6244</v>
      </c>
      <c r="C145" s="626" t="s">
        <v>5642</v>
      </c>
      <c r="D145" s="626" t="s">
        <v>6349</v>
      </c>
      <c r="E145" s="626" t="s">
        <v>6350</v>
      </c>
      <c r="F145" s="629"/>
      <c r="G145" s="629"/>
      <c r="H145" s="629"/>
      <c r="I145" s="629"/>
      <c r="J145" s="629">
        <v>1</v>
      </c>
      <c r="K145" s="629">
        <v>287</v>
      </c>
      <c r="L145" s="629"/>
      <c r="M145" s="629">
        <v>287</v>
      </c>
      <c r="N145" s="629"/>
      <c r="O145" s="629"/>
      <c r="P145" s="642"/>
      <c r="Q145" s="630"/>
    </row>
    <row r="146" spans="1:17" ht="14.4" customHeight="1" x14ac:dyDescent="0.3">
      <c r="A146" s="625" t="s">
        <v>6243</v>
      </c>
      <c r="B146" s="626" t="s">
        <v>6244</v>
      </c>
      <c r="C146" s="626" t="s">
        <v>5642</v>
      </c>
      <c r="D146" s="626" t="s">
        <v>6351</v>
      </c>
      <c r="E146" s="626" t="s">
        <v>6352</v>
      </c>
      <c r="F146" s="629">
        <v>51</v>
      </c>
      <c r="G146" s="629">
        <v>1530</v>
      </c>
      <c r="H146" s="629">
        <v>1</v>
      </c>
      <c r="I146" s="629">
        <v>30</v>
      </c>
      <c r="J146" s="629">
        <v>3</v>
      </c>
      <c r="K146" s="629">
        <v>90</v>
      </c>
      <c r="L146" s="629">
        <v>5.8823529411764705E-2</v>
      </c>
      <c r="M146" s="629">
        <v>30</v>
      </c>
      <c r="N146" s="629"/>
      <c r="O146" s="629"/>
      <c r="P146" s="642"/>
      <c r="Q146" s="630"/>
    </row>
    <row r="147" spans="1:17" ht="14.4" customHeight="1" x14ac:dyDescent="0.3">
      <c r="A147" s="625" t="s">
        <v>6243</v>
      </c>
      <c r="B147" s="626" t="s">
        <v>6244</v>
      </c>
      <c r="C147" s="626" t="s">
        <v>5642</v>
      </c>
      <c r="D147" s="626" t="s">
        <v>6353</v>
      </c>
      <c r="E147" s="626" t="s">
        <v>6354</v>
      </c>
      <c r="F147" s="629">
        <v>1</v>
      </c>
      <c r="G147" s="629">
        <v>42</v>
      </c>
      <c r="H147" s="629">
        <v>1</v>
      </c>
      <c r="I147" s="629">
        <v>42</v>
      </c>
      <c r="J147" s="629"/>
      <c r="K147" s="629"/>
      <c r="L147" s="629"/>
      <c r="M147" s="629"/>
      <c r="N147" s="629"/>
      <c r="O147" s="629"/>
      <c r="P147" s="642"/>
      <c r="Q147" s="630"/>
    </row>
    <row r="148" spans="1:17" ht="14.4" customHeight="1" x14ac:dyDescent="0.3">
      <c r="A148" s="625" t="s">
        <v>6243</v>
      </c>
      <c r="B148" s="626" t="s">
        <v>6244</v>
      </c>
      <c r="C148" s="626" t="s">
        <v>5642</v>
      </c>
      <c r="D148" s="626" t="s">
        <v>6355</v>
      </c>
      <c r="E148" s="626" t="s">
        <v>6356</v>
      </c>
      <c r="F148" s="629">
        <v>18</v>
      </c>
      <c r="G148" s="629">
        <v>1080</v>
      </c>
      <c r="H148" s="629">
        <v>1</v>
      </c>
      <c r="I148" s="629">
        <v>60</v>
      </c>
      <c r="J148" s="629">
        <v>3</v>
      </c>
      <c r="K148" s="629">
        <v>180</v>
      </c>
      <c r="L148" s="629">
        <v>0.16666666666666666</v>
      </c>
      <c r="M148" s="629">
        <v>60</v>
      </c>
      <c r="N148" s="629"/>
      <c r="O148" s="629"/>
      <c r="P148" s="642"/>
      <c r="Q148" s="630"/>
    </row>
    <row r="149" spans="1:17" ht="14.4" customHeight="1" x14ac:dyDescent="0.3">
      <c r="A149" s="625" t="s">
        <v>6243</v>
      </c>
      <c r="B149" s="626" t="s">
        <v>6244</v>
      </c>
      <c r="C149" s="626" t="s">
        <v>5642</v>
      </c>
      <c r="D149" s="626" t="s">
        <v>6357</v>
      </c>
      <c r="E149" s="626" t="s">
        <v>6358</v>
      </c>
      <c r="F149" s="629">
        <v>47</v>
      </c>
      <c r="G149" s="629">
        <v>3948</v>
      </c>
      <c r="H149" s="629">
        <v>1</v>
      </c>
      <c r="I149" s="629">
        <v>84</v>
      </c>
      <c r="J149" s="629">
        <v>14</v>
      </c>
      <c r="K149" s="629">
        <v>1176</v>
      </c>
      <c r="L149" s="629">
        <v>0.2978723404255319</v>
      </c>
      <c r="M149" s="629">
        <v>84</v>
      </c>
      <c r="N149" s="629">
        <v>19</v>
      </c>
      <c r="O149" s="629">
        <v>1596</v>
      </c>
      <c r="P149" s="642">
        <v>0.40425531914893614</v>
      </c>
      <c r="Q149" s="630">
        <v>84</v>
      </c>
    </row>
    <row r="150" spans="1:17" ht="14.4" customHeight="1" x14ac:dyDescent="0.3">
      <c r="A150" s="625" t="s">
        <v>6243</v>
      </c>
      <c r="B150" s="626" t="s">
        <v>6244</v>
      </c>
      <c r="C150" s="626" t="s">
        <v>5642</v>
      </c>
      <c r="D150" s="626" t="s">
        <v>6359</v>
      </c>
      <c r="E150" s="626" t="s">
        <v>6360</v>
      </c>
      <c r="F150" s="629"/>
      <c r="G150" s="629"/>
      <c r="H150" s="629"/>
      <c r="I150" s="629"/>
      <c r="J150" s="629">
        <v>1</v>
      </c>
      <c r="K150" s="629">
        <v>96</v>
      </c>
      <c r="L150" s="629"/>
      <c r="M150" s="629">
        <v>96</v>
      </c>
      <c r="N150" s="629"/>
      <c r="O150" s="629"/>
      <c r="P150" s="642"/>
      <c r="Q150" s="630"/>
    </row>
    <row r="151" spans="1:17" ht="14.4" customHeight="1" x14ac:dyDescent="0.3">
      <c r="A151" s="625" t="s">
        <v>6243</v>
      </c>
      <c r="B151" s="626" t="s">
        <v>6244</v>
      </c>
      <c r="C151" s="626" t="s">
        <v>5642</v>
      </c>
      <c r="D151" s="626" t="s">
        <v>6361</v>
      </c>
      <c r="E151" s="626" t="s">
        <v>6362</v>
      </c>
      <c r="F151" s="629">
        <v>2</v>
      </c>
      <c r="G151" s="629">
        <v>120</v>
      </c>
      <c r="H151" s="629">
        <v>1</v>
      </c>
      <c r="I151" s="629">
        <v>60</v>
      </c>
      <c r="J151" s="629">
        <v>1</v>
      </c>
      <c r="K151" s="629">
        <v>60</v>
      </c>
      <c r="L151" s="629">
        <v>0.5</v>
      </c>
      <c r="M151" s="629">
        <v>60</v>
      </c>
      <c r="N151" s="629"/>
      <c r="O151" s="629"/>
      <c r="P151" s="642"/>
      <c r="Q151" s="630"/>
    </row>
    <row r="152" spans="1:17" ht="14.4" customHeight="1" x14ac:dyDescent="0.3">
      <c r="A152" s="625" t="s">
        <v>6243</v>
      </c>
      <c r="B152" s="626" t="s">
        <v>6244</v>
      </c>
      <c r="C152" s="626" t="s">
        <v>5642</v>
      </c>
      <c r="D152" s="626" t="s">
        <v>6363</v>
      </c>
      <c r="E152" s="626" t="s">
        <v>6364</v>
      </c>
      <c r="F152" s="629">
        <v>1376</v>
      </c>
      <c r="G152" s="629">
        <v>16512</v>
      </c>
      <c r="H152" s="629">
        <v>1</v>
      </c>
      <c r="I152" s="629">
        <v>12</v>
      </c>
      <c r="J152" s="629">
        <v>46</v>
      </c>
      <c r="K152" s="629">
        <v>552</v>
      </c>
      <c r="L152" s="629">
        <v>3.3430232558139532E-2</v>
      </c>
      <c r="M152" s="629">
        <v>12</v>
      </c>
      <c r="N152" s="629">
        <v>23</v>
      </c>
      <c r="O152" s="629">
        <v>276</v>
      </c>
      <c r="P152" s="642">
        <v>1.6715116279069766E-2</v>
      </c>
      <c r="Q152" s="630">
        <v>12</v>
      </c>
    </row>
    <row r="153" spans="1:17" ht="14.4" customHeight="1" x14ac:dyDescent="0.3">
      <c r="A153" s="625" t="s">
        <v>6243</v>
      </c>
      <c r="B153" s="626" t="s">
        <v>6244</v>
      </c>
      <c r="C153" s="626" t="s">
        <v>5642</v>
      </c>
      <c r="D153" s="626" t="s">
        <v>6365</v>
      </c>
      <c r="E153" s="626" t="s">
        <v>6366</v>
      </c>
      <c r="F153" s="629">
        <v>1</v>
      </c>
      <c r="G153" s="629">
        <v>7</v>
      </c>
      <c r="H153" s="629">
        <v>1</v>
      </c>
      <c r="I153" s="629">
        <v>7</v>
      </c>
      <c r="J153" s="629"/>
      <c r="K153" s="629"/>
      <c r="L153" s="629"/>
      <c r="M153" s="629"/>
      <c r="N153" s="629"/>
      <c r="O153" s="629"/>
      <c r="P153" s="642"/>
      <c r="Q153" s="630"/>
    </row>
    <row r="154" spans="1:17" ht="14.4" customHeight="1" x14ac:dyDescent="0.3">
      <c r="A154" s="625" t="s">
        <v>6243</v>
      </c>
      <c r="B154" s="626" t="s">
        <v>6244</v>
      </c>
      <c r="C154" s="626" t="s">
        <v>5642</v>
      </c>
      <c r="D154" s="626" t="s">
        <v>6367</v>
      </c>
      <c r="E154" s="626" t="s">
        <v>6368</v>
      </c>
      <c r="F154" s="629">
        <v>49</v>
      </c>
      <c r="G154" s="629">
        <v>3479</v>
      </c>
      <c r="H154" s="629">
        <v>1</v>
      </c>
      <c r="I154" s="629">
        <v>71</v>
      </c>
      <c r="J154" s="629">
        <v>48</v>
      </c>
      <c r="K154" s="629">
        <v>3408</v>
      </c>
      <c r="L154" s="629">
        <v>0.97959183673469385</v>
      </c>
      <c r="M154" s="629">
        <v>71</v>
      </c>
      <c r="N154" s="629">
        <v>51</v>
      </c>
      <c r="O154" s="629">
        <v>3621</v>
      </c>
      <c r="P154" s="642">
        <v>1.0408163265306123</v>
      </c>
      <c r="Q154" s="630">
        <v>71</v>
      </c>
    </row>
    <row r="155" spans="1:17" ht="14.4" customHeight="1" x14ac:dyDescent="0.3">
      <c r="A155" s="625" t="s">
        <v>6243</v>
      </c>
      <c r="B155" s="626" t="s">
        <v>6244</v>
      </c>
      <c r="C155" s="626" t="s">
        <v>5642</v>
      </c>
      <c r="D155" s="626" t="s">
        <v>6369</v>
      </c>
      <c r="E155" s="626" t="s">
        <v>6370</v>
      </c>
      <c r="F155" s="629">
        <v>2570</v>
      </c>
      <c r="G155" s="629">
        <v>48830</v>
      </c>
      <c r="H155" s="629">
        <v>1</v>
      </c>
      <c r="I155" s="629">
        <v>19</v>
      </c>
      <c r="J155" s="629">
        <v>2326</v>
      </c>
      <c r="K155" s="629">
        <v>44194</v>
      </c>
      <c r="L155" s="629">
        <v>0.90505836575875487</v>
      </c>
      <c r="M155" s="629">
        <v>19</v>
      </c>
      <c r="N155" s="629">
        <v>2356</v>
      </c>
      <c r="O155" s="629">
        <v>44764</v>
      </c>
      <c r="P155" s="642">
        <v>0.91673151750972759</v>
      </c>
      <c r="Q155" s="630">
        <v>19</v>
      </c>
    </row>
    <row r="156" spans="1:17" ht="14.4" customHeight="1" x14ac:dyDescent="0.3">
      <c r="A156" s="625" t="s">
        <v>6243</v>
      </c>
      <c r="B156" s="626" t="s">
        <v>6244</v>
      </c>
      <c r="C156" s="626" t="s">
        <v>5642</v>
      </c>
      <c r="D156" s="626" t="s">
        <v>6371</v>
      </c>
      <c r="E156" s="626" t="s">
        <v>6372</v>
      </c>
      <c r="F156" s="629">
        <v>7</v>
      </c>
      <c r="G156" s="629">
        <v>546</v>
      </c>
      <c r="H156" s="629">
        <v>1</v>
      </c>
      <c r="I156" s="629">
        <v>78</v>
      </c>
      <c r="J156" s="629">
        <v>10</v>
      </c>
      <c r="K156" s="629">
        <v>780</v>
      </c>
      <c r="L156" s="629">
        <v>1.4285714285714286</v>
      </c>
      <c r="M156" s="629">
        <v>78</v>
      </c>
      <c r="N156" s="629">
        <v>13</v>
      </c>
      <c r="O156" s="629">
        <v>1014</v>
      </c>
      <c r="P156" s="642">
        <v>1.8571428571428572</v>
      </c>
      <c r="Q156" s="630">
        <v>78</v>
      </c>
    </row>
    <row r="157" spans="1:17" ht="14.4" customHeight="1" x14ac:dyDescent="0.3">
      <c r="A157" s="625" t="s">
        <v>6243</v>
      </c>
      <c r="B157" s="626" t="s">
        <v>6244</v>
      </c>
      <c r="C157" s="626" t="s">
        <v>5642</v>
      </c>
      <c r="D157" s="626" t="s">
        <v>6373</v>
      </c>
      <c r="E157" s="626" t="s">
        <v>6374</v>
      </c>
      <c r="F157" s="629">
        <v>10</v>
      </c>
      <c r="G157" s="629">
        <v>190</v>
      </c>
      <c r="H157" s="629">
        <v>1</v>
      </c>
      <c r="I157" s="629">
        <v>19</v>
      </c>
      <c r="J157" s="629">
        <v>12</v>
      </c>
      <c r="K157" s="629">
        <v>228</v>
      </c>
      <c r="L157" s="629">
        <v>1.2</v>
      </c>
      <c r="M157" s="629">
        <v>19</v>
      </c>
      <c r="N157" s="629">
        <v>14</v>
      </c>
      <c r="O157" s="629">
        <v>266</v>
      </c>
      <c r="P157" s="642">
        <v>1.4</v>
      </c>
      <c r="Q157" s="630">
        <v>19</v>
      </c>
    </row>
    <row r="158" spans="1:17" ht="14.4" customHeight="1" x14ac:dyDescent="0.3">
      <c r="A158" s="625" t="s">
        <v>6243</v>
      </c>
      <c r="B158" s="626" t="s">
        <v>6244</v>
      </c>
      <c r="C158" s="626" t="s">
        <v>5642</v>
      </c>
      <c r="D158" s="626" t="s">
        <v>6375</v>
      </c>
      <c r="E158" s="626" t="s">
        <v>6376</v>
      </c>
      <c r="F158" s="629">
        <v>1</v>
      </c>
      <c r="G158" s="629">
        <v>1637</v>
      </c>
      <c r="H158" s="629">
        <v>1</v>
      </c>
      <c r="I158" s="629">
        <v>1637</v>
      </c>
      <c r="J158" s="629"/>
      <c r="K158" s="629"/>
      <c r="L158" s="629"/>
      <c r="M158" s="629"/>
      <c r="N158" s="629"/>
      <c r="O158" s="629"/>
      <c r="P158" s="642"/>
      <c r="Q158" s="630"/>
    </row>
    <row r="159" spans="1:17" ht="14.4" customHeight="1" x14ac:dyDescent="0.3">
      <c r="A159" s="625" t="s">
        <v>6243</v>
      </c>
      <c r="B159" s="626" t="s">
        <v>6244</v>
      </c>
      <c r="C159" s="626" t="s">
        <v>5642</v>
      </c>
      <c r="D159" s="626" t="s">
        <v>6377</v>
      </c>
      <c r="E159" s="626" t="s">
        <v>6378</v>
      </c>
      <c r="F159" s="629">
        <v>4</v>
      </c>
      <c r="G159" s="629">
        <v>508</v>
      </c>
      <c r="H159" s="629">
        <v>1</v>
      </c>
      <c r="I159" s="629">
        <v>127</v>
      </c>
      <c r="J159" s="629">
        <v>1</v>
      </c>
      <c r="K159" s="629">
        <v>127</v>
      </c>
      <c r="L159" s="629">
        <v>0.25</v>
      </c>
      <c r="M159" s="629">
        <v>127</v>
      </c>
      <c r="N159" s="629">
        <v>3</v>
      </c>
      <c r="O159" s="629">
        <v>381</v>
      </c>
      <c r="P159" s="642">
        <v>0.75</v>
      </c>
      <c r="Q159" s="630">
        <v>127</v>
      </c>
    </row>
    <row r="160" spans="1:17" ht="14.4" customHeight="1" x14ac:dyDescent="0.3">
      <c r="A160" s="625" t="s">
        <v>6243</v>
      </c>
      <c r="B160" s="626" t="s">
        <v>6244</v>
      </c>
      <c r="C160" s="626" t="s">
        <v>5642</v>
      </c>
      <c r="D160" s="626" t="s">
        <v>6379</v>
      </c>
      <c r="E160" s="626" t="s">
        <v>6380</v>
      </c>
      <c r="F160" s="629">
        <v>3</v>
      </c>
      <c r="G160" s="629">
        <v>4323</v>
      </c>
      <c r="H160" s="629">
        <v>1</v>
      </c>
      <c r="I160" s="629">
        <v>1441</v>
      </c>
      <c r="J160" s="629"/>
      <c r="K160" s="629"/>
      <c r="L160" s="629"/>
      <c r="M160" s="629"/>
      <c r="N160" s="629"/>
      <c r="O160" s="629"/>
      <c r="P160" s="642"/>
      <c r="Q160" s="630"/>
    </row>
    <row r="161" spans="1:17" ht="14.4" customHeight="1" x14ac:dyDescent="0.3">
      <c r="A161" s="625" t="s">
        <v>6243</v>
      </c>
      <c r="B161" s="626" t="s">
        <v>6244</v>
      </c>
      <c r="C161" s="626" t="s">
        <v>5642</v>
      </c>
      <c r="D161" s="626" t="s">
        <v>6381</v>
      </c>
      <c r="E161" s="626" t="s">
        <v>6382</v>
      </c>
      <c r="F161" s="629">
        <v>1</v>
      </c>
      <c r="G161" s="629">
        <v>848</v>
      </c>
      <c r="H161" s="629">
        <v>1</v>
      </c>
      <c r="I161" s="629">
        <v>848</v>
      </c>
      <c r="J161" s="629"/>
      <c r="K161" s="629"/>
      <c r="L161" s="629"/>
      <c r="M161" s="629"/>
      <c r="N161" s="629"/>
      <c r="O161" s="629"/>
      <c r="P161" s="642"/>
      <c r="Q161" s="630"/>
    </row>
    <row r="162" spans="1:17" ht="14.4" customHeight="1" x14ac:dyDescent="0.3">
      <c r="A162" s="625" t="s">
        <v>6243</v>
      </c>
      <c r="B162" s="626" t="s">
        <v>6244</v>
      </c>
      <c r="C162" s="626" t="s">
        <v>5642</v>
      </c>
      <c r="D162" s="626" t="s">
        <v>6383</v>
      </c>
      <c r="E162" s="626" t="s">
        <v>6384</v>
      </c>
      <c r="F162" s="629">
        <v>4</v>
      </c>
      <c r="G162" s="629">
        <v>1108</v>
      </c>
      <c r="H162" s="629">
        <v>1</v>
      </c>
      <c r="I162" s="629">
        <v>277</v>
      </c>
      <c r="J162" s="629">
        <v>1</v>
      </c>
      <c r="K162" s="629">
        <v>277</v>
      </c>
      <c r="L162" s="629">
        <v>0.25</v>
      </c>
      <c r="M162" s="629">
        <v>277</v>
      </c>
      <c r="N162" s="629"/>
      <c r="O162" s="629"/>
      <c r="P162" s="642"/>
      <c r="Q162" s="630"/>
    </row>
    <row r="163" spans="1:17" ht="14.4" customHeight="1" x14ac:dyDescent="0.3">
      <c r="A163" s="625" t="s">
        <v>6243</v>
      </c>
      <c r="B163" s="626" t="s">
        <v>6244</v>
      </c>
      <c r="C163" s="626" t="s">
        <v>5642</v>
      </c>
      <c r="D163" s="626" t="s">
        <v>6385</v>
      </c>
      <c r="E163" s="626" t="s">
        <v>6386</v>
      </c>
      <c r="F163" s="629"/>
      <c r="G163" s="629"/>
      <c r="H163" s="629"/>
      <c r="I163" s="629"/>
      <c r="J163" s="629">
        <v>57</v>
      </c>
      <c r="K163" s="629">
        <v>22287</v>
      </c>
      <c r="L163" s="629"/>
      <c r="M163" s="629">
        <v>391</v>
      </c>
      <c r="N163" s="629">
        <v>69</v>
      </c>
      <c r="O163" s="629">
        <v>26979</v>
      </c>
      <c r="P163" s="642"/>
      <c r="Q163" s="630">
        <v>391</v>
      </c>
    </row>
    <row r="164" spans="1:17" ht="14.4" customHeight="1" x14ac:dyDescent="0.3">
      <c r="A164" s="625" t="s">
        <v>6243</v>
      </c>
      <c r="B164" s="626" t="s">
        <v>6244</v>
      </c>
      <c r="C164" s="626" t="s">
        <v>5642</v>
      </c>
      <c r="D164" s="626" t="s">
        <v>6387</v>
      </c>
      <c r="E164" s="626" t="s">
        <v>6388</v>
      </c>
      <c r="F164" s="629">
        <v>12</v>
      </c>
      <c r="G164" s="629">
        <v>5532</v>
      </c>
      <c r="H164" s="629">
        <v>1</v>
      </c>
      <c r="I164" s="629">
        <v>461</v>
      </c>
      <c r="J164" s="629"/>
      <c r="K164" s="629"/>
      <c r="L164" s="629"/>
      <c r="M164" s="629"/>
      <c r="N164" s="629">
        <v>26</v>
      </c>
      <c r="O164" s="629">
        <v>11986</v>
      </c>
      <c r="P164" s="642">
        <v>2.1666666666666665</v>
      </c>
      <c r="Q164" s="630">
        <v>461</v>
      </c>
    </row>
    <row r="165" spans="1:17" ht="14.4" customHeight="1" x14ac:dyDescent="0.3">
      <c r="A165" s="625" t="s">
        <v>6243</v>
      </c>
      <c r="B165" s="626" t="s">
        <v>6244</v>
      </c>
      <c r="C165" s="626" t="s">
        <v>5642</v>
      </c>
      <c r="D165" s="626" t="s">
        <v>6389</v>
      </c>
      <c r="E165" s="626" t="s">
        <v>6390</v>
      </c>
      <c r="F165" s="629">
        <v>2</v>
      </c>
      <c r="G165" s="629">
        <v>624</v>
      </c>
      <c r="H165" s="629">
        <v>1</v>
      </c>
      <c r="I165" s="629">
        <v>312</v>
      </c>
      <c r="J165" s="629">
        <v>3</v>
      </c>
      <c r="K165" s="629">
        <v>936</v>
      </c>
      <c r="L165" s="629">
        <v>1.5</v>
      </c>
      <c r="M165" s="629">
        <v>312</v>
      </c>
      <c r="N165" s="629">
        <v>3</v>
      </c>
      <c r="O165" s="629">
        <v>936</v>
      </c>
      <c r="P165" s="642">
        <v>1.5</v>
      </c>
      <c r="Q165" s="630">
        <v>312</v>
      </c>
    </row>
    <row r="166" spans="1:17" ht="14.4" customHeight="1" x14ac:dyDescent="0.3">
      <c r="A166" s="625" t="s">
        <v>6243</v>
      </c>
      <c r="B166" s="626" t="s">
        <v>6244</v>
      </c>
      <c r="C166" s="626" t="s">
        <v>5642</v>
      </c>
      <c r="D166" s="626" t="s">
        <v>6391</v>
      </c>
      <c r="E166" s="626" t="s">
        <v>6392</v>
      </c>
      <c r="F166" s="629">
        <v>31</v>
      </c>
      <c r="G166" s="629">
        <v>26350</v>
      </c>
      <c r="H166" s="629">
        <v>1</v>
      </c>
      <c r="I166" s="629">
        <v>850</v>
      </c>
      <c r="J166" s="629">
        <v>28</v>
      </c>
      <c r="K166" s="629">
        <v>23800</v>
      </c>
      <c r="L166" s="629">
        <v>0.90322580645161288</v>
      </c>
      <c r="M166" s="629">
        <v>850</v>
      </c>
      <c r="N166" s="629">
        <v>15</v>
      </c>
      <c r="O166" s="629">
        <v>12765</v>
      </c>
      <c r="P166" s="642">
        <v>0.48444022770398482</v>
      </c>
      <c r="Q166" s="630">
        <v>851</v>
      </c>
    </row>
    <row r="167" spans="1:17" ht="14.4" customHeight="1" x14ac:dyDescent="0.3">
      <c r="A167" s="625" t="s">
        <v>6243</v>
      </c>
      <c r="B167" s="626" t="s">
        <v>6244</v>
      </c>
      <c r="C167" s="626" t="s">
        <v>5642</v>
      </c>
      <c r="D167" s="626" t="s">
        <v>6111</v>
      </c>
      <c r="E167" s="626" t="s">
        <v>6112</v>
      </c>
      <c r="F167" s="629">
        <v>1</v>
      </c>
      <c r="G167" s="629">
        <v>125</v>
      </c>
      <c r="H167" s="629">
        <v>1</v>
      </c>
      <c r="I167" s="629">
        <v>125</v>
      </c>
      <c r="J167" s="629"/>
      <c r="K167" s="629"/>
      <c r="L167" s="629"/>
      <c r="M167" s="629"/>
      <c r="N167" s="629"/>
      <c r="O167" s="629"/>
      <c r="P167" s="642"/>
      <c r="Q167" s="630"/>
    </row>
    <row r="168" spans="1:17" ht="14.4" customHeight="1" x14ac:dyDescent="0.3">
      <c r="A168" s="625" t="s">
        <v>6243</v>
      </c>
      <c r="B168" s="626" t="s">
        <v>6244</v>
      </c>
      <c r="C168" s="626" t="s">
        <v>5642</v>
      </c>
      <c r="D168" s="626" t="s">
        <v>6113</v>
      </c>
      <c r="E168" s="626" t="s">
        <v>6114</v>
      </c>
      <c r="F168" s="629">
        <v>1</v>
      </c>
      <c r="G168" s="629">
        <v>36</v>
      </c>
      <c r="H168" s="629">
        <v>1</v>
      </c>
      <c r="I168" s="629">
        <v>36</v>
      </c>
      <c r="J168" s="629"/>
      <c r="K168" s="629"/>
      <c r="L168" s="629"/>
      <c r="M168" s="629"/>
      <c r="N168" s="629"/>
      <c r="O168" s="629"/>
      <c r="P168" s="642"/>
      <c r="Q168" s="630"/>
    </row>
    <row r="169" spans="1:17" ht="14.4" customHeight="1" x14ac:dyDescent="0.3">
      <c r="A169" s="625" t="s">
        <v>6243</v>
      </c>
      <c r="B169" s="626" t="s">
        <v>6244</v>
      </c>
      <c r="C169" s="626" t="s">
        <v>5642</v>
      </c>
      <c r="D169" s="626" t="s">
        <v>6393</v>
      </c>
      <c r="E169" s="626" t="s">
        <v>6394</v>
      </c>
      <c r="F169" s="629">
        <v>1</v>
      </c>
      <c r="G169" s="629">
        <v>169</v>
      </c>
      <c r="H169" s="629">
        <v>1</v>
      </c>
      <c r="I169" s="629">
        <v>169</v>
      </c>
      <c r="J169" s="629"/>
      <c r="K169" s="629"/>
      <c r="L169" s="629"/>
      <c r="M169" s="629"/>
      <c r="N169" s="629"/>
      <c r="O169" s="629"/>
      <c r="P169" s="642"/>
      <c r="Q169" s="630"/>
    </row>
    <row r="170" spans="1:17" ht="14.4" customHeight="1" x14ac:dyDescent="0.3">
      <c r="A170" s="625" t="s">
        <v>6243</v>
      </c>
      <c r="B170" s="626" t="s">
        <v>6244</v>
      </c>
      <c r="C170" s="626" t="s">
        <v>5642</v>
      </c>
      <c r="D170" s="626" t="s">
        <v>6395</v>
      </c>
      <c r="E170" s="626" t="s">
        <v>6396</v>
      </c>
      <c r="F170" s="629">
        <v>1</v>
      </c>
      <c r="G170" s="629">
        <v>166</v>
      </c>
      <c r="H170" s="629">
        <v>1</v>
      </c>
      <c r="I170" s="629">
        <v>166</v>
      </c>
      <c r="J170" s="629"/>
      <c r="K170" s="629"/>
      <c r="L170" s="629"/>
      <c r="M170" s="629"/>
      <c r="N170" s="629"/>
      <c r="O170" s="629"/>
      <c r="P170" s="642"/>
      <c r="Q170" s="630"/>
    </row>
    <row r="171" spans="1:17" ht="14.4" customHeight="1" x14ac:dyDescent="0.3">
      <c r="A171" s="625" t="s">
        <v>6243</v>
      </c>
      <c r="B171" s="626" t="s">
        <v>6244</v>
      </c>
      <c r="C171" s="626" t="s">
        <v>5642</v>
      </c>
      <c r="D171" s="626" t="s">
        <v>6397</v>
      </c>
      <c r="E171" s="626" t="s">
        <v>6398</v>
      </c>
      <c r="F171" s="629">
        <v>1</v>
      </c>
      <c r="G171" s="629">
        <v>172</v>
      </c>
      <c r="H171" s="629">
        <v>1</v>
      </c>
      <c r="I171" s="629">
        <v>172</v>
      </c>
      <c r="J171" s="629"/>
      <c r="K171" s="629"/>
      <c r="L171" s="629"/>
      <c r="M171" s="629"/>
      <c r="N171" s="629"/>
      <c r="O171" s="629"/>
      <c r="P171" s="642"/>
      <c r="Q171" s="630"/>
    </row>
    <row r="172" spans="1:17" ht="14.4" customHeight="1" x14ac:dyDescent="0.3">
      <c r="A172" s="625" t="s">
        <v>6243</v>
      </c>
      <c r="B172" s="626" t="s">
        <v>6244</v>
      </c>
      <c r="C172" s="626" t="s">
        <v>5642</v>
      </c>
      <c r="D172" s="626" t="s">
        <v>6399</v>
      </c>
      <c r="E172" s="626" t="s">
        <v>6400</v>
      </c>
      <c r="F172" s="629">
        <v>2</v>
      </c>
      <c r="G172" s="629">
        <v>330</v>
      </c>
      <c r="H172" s="629">
        <v>1</v>
      </c>
      <c r="I172" s="629">
        <v>165</v>
      </c>
      <c r="J172" s="629">
        <v>1</v>
      </c>
      <c r="K172" s="629">
        <v>165</v>
      </c>
      <c r="L172" s="629">
        <v>0.5</v>
      </c>
      <c r="M172" s="629">
        <v>165</v>
      </c>
      <c r="N172" s="629">
        <v>4</v>
      </c>
      <c r="O172" s="629">
        <v>660</v>
      </c>
      <c r="P172" s="642">
        <v>2</v>
      </c>
      <c r="Q172" s="630">
        <v>165</v>
      </c>
    </row>
    <row r="173" spans="1:17" ht="14.4" customHeight="1" x14ac:dyDescent="0.3">
      <c r="A173" s="625" t="s">
        <v>6243</v>
      </c>
      <c r="B173" s="626" t="s">
        <v>6244</v>
      </c>
      <c r="C173" s="626" t="s">
        <v>5642</v>
      </c>
      <c r="D173" s="626" t="s">
        <v>6401</v>
      </c>
      <c r="E173" s="626" t="s">
        <v>6402</v>
      </c>
      <c r="F173" s="629">
        <v>2</v>
      </c>
      <c r="G173" s="629">
        <v>472</v>
      </c>
      <c r="H173" s="629">
        <v>1</v>
      </c>
      <c r="I173" s="629">
        <v>236</v>
      </c>
      <c r="J173" s="629"/>
      <c r="K173" s="629"/>
      <c r="L173" s="629"/>
      <c r="M173" s="629"/>
      <c r="N173" s="629"/>
      <c r="O173" s="629"/>
      <c r="P173" s="642"/>
      <c r="Q173" s="630"/>
    </row>
    <row r="174" spans="1:17" ht="14.4" customHeight="1" x14ac:dyDescent="0.3">
      <c r="A174" s="625" t="s">
        <v>6243</v>
      </c>
      <c r="B174" s="626" t="s">
        <v>6244</v>
      </c>
      <c r="C174" s="626" t="s">
        <v>5642</v>
      </c>
      <c r="D174" s="626" t="s">
        <v>6403</v>
      </c>
      <c r="E174" s="626" t="s">
        <v>6404</v>
      </c>
      <c r="F174" s="629">
        <v>290</v>
      </c>
      <c r="G174" s="629">
        <v>51040</v>
      </c>
      <c r="H174" s="629">
        <v>1</v>
      </c>
      <c r="I174" s="629">
        <v>176</v>
      </c>
      <c r="J174" s="629">
        <v>37</v>
      </c>
      <c r="K174" s="629">
        <v>6512</v>
      </c>
      <c r="L174" s="629">
        <v>0.12758620689655173</v>
      </c>
      <c r="M174" s="629">
        <v>176</v>
      </c>
      <c r="N174" s="629">
        <v>7</v>
      </c>
      <c r="O174" s="629">
        <v>1232</v>
      </c>
      <c r="P174" s="642">
        <v>2.4137931034482758E-2</v>
      </c>
      <c r="Q174" s="630">
        <v>176</v>
      </c>
    </row>
    <row r="175" spans="1:17" ht="14.4" customHeight="1" x14ac:dyDescent="0.3">
      <c r="A175" s="625" t="s">
        <v>6243</v>
      </c>
      <c r="B175" s="626" t="s">
        <v>6244</v>
      </c>
      <c r="C175" s="626" t="s">
        <v>5642</v>
      </c>
      <c r="D175" s="626" t="s">
        <v>6405</v>
      </c>
      <c r="E175" s="626" t="s">
        <v>6406</v>
      </c>
      <c r="F175" s="629">
        <v>2</v>
      </c>
      <c r="G175" s="629">
        <v>332</v>
      </c>
      <c r="H175" s="629">
        <v>1</v>
      </c>
      <c r="I175" s="629">
        <v>166</v>
      </c>
      <c r="J175" s="629">
        <v>1</v>
      </c>
      <c r="K175" s="629">
        <v>166</v>
      </c>
      <c r="L175" s="629">
        <v>0.5</v>
      </c>
      <c r="M175" s="629">
        <v>166</v>
      </c>
      <c r="N175" s="629">
        <v>1</v>
      </c>
      <c r="O175" s="629">
        <v>166</v>
      </c>
      <c r="P175" s="642">
        <v>0.5</v>
      </c>
      <c r="Q175" s="630">
        <v>166</v>
      </c>
    </row>
    <row r="176" spans="1:17" ht="14.4" customHeight="1" x14ac:dyDescent="0.3">
      <c r="A176" s="625" t="s">
        <v>6243</v>
      </c>
      <c r="B176" s="626" t="s">
        <v>6244</v>
      </c>
      <c r="C176" s="626" t="s">
        <v>5642</v>
      </c>
      <c r="D176" s="626" t="s">
        <v>6407</v>
      </c>
      <c r="E176" s="626" t="s">
        <v>6408</v>
      </c>
      <c r="F176" s="629">
        <v>2844</v>
      </c>
      <c r="G176" s="629">
        <v>418068</v>
      </c>
      <c r="H176" s="629">
        <v>1</v>
      </c>
      <c r="I176" s="629">
        <v>147</v>
      </c>
      <c r="J176" s="629">
        <v>2543</v>
      </c>
      <c r="K176" s="629">
        <v>373821</v>
      </c>
      <c r="L176" s="629">
        <v>0.89416315049226447</v>
      </c>
      <c r="M176" s="629">
        <v>147</v>
      </c>
      <c r="N176" s="629">
        <v>2625</v>
      </c>
      <c r="O176" s="629">
        <v>385875</v>
      </c>
      <c r="P176" s="642">
        <v>0.9229957805907173</v>
      </c>
      <c r="Q176" s="630">
        <v>147</v>
      </c>
    </row>
    <row r="177" spans="1:17" ht="14.4" customHeight="1" x14ac:dyDescent="0.3">
      <c r="A177" s="625" t="s">
        <v>6243</v>
      </c>
      <c r="B177" s="626" t="s">
        <v>6244</v>
      </c>
      <c r="C177" s="626" t="s">
        <v>5642</v>
      </c>
      <c r="D177" s="626" t="s">
        <v>6409</v>
      </c>
      <c r="E177" s="626" t="s">
        <v>6410</v>
      </c>
      <c r="F177" s="629">
        <v>11</v>
      </c>
      <c r="G177" s="629">
        <v>2926</v>
      </c>
      <c r="H177" s="629">
        <v>1</v>
      </c>
      <c r="I177" s="629">
        <v>266</v>
      </c>
      <c r="J177" s="629">
        <v>2</v>
      </c>
      <c r="K177" s="629">
        <v>532</v>
      </c>
      <c r="L177" s="629">
        <v>0.18181818181818182</v>
      </c>
      <c r="M177" s="629">
        <v>266</v>
      </c>
      <c r="N177" s="629">
        <v>5</v>
      </c>
      <c r="O177" s="629">
        <v>1330</v>
      </c>
      <c r="P177" s="642">
        <v>0.45454545454545453</v>
      </c>
      <c r="Q177" s="630">
        <v>266</v>
      </c>
    </row>
    <row r="178" spans="1:17" ht="14.4" customHeight="1" x14ac:dyDescent="0.3">
      <c r="A178" s="625" t="s">
        <v>6243</v>
      </c>
      <c r="B178" s="626" t="s">
        <v>6244</v>
      </c>
      <c r="C178" s="626" t="s">
        <v>5642</v>
      </c>
      <c r="D178" s="626" t="s">
        <v>6411</v>
      </c>
      <c r="E178" s="626" t="s">
        <v>6412</v>
      </c>
      <c r="F178" s="629"/>
      <c r="G178" s="629"/>
      <c r="H178" s="629"/>
      <c r="I178" s="629"/>
      <c r="J178" s="629"/>
      <c r="K178" s="629"/>
      <c r="L178" s="629"/>
      <c r="M178" s="629"/>
      <c r="N178" s="629">
        <v>1</v>
      </c>
      <c r="O178" s="629">
        <v>1210</v>
      </c>
      <c r="P178" s="642"/>
      <c r="Q178" s="630">
        <v>1210</v>
      </c>
    </row>
    <row r="179" spans="1:17" ht="14.4" customHeight="1" x14ac:dyDescent="0.3">
      <c r="A179" s="625" t="s">
        <v>6243</v>
      </c>
      <c r="B179" s="626" t="s">
        <v>6244</v>
      </c>
      <c r="C179" s="626" t="s">
        <v>5642</v>
      </c>
      <c r="D179" s="626" t="s">
        <v>6413</v>
      </c>
      <c r="E179" s="626" t="s">
        <v>6414</v>
      </c>
      <c r="F179" s="629">
        <v>75</v>
      </c>
      <c r="G179" s="629">
        <v>58575</v>
      </c>
      <c r="H179" s="629">
        <v>1</v>
      </c>
      <c r="I179" s="629">
        <v>781</v>
      </c>
      <c r="J179" s="629">
        <v>72</v>
      </c>
      <c r="K179" s="629">
        <v>56304</v>
      </c>
      <c r="L179" s="629">
        <v>0.9612291933418694</v>
      </c>
      <c r="M179" s="629">
        <v>782</v>
      </c>
      <c r="N179" s="629">
        <v>61</v>
      </c>
      <c r="O179" s="629">
        <v>47763</v>
      </c>
      <c r="P179" s="642">
        <v>0.81541613316261208</v>
      </c>
      <c r="Q179" s="630">
        <v>783</v>
      </c>
    </row>
    <row r="180" spans="1:17" ht="14.4" customHeight="1" x14ac:dyDescent="0.3">
      <c r="A180" s="625" t="s">
        <v>6243</v>
      </c>
      <c r="B180" s="626" t="s">
        <v>6244</v>
      </c>
      <c r="C180" s="626" t="s">
        <v>5642</v>
      </c>
      <c r="D180" s="626" t="s">
        <v>6415</v>
      </c>
      <c r="E180" s="626" t="s">
        <v>6416</v>
      </c>
      <c r="F180" s="629">
        <v>4</v>
      </c>
      <c r="G180" s="629">
        <v>992</v>
      </c>
      <c r="H180" s="629">
        <v>1</v>
      </c>
      <c r="I180" s="629">
        <v>248</v>
      </c>
      <c r="J180" s="629">
        <v>2</v>
      </c>
      <c r="K180" s="629">
        <v>498</v>
      </c>
      <c r="L180" s="629">
        <v>0.50201612903225812</v>
      </c>
      <c r="M180" s="629">
        <v>249</v>
      </c>
      <c r="N180" s="629">
        <v>1</v>
      </c>
      <c r="O180" s="629">
        <v>249</v>
      </c>
      <c r="P180" s="642">
        <v>0.25100806451612906</v>
      </c>
      <c r="Q180" s="630">
        <v>249</v>
      </c>
    </row>
    <row r="181" spans="1:17" ht="14.4" customHeight="1" x14ac:dyDescent="0.3">
      <c r="A181" s="625" t="s">
        <v>6243</v>
      </c>
      <c r="B181" s="626" t="s">
        <v>6244</v>
      </c>
      <c r="C181" s="626" t="s">
        <v>5642</v>
      </c>
      <c r="D181" s="626" t="s">
        <v>6417</v>
      </c>
      <c r="E181" s="626" t="s">
        <v>6418</v>
      </c>
      <c r="F181" s="629"/>
      <c r="G181" s="629"/>
      <c r="H181" s="629"/>
      <c r="I181" s="629"/>
      <c r="J181" s="629">
        <v>1</v>
      </c>
      <c r="K181" s="629">
        <v>160</v>
      </c>
      <c r="L181" s="629"/>
      <c r="M181" s="629">
        <v>160</v>
      </c>
      <c r="N181" s="629"/>
      <c r="O181" s="629"/>
      <c r="P181" s="642"/>
      <c r="Q181" s="630"/>
    </row>
    <row r="182" spans="1:17" ht="14.4" customHeight="1" x14ac:dyDescent="0.3">
      <c r="A182" s="625" t="s">
        <v>6243</v>
      </c>
      <c r="B182" s="626" t="s">
        <v>6244</v>
      </c>
      <c r="C182" s="626" t="s">
        <v>5642</v>
      </c>
      <c r="D182" s="626" t="s">
        <v>6419</v>
      </c>
      <c r="E182" s="626" t="s">
        <v>6420</v>
      </c>
      <c r="F182" s="629">
        <v>13</v>
      </c>
      <c r="G182" s="629">
        <v>2405</v>
      </c>
      <c r="H182" s="629">
        <v>1</v>
      </c>
      <c r="I182" s="629">
        <v>185</v>
      </c>
      <c r="J182" s="629">
        <v>3</v>
      </c>
      <c r="K182" s="629">
        <v>558</v>
      </c>
      <c r="L182" s="629">
        <v>0.23201663201663203</v>
      </c>
      <c r="M182" s="629">
        <v>186</v>
      </c>
      <c r="N182" s="629"/>
      <c r="O182" s="629"/>
      <c r="P182" s="642"/>
      <c r="Q182" s="630"/>
    </row>
    <row r="183" spans="1:17" ht="14.4" customHeight="1" x14ac:dyDescent="0.3">
      <c r="A183" s="625" t="s">
        <v>6243</v>
      </c>
      <c r="B183" s="626" t="s">
        <v>6244</v>
      </c>
      <c r="C183" s="626" t="s">
        <v>5642</v>
      </c>
      <c r="D183" s="626" t="s">
        <v>6421</v>
      </c>
      <c r="E183" s="626" t="s">
        <v>6422</v>
      </c>
      <c r="F183" s="629">
        <v>1</v>
      </c>
      <c r="G183" s="629">
        <v>160</v>
      </c>
      <c r="H183" s="629">
        <v>1</v>
      </c>
      <c r="I183" s="629">
        <v>160</v>
      </c>
      <c r="J183" s="629">
        <v>1</v>
      </c>
      <c r="K183" s="629">
        <v>160</v>
      </c>
      <c r="L183" s="629">
        <v>1</v>
      </c>
      <c r="M183" s="629">
        <v>160</v>
      </c>
      <c r="N183" s="629"/>
      <c r="O183" s="629"/>
      <c r="P183" s="642"/>
      <c r="Q183" s="630"/>
    </row>
    <row r="184" spans="1:17" ht="14.4" customHeight="1" x14ac:dyDescent="0.3">
      <c r="A184" s="625" t="s">
        <v>6243</v>
      </c>
      <c r="B184" s="626" t="s">
        <v>6244</v>
      </c>
      <c r="C184" s="626" t="s">
        <v>5642</v>
      </c>
      <c r="D184" s="626" t="s">
        <v>6423</v>
      </c>
      <c r="E184" s="626" t="s">
        <v>6424</v>
      </c>
      <c r="F184" s="629">
        <v>2</v>
      </c>
      <c r="G184" s="629">
        <v>580</v>
      </c>
      <c r="H184" s="629">
        <v>1</v>
      </c>
      <c r="I184" s="629">
        <v>290</v>
      </c>
      <c r="J184" s="629">
        <v>2</v>
      </c>
      <c r="K184" s="629">
        <v>582</v>
      </c>
      <c r="L184" s="629">
        <v>1.0034482758620689</v>
      </c>
      <c r="M184" s="629">
        <v>291</v>
      </c>
      <c r="N184" s="629"/>
      <c r="O184" s="629"/>
      <c r="P184" s="642"/>
      <c r="Q184" s="630"/>
    </row>
    <row r="185" spans="1:17" ht="14.4" customHeight="1" x14ac:dyDescent="0.3">
      <c r="A185" s="625" t="s">
        <v>6243</v>
      </c>
      <c r="B185" s="626" t="s">
        <v>6244</v>
      </c>
      <c r="C185" s="626" t="s">
        <v>5642</v>
      </c>
      <c r="D185" s="626" t="s">
        <v>6425</v>
      </c>
      <c r="E185" s="626" t="s">
        <v>6426</v>
      </c>
      <c r="F185" s="629"/>
      <c r="G185" s="629"/>
      <c r="H185" s="629"/>
      <c r="I185" s="629"/>
      <c r="J185" s="629">
        <v>1</v>
      </c>
      <c r="K185" s="629">
        <v>176</v>
      </c>
      <c r="L185" s="629"/>
      <c r="M185" s="629">
        <v>176</v>
      </c>
      <c r="N185" s="629"/>
      <c r="O185" s="629"/>
      <c r="P185" s="642"/>
      <c r="Q185" s="630"/>
    </row>
    <row r="186" spans="1:17" ht="14.4" customHeight="1" x14ac:dyDescent="0.3">
      <c r="A186" s="625" t="s">
        <v>6243</v>
      </c>
      <c r="B186" s="626" t="s">
        <v>6244</v>
      </c>
      <c r="C186" s="626" t="s">
        <v>5642</v>
      </c>
      <c r="D186" s="626" t="s">
        <v>6427</v>
      </c>
      <c r="E186" s="626" t="s">
        <v>6428</v>
      </c>
      <c r="F186" s="629">
        <v>1</v>
      </c>
      <c r="G186" s="629">
        <v>404</v>
      </c>
      <c r="H186" s="629">
        <v>1</v>
      </c>
      <c r="I186" s="629">
        <v>404</v>
      </c>
      <c r="J186" s="629"/>
      <c r="K186" s="629"/>
      <c r="L186" s="629"/>
      <c r="M186" s="629"/>
      <c r="N186" s="629"/>
      <c r="O186" s="629"/>
      <c r="P186" s="642"/>
      <c r="Q186" s="630"/>
    </row>
    <row r="187" spans="1:17" ht="14.4" customHeight="1" x14ac:dyDescent="0.3">
      <c r="A187" s="625" t="s">
        <v>6243</v>
      </c>
      <c r="B187" s="626" t="s">
        <v>6244</v>
      </c>
      <c r="C187" s="626" t="s">
        <v>5642</v>
      </c>
      <c r="D187" s="626" t="s">
        <v>6429</v>
      </c>
      <c r="E187" s="626" t="s">
        <v>6430</v>
      </c>
      <c r="F187" s="629">
        <v>3</v>
      </c>
      <c r="G187" s="629">
        <v>1083</v>
      </c>
      <c r="H187" s="629">
        <v>1</v>
      </c>
      <c r="I187" s="629">
        <v>361</v>
      </c>
      <c r="J187" s="629">
        <v>4</v>
      </c>
      <c r="K187" s="629">
        <v>1444</v>
      </c>
      <c r="L187" s="629">
        <v>1.3333333333333333</v>
      </c>
      <c r="M187" s="629">
        <v>361</v>
      </c>
      <c r="N187" s="629"/>
      <c r="O187" s="629"/>
      <c r="P187" s="642"/>
      <c r="Q187" s="630"/>
    </row>
    <row r="188" spans="1:17" ht="14.4" customHeight="1" x14ac:dyDescent="0.3">
      <c r="A188" s="625" t="s">
        <v>6243</v>
      </c>
      <c r="B188" s="626" t="s">
        <v>6244</v>
      </c>
      <c r="C188" s="626" t="s">
        <v>5642</v>
      </c>
      <c r="D188" s="626" t="s">
        <v>6431</v>
      </c>
      <c r="E188" s="626" t="s">
        <v>6432</v>
      </c>
      <c r="F188" s="629"/>
      <c r="G188" s="629"/>
      <c r="H188" s="629"/>
      <c r="I188" s="629"/>
      <c r="J188" s="629">
        <v>1</v>
      </c>
      <c r="K188" s="629">
        <v>189</v>
      </c>
      <c r="L188" s="629"/>
      <c r="M188" s="629">
        <v>189</v>
      </c>
      <c r="N188" s="629">
        <v>1</v>
      </c>
      <c r="O188" s="629">
        <v>190</v>
      </c>
      <c r="P188" s="642"/>
      <c r="Q188" s="630">
        <v>190</v>
      </c>
    </row>
    <row r="189" spans="1:17" ht="14.4" customHeight="1" x14ac:dyDescent="0.3">
      <c r="A189" s="625" t="s">
        <v>6243</v>
      </c>
      <c r="B189" s="626" t="s">
        <v>6244</v>
      </c>
      <c r="C189" s="626" t="s">
        <v>5642</v>
      </c>
      <c r="D189" s="626" t="s">
        <v>6433</v>
      </c>
      <c r="E189" s="626" t="s">
        <v>6434</v>
      </c>
      <c r="F189" s="629"/>
      <c r="G189" s="629"/>
      <c r="H189" s="629"/>
      <c r="I189" s="629"/>
      <c r="J189" s="629">
        <v>1</v>
      </c>
      <c r="K189" s="629">
        <v>196</v>
      </c>
      <c r="L189" s="629"/>
      <c r="M189" s="629">
        <v>196</v>
      </c>
      <c r="N189" s="629"/>
      <c r="O189" s="629"/>
      <c r="P189" s="642"/>
      <c r="Q189" s="630"/>
    </row>
    <row r="190" spans="1:17" ht="14.4" customHeight="1" x14ac:dyDescent="0.3">
      <c r="A190" s="625" t="s">
        <v>6243</v>
      </c>
      <c r="B190" s="626" t="s">
        <v>6244</v>
      </c>
      <c r="C190" s="626" t="s">
        <v>5642</v>
      </c>
      <c r="D190" s="626" t="s">
        <v>6435</v>
      </c>
      <c r="E190" s="626" t="s">
        <v>6436</v>
      </c>
      <c r="F190" s="629">
        <v>13</v>
      </c>
      <c r="G190" s="629">
        <v>2938</v>
      </c>
      <c r="H190" s="629">
        <v>1</v>
      </c>
      <c r="I190" s="629">
        <v>226</v>
      </c>
      <c r="J190" s="629">
        <v>10</v>
      </c>
      <c r="K190" s="629">
        <v>2260</v>
      </c>
      <c r="L190" s="629">
        <v>0.76923076923076927</v>
      </c>
      <c r="M190" s="629">
        <v>226</v>
      </c>
      <c r="N190" s="629">
        <v>6</v>
      </c>
      <c r="O190" s="629">
        <v>1362</v>
      </c>
      <c r="P190" s="642">
        <v>0.46358066712049012</v>
      </c>
      <c r="Q190" s="630">
        <v>227</v>
      </c>
    </row>
    <row r="191" spans="1:17" ht="14.4" customHeight="1" x14ac:dyDescent="0.3">
      <c r="A191" s="625" t="s">
        <v>6243</v>
      </c>
      <c r="B191" s="626" t="s">
        <v>6244</v>
      </c>
      <c r="C191" s="626" t="s">
        <v>5642</v>
      </c>
      <c r="D191" s="626" t="s">
        <v>6437</v>
      </c>
      <c r="E191" s="626" t="s">
        <v>6438</v>
      </c>
      <c r="F191" s="629">
        <v>83</v>
      </c>
      <c r="G191" s="629">
        <v>16102</v>
      </c>
      <c r="H191" s="629">
        <v>1</v>
      </c>
      <c r="I191" s="629">
        <v>194</v>
      </c>
      <c r="J191" s="629"/>
      <c r="K191" s="629"/>
      <c r="L191" s="629"/>
      <c r="M191" s="629"/>
      <c r="N191" s="629"/>
      <c r="O191" s="629"/>
      <c r="P191" s="642"/>
      <c r="Q191" s="630"/>
    </row>
    <row r="192" spans="1:17" ht="14.4" customHeight="1" x14ac:dyDescent="0.3">
      <c r="A192" s="625" t="s">
        <v>6243</v>
      </c>
      <c r="B192" s="626" t="s">
        <v>6244</v>
      </c>
      <c r="C192" s="626" t="s">
        <v>5642</v>
      </c>
      <c r="D192" s="626" t="s">
        <v>6439</v>
      </c>
      <c r="E192" s="626" t="s">
        <v>6440</v>
      </c>
      <c r="F192" s="629">
        <v>3</v>
      </c>
      <c r="G192" s="629">
        <v>552</v>
      </c>
      <c r="H192" s="629">
        <v>1</v>
      </c>
      <c r="I192" s="629">
        <v>184</v>
      </c>
      <c r="J192" s="629">
        <v>2</v>
      </c>
      <c r="K192" s="629">
        <v>370</v>
      </c>
      <c r="L192" s="629">
        <v>0.67028985507246375</v>
      </c>
      <c r="M192" s="629">
        <v>185</v>
      </c>
      <c r="N192" s="629"/>
      <c r="O192" s="629"/>
      <c r="P192" s="642"/>
      <c r="Q192" s="630"/>
    </row>
    <row r="193" spans="1:17" ht="14.4" customHeight="1" x14ac:dyDescent="0.3">
      <c r="A193" s="625" t="s">
        <v>6243</v>
      </c>
      <c r="B193" s="626" t="s">
        <v>6244</v>
      </c>
      <c r="C193" s="626" t="s">
        <v>5642</v>
      </c>
      <c r="D193" s="626" t="s">
        <v>6441</v>
      </c>
      <c r="E193" s="626" t="s">
        <v>6442</v>
      </c>
      <c r="F193" s="629">
        <v>12</v>
      </c>
      <c r="G193" s="629">
        <v>5508</v>
      </c>
      <c r="H193" s="629">
        <v>1</v>
      </c>
      <c r="I193" s="629">
        <v>459</v>
      </c>
      <c r="J193" s="629">
        <v>23</v>
      </c>
      <c r="K193" s="629">
        <v>10557</v>
      </c>
      <c r="L193" s="629">
        <v>1.9166666666666667</v>
      </c>
      <c r="M193" s="629">
        <v>459</v>
      </c>
      <c r="N193" s="629">
        <v>44</v>
      </c>
      <c r="O193" s="629">
        <v>20240</v>
      </c>
      <c r="P193" s="642">
        <v>3.6746550472040669</v>
      </c>
      <c r="Q193" s="630">
        <v>460</v>
      </c>
    </row>
    <row r="194" spans="1:17" ht="14.4" customHeight="1" x14ac:dyDescent="0.3">
      <c r="A194" s="625" t="s">
        <v>6243</v>
      </c>
      <c r="B194" s="626" t="s">
        <v>6244</v>
      </c>
      <c r="C194" s="626" t="s">
        <v>5642</v>
      </c>
      <c r="D194" s="626" t="s">
        <v>6443</v>
      </c>
      <c r="E194" s="626" t="s">
        <v>6444</v>
      </c>
      <c r="F194" s="629">
        <v>2</v>
      </c>
      <c r="G194" s="629">
        <v>1054</v>
      </c>
      <c r="H194" s="629">
        <v>1</v>
      </c>
      <c r="I194" s="629">
        <v>527</v>
      </c>
      <c r="J194" s="629"/>
      <c r="K194" s="629"/>
      <c r="L194" s="629"/>
      <c r="M194" s="629"/>
      <c r="N194" s="629"/>
      <c r="O194" s="629"/>
      <c r="P194" s="642"/>
      <c r="Q194" s="630"/>
    </row>
    <row r="195" spans="1:17" ht="14.4" customHeight="1" x14ac:dyDescent="0.3">
      <c r="A195" s="625" t="s">
        <v>6243</v>
      </c>
      <c r="B195" s="626" t="s">
        <v>6244</v>
      </c>
      <c r="C195" s="626" t="s">
        <v>5642</v>
      </c>
      <c r="D195" s="626" t="s">
        <v>6445</v>
      </c>
      <c r="E195" s="626" t="s">
        <v>6446</v>
      </c>
      <c r="F195" s="629">
        <v>2</v>
      </c>
      <c r="G195" s="629">
        <v>1118</v>
      </c>
      <c r="H195" s="629">
        <v>1</v>
      </c>
      <c r="I195" s="629">
        <v>559</v>
      </c>
      <c r="J195" s="629">
        <v>4</v>
      </c>
      <c r="K195" s="629">
        <v>2236</v>
      </c>
      <c r="L195" s="629">
        <v>2</v>
      </c>
      <c r="M195" s="629">
        <v>559</v>
      </c>
      <c r="N195" s="629">
        <v>5</v>
      </c>
      <c r="O195" s="629">
        <v>2800</v>
      </c>
      <c r="P195" s="642">
        <v>2.5044722719141324</v>
      </c>
      <c r="Q195" s="630">
        <v>560</v>
      </c>
    </row>
    <row r="196" spans="1:17" ht="14.4" customHeight="1" x14ac:dyDescent="0.3">
      <c r="A196" s="625" t="s">
        <v>6243</v>
      </c>
      <c r="B196" s="626" t="s">
        <v>6244</v>
      </c>
      <c r="C196" s="626" t="s">
        <v>5642</v>
      </c>
      <c r="D196" s="626" t="s">
        <v>6447</v>
      </c>
      <c r="E196" s="626" t="s">
        <v>6448</v>
      </c>
      <c r="F196" s="629">
        <v>3</v>
      </c>
      <c r="G196" s="629">
        <v>507</v>
      </c>
      <c r="H196" s="629">
        <v>1</v>
      </c>
      <c r="I196" s="629">
        <v>169</v>
      </c>
      <c r="J196" s="629"/>
      <c r="K196" s="629"/>
      <c r="L196" s="629"/>
      <c r="M196" s="629"/>
      <c r="N196" s="629"/>
      <c r="O196" s="629"/>
      <c r="P196" s="642"/>
      <c r="Q196" s="630"/>
    </row>
    <row r="197" spans="1:17" ht="14.4" customHeight="1" x14ac:dyDescent="0.3">
      <c r="A197" s="625" t="s">
        <v>6243</v>
      </c>
      <c r="B197" s="626" t="s">
        <v>6244</v>
      </c>
      <c r="C197" s="626" t="s">
        <v>5642</v>
      </c>
      <c r="D197" s="626" t="s">
        <v>6449</v>
      </c>
      <c r="E197" s="626" t="s">
        <v>6450</v>
      </c>
      <c r="F197" s="629">
        <v>1</v>
      </c>
      <c r="G197" s="629">
        <v>197</v>
      </c>
      <c r="H197" s="629">
        <v>1</v>
      </c>
      <c r="I197" s="629">
        <v>197</v>
      </c>
      <c r="J197" s="629"/>
      <c r="K197" s="629"/>
      <c r="L197" s="629"/>
      <c r="M197" s="629"/>
      <c r="N197" s="629"/>
      <c r="O197" s="629"/>
      <c r="P197" s="642"/>
      <c r="Q197" s="630"/>
    </row>
    <row r="198" spans="1:17" ht="14.4" customHeight="1" x14ac:dyDescent="0.3">
      <c r="A198" s="625" t="s">
        <v>6243</v>
      </c>
      <c r="B198" s="626" t="s">
        <v>6244</v>
      </c>
      <c r="C198" s="626" t="s">
        <v>5642</v>
      </c>
      <c r="D198" s="626" t="s">
        <v>6451</v>
      </c>
      <c r="E198" s="626" t="s">
        <v>6452</v>
      </c>
      <c r="F198" s="629">
        <v>1</v>
      </c>
      <c r="G198" s="629">
        <v>130</v>
      </c>
      <c r="H198" s="629">
        <v>1</v>
      </c>
      <c r="I198" s="629">
        <v>130</v>
      </c>
      <c r="J198" s="629">
        <v>1</v>
      </c>
      <c r="K198" s="629">
        <v>130</v>
      </c>
      <c r="L198" s="629">
        <v>1</v>
      </c>
      <c r="M198" s="629">
        <v>130</v>
      </c>
      <c r="N198" s="629"/>
      <c r="O198" s="629"/>
      <c r="P198" s="642"/>
      <c r="Q198" s="630"/>
    </row>
    <row r="199" spans="1:17" ht="14.4" customHeight="1" x14ac:dyDescent="0.3">
      <c r="A199" s="625" t="s">
        <v>6243</v>
      </c>
      <c r="B199" s="626" t="s">
        <v>6244</v>
      </c>
      <c r="C199" s="626" t="s">
        <v>5642</v>
      </c>
      <c r="D199" s="626" t="s">
        <v>6453</v>
      </c>
      <c r="E199" s="626" t="s">
        <v>6454</v>
      </c>
      <c r="F199" s="629"/>
      <c r="G199" s="629"/>
      <c r="H199" s="629"/>
      <c r="I199" s="629"/>
      <c r="J199" s="629">
        <v>1</v>
      </c>
      <c r="K199" s="629">
        <v>130</v>
      </c>
      <c r="L199" s="629"/>
      <c r="M199" s="629">
        <v>130</v>
      </c>
      <c r="N199" s="629"/>
      <c r="O199" s="629"/>
      <c r="P199" s="642"/>
      <c r="Q199" s="630"/>
    </row>
    <row r="200" spans="1:17" ht="14.4" customHeight="1" x14ac:dyDescent="0.3">
      <c r="A200" s="625" t="s">
        <v>6243</v>
      </c>
      <c r="B200" s="626" t="s">
        <v>6244</v>
      </c>
      <c r="C200" s="626" t="s">
        <v>5642</v>
      </c>
      <c r="D200" s="626" t="s">
        <v>6455</v>
      </c>
      <c r="E200" s="626" t="s">
        <v>6456</v>
      </c>
      <c r="F200" s="629">
        <v>36</v>
      </c>
      <c r="G200" s="629">
        <v>6480</v>
      </c>
      <c r="H200" s="629">
        <v>1</v>
      </c>
      <c r="I200" s="629">
        <v>180</v>
      </c>
      <c r="J200" s="629">
        <v>34</v>
      </c>
      <c r="K200" s="629">
        <v>6120</v>
      </c>
      <c r="L200" s="629">
        <v>0.94444444444444442</v>
      </c>
      <c r="M200" s="629">
        <v>180</v>
      </c>
      <c r="N200" s="629">
        <v>22</v>
      </c>
      <c r="O200" s="629">
        <v>3982</v>
      </c>
      <c r="P200" s="642">
        <v>0.61450617283950615</v>
      </c>
      <c r="Q200" s="630">
        <v>181</v>
      </c>
    </row>
    <row r="201" spans="1:17" ht="14.4" customHeight="1" x14ac:dyDescent="0.3">
      <c r="A201" s="625" t="s">
        <v>6243</v>
      </c>
      <c r="B201" s="626" t="s">
        <v>6244</v>
      </c>
      <c r="C201" s="626" t="s">
        <v>5642</v>
      </c>
      <c r="D201" s="626" t="s">
        <v>6457</v>
      </c>
      <c r="E201" s="626" t="s">
        <v>6458</v>
      </c>
      <c r="F201" s="629">
        <v>2</v>
      </c>
      <c r="G201" s="629">
        <v>352</v>
      </c>
      <c r="H201" s="629">
        <v>1</v>
      </c>
      <c r="I201" s="629">
        <v>176</v>
      </c>
      <c r="J201" s="629"/>
      <c r="K201" s="629"/>
      <c r="L201" s="629"/>
      <c r="M201" s="629"/>
      <c r="N201" s="629">
        <v>6</v>
      </c>
      <c r="O201" s="629">
        <v>1062</v>
      </c>
      <c r="P201" s="642">
        <v>3.0170454545454546</v>
      </c>
      <c r="Q201" s="630">
        <v>177</v>
      </c>
    </row>
    <row r="202" spans="1:17" ht="14.4" customHeight="1" x14ac:dyDescent="0.3">
      <c r="A202" s="625" t="s">
        <v>6243</v>
      </c>
      <c r="B202" s="626" t="s">
        <v>6244</v>
      </c>
      <c r="C202" s="626" t="s">
        <v>5642</v>
      </c>
      <c r="D202" s="626" t="s">
        <v>6459</v>
      </c>
      <c r="E202" s="626" t="s">
        <v>6460</v>
      </c>
      <c r="F202" s="629">
        <v>50</v>
      </c>
      <c r="G202" s="629">
        <v>13000</v>
      </c>
      <c r="H202" s="629">
        <v>1</v>
      </c>
      <c r="I202" s="629">
        <v>260</v>
      </c>
      <c r="J202" s="629">
        <v>50</v>
      </c>
      <c r="K202" s="629">
        <v>13000</v>
      </c>
      <c r="L202" s="629">
        <v>1</v>
      </c>
      <c r="M202" s="629">
        <v>260</v>
      </c>
      <c r="N202" s="629">
        <v>92</v>
      </c>
      <c r="O202" s="629">
        <v>24012</v>
      </c>
      <c r="P202" s="642">
        <v>1.8470769230769231</v>
      </c>
      <c r="Q202" s="630">
        <v>261</v>
      </c>
    </row>
    <row r="203" spans="1:17" ht="14.4" customHeight="1" x14ac:dyDescent="0.3">
      <c r="A203" s="625" t="s">
        <v>6243</v>
      </c>
      <c r="B203" s="626" t="s">
        <v>6244</v>
      </c>
      <c r="C203" s="626" t="s">
        <v>5642</v>
      </c>
      <c r="D203" s="626" t="s">
        <v>6461</v>
      </c>
      <c r="E203" s="626" t="s">
        <v>6462</v>
      </c>
      <c r="F203" s="629">
        <v>40</v>
      </c>
      <c r="G203" s="629">
        <v>6920</v>
      </c>
      <c r="H203" s="629">
        <v>1</v>
      </c>
      <c r="I203" s="629">
        <v>173</v>
      </c>
      <c r="J203" s="629">
        <v>37</v>
      </c>
      <c r="K203" s="629">
        <v>6401</v>
      </c>
      <c r="L203" s="629">
        <v>0.92500000000000004</v>
      </c>
      <c r="M203" s="629">
        <v>173</v>
      </c>
      <c r="N203" s="629">
        <v>26</v>
      </c>
      <c r="O203" s="629">
        <v>4524</v>
      </c>
      <c r="P203" s="642">
        <v>0.65375722543352599</v>
      </c>
      <c r="Q203" s="630">
        <v>174</v>
      </c>
    </row>
    <row r="204" spans="1:17" ht="14.4" customHeight="1" x14ac:dyDescent="0.3">
      <c r="A204" s="625" t="s">
        <v>6243</v>
      </c>
      <c r="B204" s="626" t="s">
        <v>6244</v>
      </c>
      <c r="C204" s="626" t="s">
        <v>5642</v>
      </c>
      <c r="D204" s="626" t="s">
        <v>6463</v>
      </c>
      <c r="E204" s="626" t="s">
        <v>6464</v>
      </c>
      <c r="F204" s="629">
        <v>1</v>
      </c>
      <c r="G204" s="629">
        <v>262</v>
      </c>
      <c r="H204" s="629">
        <v>1</v>
      </c>
      <c r="I204" s="629">
        <v>262</v>
      </c>
      <c r="J204" s="629"/>
      <c r="K204" s="629"/>
      <c r="L204" s="629"/>
      <c r="M204" s="629"/>
      <c r="N204" s="629"/>
      <c r="O204" s="629"/>
      <c r="P204" s="642"/>
      <c r="Q204" s="630"/>
    </row>
    <row r="205" spans="1:17" ht="14.4" customHeight="1" x14ac:dyDescent="0.3">
      <c r="A205" s="625" t="s">
        <v>6243</v>
      </c>
      <c r="B205" s="626" t="s">
        <v>6244</v>
      </c>
      <c r="C205" s="626" t="s">
        <v>5642</v>
      </c>
      <c r="D205" s="626" t="s">
        <v>6465</v>
      </c>
      <c r="E205" s="626" t="s">
        <v>6466</v>
      </c>
      <c r="F205" s="629">
        <v>6</v>
      </c>
      <c r="G205" s="629">
        <v>1494</v>
      </c>
      <c r="H205" s="629">
        <v>1</v>
      </c>
      <c r="I205" s="629">
        <v>249</v>
      </c>
      <c r="J205" s="629">
        <v>4</v>
      </c>
      <c r="K205" s="629">
        <v>1000</v>
      </c>
      <c r="L205" s="629">
        <v>0.66934404283801874</v>
      </c>
      <c r="M205" s="629">
        <v>250</v>
      </c>
      <c r="N205" s="629">
        <v>3</v>
      </c>
      <c r="O205" s="629">
        <v>750</v>
      </c>
      <c r="P205" s="642">
        <v>0.50200803212851408</v>
      </c>
      <c r="Q205" s="630">
        <v>250</v>
      </c>
    </row>
    <row r="206" spans="1:17" ht="14.4" customHeight="1" x14ac:dyDescent="0.3">
      <c r="A206" s="625" t="s">
        <v>6243</v>
      </c>
      <c r="B206" s="626" t="s">
        <v>6244</v>
      </c>
      <c r="C206" s="626" t="s">
        <v>5642</v>
      </c>
      <c r="D206" s="626" t="s">
        <v>6467</v>
      </c>
      <c r="E206" s="626" t="s">
        <v>6468</v>
      </c>
      <c r="F206" s="629">
        <v>81</v>
      </c>
      <c r="G206" s="629">
        <v>14823</v>
      </c>
      <c r="H206" s="629">
        <v>1</v>
      </c>
      <c r="I206" s="629">
        <v>183</v>
      </c>
      <c r="J206" s="629">
        <v>61</v>
      </c>
      <c r="K206" s="629">
        <v>11163</v>
      </c>
      <c r="L206" s="629">
        <v>0.75308641975308643</v>
      </c>
      <c r="M206" s="629">
        <v>183</v>
      </c>
      <c r="N206" s="629">
        <v>80</v>
      </c>
      <c r="O206" s="629">
        <v>14720</v>
      </c>
      <c r="P206" s="642">
        <v>0.99305133913512789</v>
      </c>
      <c r="Q206" s="630">
        <v>184</v>
      </c>
    </row>
    <row r="207" spans="1:17" ht="14.4" customHeight="1" x14ac:dyDescent="0.3">
      <c r="A207" s="625" t="s">
        <v>6243</v>
      </c>
      <c r="B207" s="626" t="s">
        <v>6244</v>
      </c>
      <c r="C207" s="626" t="s">
        <v>5642</v>
      </c>
      <c r="D207" s="626" t="s">
        <v>6469</v>
      </c>
      <c r="E207" s="626" t="s">
        <v>6470</v>
      </c>
      <c r="F207" s="629">
        <v>1</v>
      </c>
      <c r="G207" s="629">
        <v>411</v>
      </c>
      <c r="H207" s="629">
        <v>1</v>
      </c>
      <c r="I207" s="629">
        <v>411</v>
      </c>
      <c r="J207" s="629">
        <v>1</v>
      </c>
      <c r="K207" s="629">
        <v>411</v>
      </c>
      <c r="L207" s="629">
        <v>1</v>
      </c>
      <c r="M207" s="629">
        <v>411</v>
      </c>
      <c r="N207" s="629">
        <v>1</v>
      </c>
      <c r="O207" s="629">
        <v>412</v>
      </c>
      <c r="P207" s="642">
        <v>1.002433090024331</v>
      </c>
      <c r="Q207" s="630">
        <v>412</v>
      </c>
    </row>
    <row r="208" spans="1:17" ht="14.4" customHeight="1" x14ac:dyDescent="0.3">
      <c r="A208" s="625" t="s">
        <v>6243</v>
      </c>
      <c r="B208" s="626" t="s">
        <v>6244</v>
      </c>
      <c r="C208" s="626" t="s">
        <v>5642</v>
      </c>
      <c r="D208" s="626" t="s">
        <v>6471</v>
      </c>
      <c r="E208" s="626" t="s">
        <v>6472</v>
      </c>
      <c r="F208" s="629">
        <v>197</v>
      </c>
      <c r="G208" s="629">
        <v>103425</v>
      </c>
      <c r="H208" s="629">
        <v>1</v>
      </c>
      <c r="I208" s="629">
        <v>525</v>
      </c>
      <c r="J208" s="629">
        <v>97</v>
      </c>
      <c r="K208" s="629">
        <v>50925</v>
      </c>
      <c r="L208" s="629">
        <v>0.49238578680203043</v>
      </c>
      <c r="M208" s="629">
        <v>525</v>
      </c>
      <c r="N208" s="629">
        <v>74</v>
      </c>
      <c r="O208" s="629">
        <v>38924</v>
      </c>
      <c r="P208" s="642">
        <v>0.37635001208605268</v>
      </c>
      <c r="Q208" s="630">
        <v>526</v>
      </c>
    </row>
    <row r="209" spans="1:17" ht="14.4" customHeight="1" x14ac:dyDescent="0.3">
      <c r="A209" s="625" t="s">
        <v>6243</v>
      </c>
      <c r="B209" s="626" t="s">
        <v>6244</v>
      </c>
      <c r="C209" s="626" t="s">
        <v>5642</v>
      </c>
      <c r="D209" s="626" t="s">
        <v>6473</v>
      </c>
      <c r="E209" s="626" t="s">
        <v>6474</v>
      </c>
      <c r="F209" s="629">
        <v>19</v>
      </c>
      <c r="G209" s="629">
        <v>4788</v>
      </c>
      <c r="H209" s="629">
        <v>1</v>
      </c>
      <c r="I209" s="629">
        <v>252</v>
      </c>
      <c r="J209" s="629">
        <v>23</v>
      </c>
      <c r="K209" s="629">
        <v>5819</v>
      </c>
      <c r="L209" s="629">
        <v>1.2153299916457811</v>
      </c>
      <c r="M209" s="629">
        <v>253</v>
      </c>
      <c r="N209" s="629">
        <v>28</v>
      </c>
      <c r="O209" s="629">
        <v>7084</v>
      </c>
      <c r="P209" s="642">
        <v>1.4795321637426901</v>
      </c>
      <c r="Q209" s="630">
        <v>253</v>
      </c>
    </row>
    <row r="210" spans="1:17" ht="14.4" customHeight="1" x14ac:dyDescent="0.3">
      <c r="A210" s="625" t="s">
        <v>6243</v>
      </c>
      <c r="B210" s="626" t="s">
        <v>6244</v>
      </c>
      <c r="C210" s="626" t="s">
        <v>5642</v>
      </c>
      <c r="D210" s="626" t="s">
        <v>6475</v>
      </c>
      <c r="E210" s="626" t="s">
        <v>6476</v>
      </c>
      <c r="F210" s="629">
        <v>86</v>
      </c>
      <c r="G210" s="629">
        <v>80668</v>
      </c>
      <c r="H210" s="629">
        <v>1</v>
      </c>
      <c r="I210" s="629">
        <v>938</v>
      </c>
      <c r="J210" s="629">
        <v>179</v>
      </c>
      <c r="K210" s="629">
        <v>167902</v>
      </c>
      <c r="L210" s="629">
        <v>2.0813953488372094</v>
      </c>
      <c r="M210" s="629">
        <v>938</v>
      </c>
      <c r="N210" s="629">
        <v>168</v>
      </c>
      <c r="O210" s="629">
        <v>157752</v>
      </c>
      <c r="P210" s="642">
        <v>1.9555709822978133</v>
      </c>
      <c r="Q210" s="630">
        <v>939</v>
      </c>
    </row>
    <row r="211" spans="1:17" ht="14.4" customHeight="1" x14ac:dyDescent="0.3">
      <c r="A211" s="625" t="s">
        <v>6243</v>
      </c>
      <c r="B211" s="626" t="s">
        <v>6244</v>
      </c>
      <c r="C211" s="626" t="s">
        <v>5642</v>
      </c>
      <c r="D211" s="626" t="s">
        <v>6477</v>
      </c>
      <c r="E211" s="626" t="s">
        <v>6478</v>
      </c>
      <c r="F211" s="629">
        <v>1</v>
      </c>
      <c r="G211" s="629">
        <v>525</v>
      </c>
      <c r="H211" s="629">
        <v>1</v>
      </c>
      <c r="I211" s="629">
        <v>525</v>
      </c>
      <c r="J211" s="629">
        <v>4</v>
      </c>
      <c r="K211" s="629">
        <v>2100</v>
      </c>
      <c r="L211" s="629">
        <v>4</v>
      </c>
      <c r="M211" s="629">
        <v>525</v>
      </c>
      <c r="N211" s="629">
        <v>6</v>
      </c>
      <c r="O211" s="629">
        <v>3156</v>
      </c>
      <c r="P211" s="642">
        <v>6.0114285714285716</v>
      </c>
      <c r="Q211" s="630">
        <v>526</v>
      </c>
    </row>
    <row r="212" spans="1:17" ht="14.4" customHeight="1" x14ac:dyDescent="0.3">
      <c r="A212" s="625" t="s">
        <v>6243</v>
      </c>
      <c r="B212" s="626" t="s">
        <v>6244</v>
      </c>
      <c r="C212" s="626" t="s">
        <v>5642</v>
      </c>
      <c r="D212" s="626" t="s">
        <v>6479</v>
      </c>
      <c r="E212" s="626" t="s">
        <v>6480</v>
      </c>
      <c r="F212" s="629">
        <v>1</v>
      </c>
      <c r="G212" s="629">
        <v>393</v>
      </c>
      <c r="H212" s="629">
        <v>1</v>
      </c>
      <c r="I212" s="629">
        <v>393</v>
      </c>
      <c r="J212" s="629"/>
      <c r="K212" s="629"/>
      <c r="L212" s="629"/>
      <c r="M212" s="629"/>
      <c r="N212" s="629">
        <v>1</v>
      </c>
      <c r="O212" s="629">
        <v>394</v>
      </c>
      <c r="P212" s="642">
        <v>1.0025445292620865</v>
      </c>
      <c r="Q212" s="630">
        <v>394</v>
      </c>
    </row>
    <row r="213" spans="1:17" ht="14.4" customHeight="1" x14ac:dyDescent="0.3">
      <c r="A213" s="625" t="s">
        <v>6243</v>
      </c>
      <c r="B213" s="626" t="s">
        <v>6244</v>
      </c>
      <c r="C213" s="626" t="s">
        <v>5642</v>
      </c>
      <c r="D213" s="626" t="s">
        <v>6481</v>
      </c>
      <c r="E213" s="626" t="s">
        <v>6482</v>
      </c>
      <c r="F213" s="629">
        <v>1</v>
      </c>
      <c r="G213" s="629">
        <v>585</v>
      </c>
      <c r="H213" s="629">
        <v>1</v>
      </c>
      <c r="I213" s="629">
        <v>585</v>
      </c>
      <c r="J213" s="629"/>
      <c r="K213" s="629"/>
      <c r="L213" s="629"/>
      <c r="M213" s="629"/>
      <c r="N213" s="629"/>
      <c r="O213" s="629"/>
      <c r="P213" s="642"/>
      <c r="Q213" s="630"/>
    </row>
    <row r="214" spans="1:17" ht="14.4" customHeight="1" x14ac:dyDescent="0.3">
      <c r="A214" s="625" t="s">
        <v>6243</v>
      </c>
      <c r="B214" s="626" t="s">
        <v>6244</v>
      </c>
      <c r="C214" s="626" t="s">
        <v>5642</v>
      </c>
      <c r="D214" s="626" t="s">
        <v>6483</v>
      </c>
      <c r="E214" s="626" t="s">
        <v>6484</v>
      </c>
      <c r="F214" s="629">
        <v>32</v>
      </c>
      <c r="G214" s="629">
        <v>5792</v>
      </c>
      <c r="H214" s="629">
        <v>1</v>
      </c>
      <c r="I214" s="629">
        <v>181</v>
      </c>
      <c r="J214" s="629">
        <v>32</v>
      </c>
      <c r="K214" s="629">
        <v>5792</v>
      </c>
      <c r="L214" s="629">
        <v>1</v>
      </c>
      <c r="M214" s="629">
        <v>181</v>
      </c>
      <c r="N214" s="629">
        <v>19</v>
      </c>
      <c r="O214" s="629">
        <v>3458</v>
      </c>
      <c r="P214" s="642">
        <v>0.59703038674033149</v>
      </c>
      <c r="Q214" s="630">
        <v>182</v>
      </c>
    </row>
    <row r="215" spans="1:17" ht="14.4" customHeight="1" x14ac:dyDescent="0.3">
      <c r="A215" s="625" t="s">
        <v>6243</v>
      </c>
      <c r="B215" s="626" t="s">
        <v>6244</v>
      </c>
      <c r="C215" s="626" t="s">
        <v>5642</v>
      </c>
      <c r="D215" s="626" t="s">
        <v>6485</v>
      </c>
      <c r="E215" s="626" t="s">
        <v>6486</v>
      </c>
      <c r="F215" s="629">
        <v>13</v>
      </c>
      <c r="G215" s="629">
        <v>5720</v>
      </c>
      <c r="H215" s="629">
        <v>1</v>
      </c>
      <c r="I215" s="629">
        <v>440</v>
      </c>
      <c r="J215" s="629">
        <v>4</v>
      </c>
      <c r="K215" s="629">
        <v>1760</v>
      </c>
      <c r="L215" s="629">
        <v>0.30769230769230771</v>
      </c>
      <c r="M215" s="629">
        <v>440</v>
      </c>
      <c r="N215" s="629">
        <v>9</v>
      </c>
      <c r="O215" s="629">
        <v>3969</v>
      </c>
      <c r="P215" s="642">
        <v>0.69388111888111892</v>
      </c>
      <c r="Q215" s="630">
        <v>441</v>
      </c>
    </row>
    <row r="216" spans="1:17" ht="14.4" customHeight="1" x14ac:dyDescent="0.3">
      <c r="A216" s="625" t="s">
        <v>6243</v>
      </c>
      <c r="B216" s="626" t="s">
        <v>6244</v>
      </c>
      <c r="C216" s="626" t="s">
        <v>5642</v>
      </c>
      <c r="D216" s="626" t="s">
        <v>6487</v>
      </c>
      <c r="E216" s="626" t="s">
        <v>6488</v>
      </c>
      <c r="F216" s="629"/>
      <c r="G216" s="629"/>
      <c r="H216" s="629"/>
      <c r="I216" s="629"/>
      <c r="J216" s="629"/>
      <c r="K216" s="629"/>
      <c r="L216" s="629"/>
      <c r="M216" s="629"/>
      <c r="N216" s="629">
        <v>1</v>
      </c>
      <c r="O216" s="629">
        <v>441</v>
      </c>
      <c r="P216" s="642"/>
      <c r="Q216" s="630">
        <v>441</v>
      </c>
    </row>
    <row r="217" spans="1:17" ht="14.4" customHeight="1" x14ac:dyDescent="0.3">
      <c r="A217" s="625" t="s">
        <v>6243</v>
      </c>
      <c r="B217" s="626" t="s">
        <v>6244</v>
      </c>
      <c r="C217" s="626" t="s">
        <v>5642</v>
      </c>
      <c r="D217" s="626" t="s">
        <v>6489</v>
      </c>
      <c r="E217" s="626" t="s">
        <v>6490</v>
      </c>
      <c r="F217" s="629"/>
      <c r="G217" s="629"/>
      <c r="H217" s="629"/>
      <c r="I217" s="629"/>
      <c r="J217" s="629">
        <v>1</v>
      </c>
      <c r="K217" s="629">
        <v>298</v>
      </c>
      <c r="L217" s="629"/>
      <c r="M217" s="629">
        <v>298</v>
      </c>
      <c r="N217" s="629"/>
      <c r="O217" s="629"/>
      <c r="P217" s="642"/>
      <c r="Q217" s="630"/>
    </row>
    <row r="218" spans="1:17" ht="14.4" customHeight="1" x14ac:dyDescent="0.3">
      <c r="A218" s="625" t="s">
        <v>6243</v>
      </c>
      <c r="B218" s="626" t="s">
        <v>6244</v>
      </c>
      <c r="C218" s="626" t="s">
        <v>5642</v>
      </c>
      <c r="D218" s="626" t="s">
        <v>6491</v>
      </c>
      <c r="E218" s="626" t="s">
        <v>6492</v>
      </c>
      <c r="F218" s="629">
        <v>48</v>
      </c>
      <c r="G218" s="629">
        <v>31152</v>
      </c>
      <c r="H218" s="629">
        <v>1</v>
      </c>
      <c r="I218" s="629">
        <v>649</v>
      </c>
      <c r="J218" s="629">
        <v>127</v>
      </c>
      <c r="K218" s="629">
        <v>82423</v>
      </c>
      <c r="L218" s="629">
        <v>2.6458333333333335</v>
      </c>
      <c r="M218" s="629">
        <v>649</v>
      </c>
      <c r="N218" s="629">
        <v>111</v>
      </c>
      <c r="O218" s="629">
        <v>72039</v>
      </c>
      <c r="P218" s="642">
        <v>2.3125</v>
      </c>
      <c r="Q218" s="630">
        <v>649</v>
      </c>
    </row>
    <row r="219" spans="1:17" ht="14.4" customHeight="1" x14ac:dyDescent="0.3">
      <c r="A219" s="625" t="s">
        <v>6243</v>
      </c>
      <c r="B219" s="626" t="s">
        <v>6244</v>
      </c>
      <c r="C219" s="626" t="s">
        <v>5642</v>
      </c>
      <c r="D219" s="626" t="s">
        <v>6493</v>
      </c>
      <c r="E219" s="626" t="s">
        <v>6494</v>
      </c>
      <c r="F219" s="629">
        <v>1</v>
      </c>
      <c r="G219" s="629">
        <v>309</v>
      </c>
      <c r="H219" s="629">
        <v>1</v>
      </c>
      <c r="I219" s="629">
        <v>309</v>
      </c>
      <c r="J219" s="629"/>
      <c r="K219" s="629"/>
      <c r="L219" s="629"/>
      <c r="M219" s="629"/>
      <c r="N219" s="629">
        <v>1</v>
      </c>
      <c r="O219" s="629">
        <v>309</v>
      </c>
      <c r="P219" s="642">
        <v>1</v>
      </c>
      <c r="Q219" s="630">
        <v>309</v>
      </c>
    </row>
    <row r="220" spans="1:17" ht="14.4" customHeight="1" x14ac:dyDescent="0.3">
      <c r="A220" s="625" t="s">
        <v>6243</v>
      </c>
      <c r="B220" s="626" t="s">
        <v>6244</v>
      </c>
      <c r="C220" s="626" t="s">
        <v>5642</v>
      </c>
      <c r="D220" s="626" t="s">
        <v>6229</v>
      </c>
      <c r="E220" s="626" t="s">
        <v>6230</v>
      </c>
      <c r="F220" s="629">
        <v>1</v>
      </c>
      <c r="G220" s="629">
        <v>22</v>
      </c>
      <c r="H220" s="629">
        <v>1</v>
      </c>
      <c r="I220" s="629">
        <v>22</v>
      </c>
      <c r="J220" s="629"/>
      <c r="K220" s="629"/>
      <c r="L220" s="629"/>
      <c r="M220" s="629"/>
      <c r="N220" s="629"/>
      <c r="O220" s="629"/>
      <c r="P220" s="642"/>
      <c r="Q220" s="630"/>
    </row>
    <row r="221" spans="1:17" ht="14.4" customHeight="1" x14ac:dyDescent="0.3">
      <c r="A221" s="625" t="s">
        <v>6243</v>
      </c>
      <c r="B221" s="626" t="s">
        <v>6495</v>
      </c>
      <c r="C221" s="626" t="s">
        <v>5642</v>
      </c>
      <c r="D221" s="626" t="s">
        <v>6496</v>
      </c>
      <c r="E221" s="626" t="s">
        <v>6497</v>
      </c>
      <c r="F221" s="629"/>
      <c r="G221" s="629"/>
      <c r="H221" s="629"/>
      <c r="I221" s="629"/>
      <c r="J221" s="629"/>
      <c r="K221" s="629"/>
      <c r="L221" s="629"/>
      <c r="M221" s="629"/>
      <c r="N221" s="629">
        <v>1</v>
      </c>
      <c r="O221" s="629">
        <v>1230</v>
      </c>
      <c r="P221" s="642"/>
      <c r="Q221" s="630">
        <v>1230</v>
      </c>
    </row>
    <row r="222" spans="1:17" ht="14.4" customHeight="1" x14ac:dyDescent="0.3">
      <c r="A222" s="625" t="s">
        <v>6498</v>
      </c>
      <c r="B222" s="626" t="s">
        <v>6499</v>
      </c>
      <c r="C222" s="626" t="s">
        <v>5303</v>
      </c>
      <c r="D222" s="626" t="s">
        <v>6500</v>
      </c>
      <c r="E222" s="626" t="s">
        <v>6501</v>
      </c>
      <c r="F222" s="629"/>
      <c r="G222" s="629"/>
      <c r="H222" s="629"/>
      <c r="I222" s="629"/>
      <c r="J222" s="629"/>
      <c r="K222" s="629"/>
      <c r="L222" s="629"/>
      <c r="M222" s="629"/>
      <c r="N222" s="629">
        <v>1</v>
      </c>
      <c r="O222" s="629">
        <v>484.78</v>
      </c>
      <c r="P222" s="642"/>
      <c r="Q222" s="630">
        <v>484.78</v>
      </c>
    </row>
    <row r="223" spans="1:17" ht="14.4" customHeight="1" x14ac:dyDescent="0.3">
      <c r="A223" s="625" t="s">
        <v>6498</v>
      </c>
      <c r="B223" s="626" t="s">
        <v>6499</v>
      </c>
      <c r="C223" s="626" t="s">
        <v>5303</v>
      </c>
      <c r="D223" s="626" t="s">
        <v>6502</v>
      </c>
      <c r="E223" s="626" t="s">
        <v>6503</v>
      </c>
      <c r="F223" s="629">
        <v>1.5</v>
      </c>
      <c r="G223" s="629">
        <v>3381.33</v>
      </c>
      <c r="H223" s="629">
        <v>1</v>
      </c>
      <c r="I223" s="629">
        <v>2254.2199999999998</v>
      </c>
      <c r="J223" s="629">
        <v>1.5</v>
      </c>
      <c r="K223" s="629">
        <v>2974.32</v>
      </c>
      <c r="L223" s="629">
        <v>0.87963020468277286</v>
      </c>
      <c r="M223" s="629">
        <v>1982.88</v>
      </c>
      <c r="N223" s="629">
        <v>0.5</v>
      </c>
      <c r="O223" s="629">
        <v>991.44</v>
      </c>
      <c r="P223" s="642">
        <v>0.29321006822759094</v>
      </c>
      <c r="Q223" s="630">
        <v>1982.88</v>
      </c>
    </row>
    <row r="224" spans="1:17" ht="14.4" customHeight="1" x14ac:dyDescent="0.3">
      <c r="A224" s="625" t="s">
        <v>6498</v>
      </c>
      <c r="B224" s="626" t="s">
        <v>6499</v>
      </c>
      <c r="C224" s="626" t="s">
        <v>5303</v>
      </c>
      <c r="D224" s="626" t="s">
        <v>6504</v>
      </c>
      <c r="E224" s="626" t="s">
        <v>6505</v>
      </c>
      <c r="F224" s="629">
        <v>3.01</v>
      </c>
      <c r="G224" s="629">
        <v>7696.64</v>
      </c>
      <c r="H224" s="629">
        <v>1</v>
      </c>
      <c r="I224" s="629">
        <v>2557.0232558139537</v>
      </c>
      <c r="J224" s="629">
        <v>2.33</v>
      </c>
      <c r="K224" s="629">
        <v>6170.36</v>
      </c>
      <c r="L224" s="629">
        <v>0.80169528521536659</v>
      </c>
      <c r="M224" s="629">
        <v>2648.2231759656652</v>
      </c>
      <c r="N224" s="629">
        <v>0.66</v>
      </c>
      <c r="O224" s="629">
        <v>1763.16</v>
      </c>
      <c r="P224" s="642">
        <v>0.22908178114086147</v>
      </c>
      <c r="Q224" s="630">
        <v>2671.4545454545455</v>
      </c>
    </row>
    <row r="225" spans="1:17" ht="14.4" customHeight="1" x14ac:dyDescent="0.3">
      <c r="A225" s="625" t="s">
        <v>6498</v>
      </c>
      <c r="B225" s="626" t="s">
        <v>6499</v>
      </c>
      <c r="C225" s="626" t="s">
        <v>5303</v>
      </c>
      <c r="D225" s="626" t="s">
        <v>6506</v>
      </c>
      <c r="E225" s="626" t="s">
        <v>6505</v>
      </c>
      <c r="F225" s="629">
        <v>0.2</v>
      </c>
      <c r="G225" s="629">
        <v>1277.24</v>
      </c>
      <c r="H225" s="629">
        <v>1</v>
      </c>
      <c r="I225" s="629">
        <v>6386.2</v>
      </c>
      <c r="J225" s="629">
        <v>0.60000000000000009</v>
      </c>
      <c r="K225" s="629">
        <v>3972.33</v>
      </c>
      <c r="L225" s="629">
        <v>3.1100889417807145</v>
      </c>
      <c r="M225" s="629">
        <v>6620.5499999999993</v>
      </c>
      <c r="N225" s="629">
        <v>1.2000000000000002</v>
      </c>
      <c r="O225" s="629">
        <v>7979.49</v>
      </c>
      <c r="P225" s="642">
        <v>6.2474476214337162</v>
      </c>
      <c r="Q225" s="630">
        <v>6649.5749999999989</v>
      </c>
    </row>
    <row r="226" spans="1:17" ht="14.4" customHeight="1" x14ac:dyDescent="0.3">
      <c r="A226" s="625" t="s">
        <v>6498</v>
      </c>
      <c r="B226" s="626" t="s">
        <v>6499</v>
      </c>
      <c r="C226" s="626" t="s">
        <v>5303</v>
      </c>
      <c r="D226" s="626" t="s">
        <v>6507</v>
      </c>
      <c r="E226" s="626" t="s">
        <v>6132</v>
      </c>
      <c r="F226" s="629">
        <v>9.8000000000000007</v>
      </c>
      <c r="G226" s="629">
        <v>14196.16</v>
      </c>
      <c r="H226" s="629">
        <v>1</v>
      </c>
      <c r="I226" s="629">
        <v>1448.5877551020408</v>
      </c>
      <c r="J226" s="629">
        <v>10.7</v>
      </c>
      <c r="K226" s="629">
        <v>12651.89</v>
      </c>
      <c r="L226" s="629">
        <v>0.8912191747627527</v>
      </c>
      <c r="M226" s="629">
        <v>1182.4196261682243</v>
      </c>
      <c r="N226" s="629">
        <v>4.84</v>
      </c>
      <c r="O226" s="629">
        <v>4756.3499999999995</v>
      </c>
      <c r="P226" s="642">
        <v>0.33504482902418681</v>
      </c>
      <c r="Q226" s="630">
        <v>982.71694214876027</v>
      </c>
    </row>
    <row r="227" spans="1:17" ht="14.4" customHeight="1" x14ac:dyDescent="0.3">
      <c r="A227" s="625" t="s">
        <v>6498</v>
      </c>
      <c r="B227" s="626" t="s">
        <v>6499</v>
      </c>
      <c r="C227" s="626" t="s">
        <v>5303</v>
      </c>
      <c r="D227" s="626" t="s">
        <v>6508</v>
      </c>
      <c r="E227" s="626" t="s">
        <v>6509</v>
      </c>
      <c r="F227" s="629">
        <v>1.0799999999999998</v>
      </c>
      <c r="G227" s="629">
        <v>14799.760000000002</v>
      </c>
      <c r="H227" s="629">
        <v>1</v>
      </c>
      <c r="I227" s="629">
        <v>13703.481481481485</v>
      </c>
      <c r="J227" s="629">
        <v>0.1</v>
      </c>
      <c r="K227" s="629">
        <v>1532.56</v>
      </c>
      <c r="L227" s="629">
        <v>0.10355303058968522</v>
      </c>
      <c r="M227" s="629">
        <v>15325.599999999999</v>
      </c>
      <c r="N227" s="629"/>
      <c r="O227" s="629"/>
      <c r="P227" s="642"/>
      <c r="Q227" s="630"/>
    </row>
    <row r="228" spans="1:17" ht="14.4" customHeight="1" x14ac:dyDescent="0.3">
      <c r="A228" s="625" t="s">
        <v>6498</v>
      </c>
      <c r="B228" s="626" t="s">
        <v>6499</v>
      </c>
      <c r="C228" s="626" t="s">
        <v>5303</v>
      </c>
      <c r="D228" s="626" t="s">
        <v>6510</v>
      </c>
      <c r="E228" s="626" t="s">
        <v>6511</v>
      </c>
      <c r="F228" s="629">
        <v>2.2200000000000002</v>
      </c>
      <c r="G228" s="629">
        <v>37856.18</v>
      </c>
      <c r="H228" s="629">
        <v>1</v>
      </c>
      <c r="I228" s="629">
        <v>17052.333333333332</v>
      </c>
      <c r="J228" s="629">
        <v>3.17</v>
      </c>
      <c r="K228" s="629">
        <v>40855.919999999998</v>
      </c>
      <c r="L228" s="629">
        <v>1.0792404304924585</v>
      </c>
      <c r="M228" s="629">
        <v>12888.302839116719</v>
      </c>
      <c r="N228" s="629">
        <v>3.3899999999999997</v>
      </c>
      <c r="O228" s="629">
        <v>36606.550000000003</v>
      </c>
      <c r="P228" s="642">
        <v>0.96699006608696392</v>
      </c>
      <c r="Q228" s="630">
        <v>10798.392330383484</v>
      </c>
    </row>
    <row r="229" spans="1:17" ht="14.4" customHeight="1" x14ac:dyDescent="0.3">
      <c r="A229" s="625" t="s">
        <v>6498</v>
      </c>
      <c r="B229" s="626" t="s">
        <v>6499</v>
      </c>
      <c r="C229" s="626" t="s">
        <v>5303</v>
      </c>
      <c r="D229" s="626" t="s">
        <v>6512</v>
      </c>
      <c r="E229" s="626" t="s">
        <v>6511</v>
      </c>
      <c r="F229" s="629"/>
      <c r="G229" s="629"/>
      <c r="H229" s="629"/>
      <c r="I229" s="629"/>
      <c r="J229" s="629"/>
      <c r="K229" s="629"/>
      <c r="L229" s="629"/>
      <c r="M229" s="629"/>
      <c r="N229" s="629">
        <v>0.02</v>
      </c>
      <c r="O229" s="629">
        <v>409.57</v>
      </c>
      <c r="P229" s="642"/>
      <c r="Q229" s="630">
        <v>20478.5</v>
      </c>
    </row>
    <row r="230" spans="1:17" ht="14.4" customHeight="1" x14ac:dyDescent="0.3">
      <c r="A230" s="625" t="s">
        <v>6498</v>
      </c>
      <c r="B230" s="626" t="s">
        <v>6499</v>
      </c>
      <c r="C230" s="626" t="s">
        <v>5303</v>
      </c>
      <c r="D230" s="626" t="s">
        <v>6513</v>
      </c>
      <c r="E230" s="626" t="s">
        <v>6509</v>
      </c>
      <c r="F230" s="629">
        <v>0.06</v>
      </c>
      <c r="G230" s="629">
        <v>407.32</v>
      </c>
      <c r="H230" s="629">
        <v>1</v>
      </c>
      <c r="I230" s="629">
        <v>6788.666666666667</v>
      </c>
      <c r="J230" s="629">
        <v>0.05</v>
      </c>
      <c r="K230" s="629">
        <v>263.22000000000003</v>
      </c>
      <c r="L230" s="629">
        <v>0.6462240989885103</v>
      </c>
      <c r="M230" s="629">
        <v>5264.4000000000005</v>
      </c>
      <c r="N230" s="629">
        <v>0.08</v>
      </c>
      <c r="O230" s="629">
        <v>421.16</v>
      </c>
      <c r="P230" s="642">
        <v>1.0339781989590495</v>
      </c>
      <c r="Q230" s="630">
        <v>5264.5</v>
      </c>
    </row>
    <row r="231" spans="1:17" ht="14.4" customHeight="1" x14ac:dyDescent="0.3">
      <c r="A231" s="625" t="s">
        <v>6498</v>
      </c>
      <c r="B231" s="626" t="s">
        <v>6499</v>
      </c>
      <c r="C231" s="626" t="s">
        <v>5303</v>
      </c>
      <c r="D231" s="626" t="s">
        <v>6514</v>
      </c>
      <c r="E231" s="626" t="s">
        <v>6511</v>
      </c>
      <c r="F231" s="629">
        <v>0.2</v>
      </c>
      <c r="G231" s="629">
        <v>1514.25</v>
      </c>
      <c r="H231" s="629">
        <v>1</v>
      </c>
      <c r="I231" s="629">
        <v>7571.25</v>
      </c>
      <c r="J231" s="629">
        <v>0.32</v>
      </c>
      <c r="K231" s="629">
        <v>2063.94</v>
      </c>
      <c r="L231" s="629">
        <v>1.3630113917781079</v>
      </c>
      <c r="M231" s="629">
        <v>6449.8125</v>
      </c>
      <c r="N231" s="629">
        <v>0.16</v>
      </c>
      <c r="O231" s="629">
        <v>1034.24</v>
      </c>
      <c r="P231" s="642">
        <v>0.68300478784877006</v>
      </c>
      <c r="Q231" s="630">
        <v>6464</v>
      </c>
    </row>
    <row r="232" spans="1:17" ht="14.4" customHeight="1" x14ac:dyDescent="0.3">
      <c r="A232" s="625" t="s">
        <v>6498</v>
      </c>
      <c r="B232" s="626" t="s">
        <v>6499</v>
      </c>
      <c r="C232" s="626" t="s">
        <v>5303</v>
      </c>
      <c r="D232" s="626" t="s">
        <v>6515</v>
      </c>
      <c r="E232" s="626" t="s">
        <v>6511</v>
      </c>
      <c r="F232" s="629">
        <v>0.54</v>
      </c>
      <c r="G232" s="629">
        <v>9410.0399999999991</v>
      </c>
      <c r="H232" s="629">
        <v>1</v>
      </c>
      <c r="I232" s="629">
        <v>17425.999999999996</v>
      </c>
      <c r="J232" s="629"/>
      <c r="K232" s="629"/>
      <c r="L232" s="629"/>
      <c r="M232" s="629"/>
      <c r="N232" s="629"/>
      <c r="O232" s="629"/>
      <c r="P232" s="642"/>
      <c r="Q232" s="630"/>
    </row>
    <row r="233" spans="1:17" ht="14.4" customHeight="1" x14ac:dyDescent="0.3">
      <c r="A233" s="625" t="s">
        <v>6498</v>
      </c>
      <c r="B233" s="626" t="s">
        <v>6499</v>
      </c>
      <c r="C233" s="626" t="s">
        <v>5303</v>
      </c>
      <c r="D233" s="626" t="s">
        <v>6516</v>
      </c>
      <c r="E233" s="626" t="s">
        <v>6517</v>
      </c>
      <c r="F233" s="629">
        <v>8</v>
      </c>
      <c r="G233" s="629">
        <v>3050.57</v>
      </c>
      <c r="H233" s="629">
        <v>1</v>
      </c>
      <c r="I233" s="629">
        <v>381.32125000000002</v>
      </c>
      <c r="J233" s="629">
        <v>6</v>
      </c>
      <c r="K233" s="629">
        <v>2476.14</v>
      </c>
      <c r="L233" s="629">
        <v>0.81169748604359182</v>
      </c>
      <c r="M233" s="629">
        <v>412.69</v>
      </c>
      <c r="N233" s="629">
        <v>5</v>
      </c>
      <c r="O233" s="629">
        <v>2070.67</v>
      </c>
      <c r="P233" s="642">
        <v>0.67878134250320432</v>
      </c>
      <c r="Q233" s="630">
        <v>414.13400000000001</v>
      </c>
    </row>
    <row r="234" spans="1:17" ht="14.4" customHeight="1" x14ac:dyDescent="0.3">
      <c r="A234" s="625" t="s">
        <v>6498</v>
      </c>
      <c r="B234" s="626" t="s">
        <v>6499</v>
      </c>
      <c r="C234" s="626" t="s">
        <v>5303</v>
      </c>
      <c r="D234" s="626" t="s">
        <v>6518</v>
      </c>
      <c r="E234" s="626" t="s">
        <v>6519</v>
      </c>
      <c r="F234" s="629">
        <v>2.5499999999999998</v>
      </c>
      <c r="G234" s="629">
        <v>738.05000000000007</v>
      </c>
      <c r="H234" s="629">
        <v>1</v>
      </c>
      <c r="I234" s="629">
        <v>289.43137254901967</v>
      </c>
      <c r="J234" s="629"/>
      <c r="K234" s="629"/>
      <c r="L234" s="629"/>
      <c r="M234" s="629"/>
      <c r="N234" s="629">
        <v>3.4</v>
      </c>
      <c r="O234" s="629">
        <v>934.42000000000007</v>
      </c>
      <c r="P234" s="642">
        <v>1.2660659846893842</v>
      </c>
      <c r="Q234" s="630">
        <v>274.82941176470592</v>
      </c>
    </row>
    <row r="235" spans="1:17" ht="14.4" customHeight="1" x14ac:dyDescent="0.3">
      <c r="A235" s="625" t="s">
        <v>6498</v>
      </c>
      <c r="B235" s="626" t="s">
        <v>6499</v>
      </c>
      <c r="C235" s="626" t="s">
        <v>5303</v>
      </c>
      <c r="D235" s="626" t="s">
        <v>6520</v>
      </c>
      <c r="E235" s="626" t="s">
        <v>6521</v>
      </c>
      <c r="F235" s="629">
        <v>4</v>
      </c>
      <c r="G235" s="629">
        <v>3820.75</v>
      </c>
      <c r="H235" s="629">
        <v>1</v>
      </c>
      <c r="I235" s="629">
        <v>955.1875</v>
      </c>
      <c r="J235" s="629">
        <v>1</v>
      </c>
      <c r="K235" s="629">
        <v>966.74</v>
      </c>
      <c r="L235" s="629">
        <v>0.25302362101681608</v>
      </c>
      <c r="M235" s="629">
        <v>966.74</v>
      </c>
      <c r="N235" s="629"/>
      <c r="O235" s="629"/>
      <c r="P235" s="642"/>
      <c r="Q235" s="630"/>
    </row>
    <row r="236" spans="1:17" ht="14.4" customHeight="1" x14ac:dyDescent="0.3">
      <c r="A236" s="625" t="s">
        <v>6498</v>
      </c>
      <c r="B236" s="626" t="s">
        <v>6499</v>
      </c>
      <c r="C236" s="626" t="s">
        <v>5303</v>
      </c>
      <c r="D236" s="626" t="s">
        <v>6522</v>
      </c>
      <c r="E236" s="626" t="s">
        <v>6521</v>
      </c>
      <c r="F236" s="629"/>
      <c r="G236" s="629"/>
      <c r="H236" s="629"/>
      <c r="I236" s="629"/>
      <c r="J236" s="629">
        <v>1.5</v>
      </c>
      <c r="K236" s="629">
        <v>2900.19</v>
      </c>
      <c r="L236" s="629"/>
      <c r="M236" s="629">
        <v>1933.46</v>
      </c>
      <c r="N236" s="629">
        <v>1.25</v>
      </c>
      <c r="O236" s="629">
        <v>2378.9499999999998</v>
      </c>
      <c r="P236" s="642"/>
      <c r="Q236" s="630">
        <v>1903.1599999999999</v>
      </c>
    </row>
    <row r="237" spans="1:17" ht="14.4" customHeight="1" x14ac:dyDescent="0.3">
      <c r="A237" s="625" t="s">
        <v>6498</v>
      </c>
      <c r="B237" s="626" t="s">
        <v>6499</v>
      </c>
      <c r="C237" s="626" t="s">
        <v>5303</v>
      </c>
      <c r="D237" s="626" t="s">
        <v>6523</v>
      </c>
      <c r="E237" s="626" t="s">
        <v>6524</v>
      </c>
      <c r="F237" s="629"/>
      <c r="G237" s="629"/>
      <c r="H237" s="629"/>
      <c r="I237" s="629"/>
      <c r="J237" s="629"/>
      <c r="K237" s="629"/>
      <c r="L237" s="629"/>
      <c r="M237" s="629"/>
      <c r="N237" s="629">
        <v>7.0000000000000007E-2</v>
      </c>
      <c r="O237" s="629">
        <v>342.32</v>
      </c>
      <c r="P237" s="642"/>
      <c r="Q237" s="630">
        <v>4890.2857142857138</v>
      </c>
    </row>
    <row r="238" spans="1:17" ht="14.4" customHeight="1" x14ac:dyDescent="0.3">
      <c r="A238" s="625" t="s">
        <v>6498</v>
      </c>
      <c r="B238" s="626" t="s">
        <v>6499</v>
      </c>
      <c r="C238" s="626" t="s">
        <v>5303</v>
      </c>
      <c r="D238" s="626" t="s">
        <v>6525</v>
      </c>
      <c r="E238" s="626" t="s">
        <v>6134</v>
      </c>
      <c r="F238" s="629">
        <v>0.24</v>
      </c>
      <c r="G238" s="629">
        <v>1492.3000000000002</v>
      </c>
      <c r="H238" s="629">
        <v>1</v>
      </c>
      <c r="I238" s="629">
        <v>6217.9166666666679</v>
      </c>
      <c r="J238" s="629">
        <v>0.51</v>
      </c>
      <c r="K238" s="629">
        <v>2760.7799999999997</v>
      </c>
      <c r="L238" s="629">
        <v>1.850016752663673</v>
      </c>
      <c r="M238" s="629">
        <v>5413.2941176470586</v>
      </c>
      <c r="N238" s="629"/>
      <c r="O238" s="629"/>
      <c r="P238" s="642"/>
      <c r="Q238" s="630"/>
    </row>
    <row r="239" spans="1:17" ht="14.4" customHeight="1" x14ac:dyDescent="0.3">
      <c r="A239" s="625" t="s">
        <v>6498</v>
      </c>
      <c r="B239" s="626" t="s">
        <v>6499</v>
      </c>
      <c r="C239" s="626" t="s">
        <v>5303</v>
      </c>
      <c r="D239" s="626" t="s">
        <v>6526</v>
      </c>
      <c r="E239" s="626" t="s">
        <v>6134</v>
      </c>
      <c r="F239" s="629">
        <v>4.04</v>
      </c>
      <c r="G239" s="629">
        <v>45924.740000000005</v>
      </c>
      <c r="H239" s="629">
        <v>1</v>
      </c>
      <c r="I239" s="629">
        <v>11367.509900990101</v>
      </c>
      <c r="J239" s="629">
        <v>4.63</v>
      </c>
      <c r="K239" s="629">
        <v>50035.59</v>
      </c>
      <c r="L239" s="629">
        <v>1.0895127549987216</v>
      </c>
      <c r="M239" s="629">
        <v>10806.822894168467</v>
      </c>
      <c r="N239" s="629">
        <v>5</v>
      </c>
      <c r="O239" s="629">
        <v>54284.89</v>
      </c>
      <c r="P239" s="642">
        <v>1.1820402249419375</v>
      </c>
      <c r="Q239" s="630">
        <v>10856.977999999999</v>
      </c>
    </row>
    <row r="240" spans="1:17" ht="14.4" customHeight="1" x14ac:dyDescent="0.3">
      <c r="A240" s="625" t="s">
        <v>6498</v>
      </c>
      <c r="B240" s="626" t="s">
        <v>6499</v>
      </c>
      <c r="C240" s="626" t="s">
        <v>5303</v>
      </c>
      <c r="D240" s="626" t="s">
        <v>6527</v>
      </c>
      <c r="E240" s="626" t="s">
        <v>6524</v>
      </c>
      <c r="F240" s="629">
        <v>1.03</v>
      </c>
      <c r="G240" s="629">
        <v>2815.7999999999997</v>
      </c>
      <c r="H240" s="629">
        <v>1</v>
      </c>
      <c r="I240" s="629">
        <v>2733.7864077669901</v>
      </c>
      <c r="J240" s="629">
        <v>1.2000000000000002</v>
      </c>
      <c r="K240" s="629">
        <v>2326.92</v>
      </c>
      <c r="L240" s="629">
        <v>0.82637971446835723</v>
      </c>
      <c r="M240" s="629">
        <v>1939.0999999999997</v>
      </c>
      <c r="N240" s="629">
        <v>2.0300000000000002</v>
      </c>
      <c r="O240" s="629">
        <v>3947.9300000000003</v>
      </c>
      <c r="P240" s="642">
        <v>1.4020633567724983</v>
      </c>
      <c r="Q240" s="630">
        <v>1944.7931034482758</v>
      </c>
    </row>
    <row r="241" spans="1:17" ht="14.4" customHeight="1" x14ac:dyDescent="0.3">
      <c r="A241" s="625" t="s">
        <v>6498</v>
      </c>
      <c r="B241" s="626" t="s">
        <v>6499</v>
      </c>
      <c r="C241" s="626" t="s">
        <v>5303</v>
      </c>
      <c r="D241" s="626" t="s">
        <v>6133</v>
      </c>
      <c r="E241" s="626" t="s">
        <v>6134</v>
      </c>
      <c r="F241" s="629"/>
      <c r="G241" s="629"/>
      <c r="H241" s="629"/>
      <c r="I241" s="629"/>
      <c r="J241" s="629">
        <v>0.05</v>
      </c>
      <c r="K241" s="629">
        <v>54.13</v>
      </c>
      <c r="L241" s="629"/>
      <c r="M241" s="629">
        <v>1082.5999999999999</v>
      </c>
      <c r="N241" s="629"/>
      <c r="O241" s="629"/>
      <c r="P241" s="642"/>
      <c r="Q241" s="630"/>
    </row>
    <row r="242" spans="1:17" ht="14.4" customHeight="1" x14ac:dyDescent="0.3">
      <c r="A242" s="625" t="s">
        <v>6498</v>
      </c>
      <c r="B242" s="626" t="s">
        <v>6499</v>
      </c>
      <c r="C242" s="626" t="s">
        <v>5303</v>
      </c>
      <c r="D242" s="626" t="s">
        <v>6528</v>
      </c>
      <c r="E242" s="626" t="s">
        <v>6529</v>
      </c>
      <c r="F242" s="629">
        <v>1.7</v>
      </c>
      <c r="G242" s="629">
        <v>853.85</v>
      </c>
      <c r="H242" s="629">
        <v>1</v>
      </c>
      <c r="I242" s="629">
        <v>502.26470588235298</v>
      </c>
      <c r="J242" s="629">
        <v>1.4500000000000002</v>
      </c>
      <c r="K242" s="629">
        <v>545.2299999999999</v>
      </c>
      <c r="L242" s="629">
        <v>0.63855478128476884</v>
      </c>
      <c r="M242" s="629">
        <v>376.0206896551723</v>
      </c>
      <c r="N242" s="629">
        <v>2.35</v>
      </c>
      <c r="O242" s="629">
        <v>887.08999999999992</v>
      </c>
      <c r="P242" s="642">
        <v>1.0389295543713766</v>
      </c>
      <c r="Q242" s="630">
        <v>377.4851063829787</v>
      </c>
    </row>
    <row r="243" spans="1:17" ht="14.4" customHeight="1" x14ac:dyDescent="0.3">
      <c r="A243" s="625" t="s">
        <v>6498</v>
      </c>
      <c r="B243" s="626" t="s">
        <v>6499</v>
      </c>
      <c r="C243" s="626" t="s">
        <v>5303</v>
      </c>
      <c r="D243" s="626" t="s">
        <v>6136</v>
      </c>
      <c r="E243" s="626" t="s">
        <v>6137</v>
      </c>
      <c r="F243" s="629">
        <v>0.55000000000000004</v>
      </c>
      <c r="G243" s="629">
        <v>569.02</v>
      </c>
      <c r="H243" s="629">
        <v>1</v>
      </c>
      <c r="I243" s="629">
        <v>1034.5818181818181</v>
      </c>
      <c r="J243" s="629">
        <v>1.43</v>
      </c>
      <c r="K243" s="629">
        <v>1333.98</v>
      </c>
      <c r="L243" s="629">
        <v>2.3443464201609787</v>
      </c>
      <c r="M243" s="629">
        <v>932.85314685314688</v>
      </c>
      <c r="N243" s="629">
        <v>1.62</v>
      </c>
      <c r="O243" s="629">
        <v>1516.99</v>
      </c>
      <c r="P243" s="642">
        <v>2.6659695617025765</v>
      </c>
      <c r="Q243" s="630">
        <v>936.41358024691351</v>
      </c>
    </row>
    <row r="244" spans="1:17" ht="14.4" customHeight="1" x14ac:dyDescent="0.3">
      <c r="A244" s="625" t="s">
        <v>6498</v>
      </c>
      <c r="B244" s="626" t="s">
        <v>6499</v>
      </c>
      <c r="C244" s="626" t="s">
        <v>5303</v>
      </c>
      <c r="D244" s="626" t="s">
        <v>6530</v>
      </c>
      <c r="E244" s="626" t="s">
        <v>6132</v>
      </c>
      <c r="F244" s="629"/>
      <c r="G244" s="629"/>
      <c r="H244" s="629"/>
      <c r="I244" s="629"/>
      <c r="J244" s="629">
        <v>0.8</v>
      </c>
      <c r="K244" s="629">
        <v>392.16</v>
      </c>
      <c r="L244" s="629"/>
      <c r="M244" s="629">
        <v>490.2</v>
      </c>
      <c r="N244" s="629"/>
      <c r="O244" s="629"/>
      <c r="P244" s="642"/>
      <c r="Q244" s="630"/>
    </row>
    <row r="245" spans="1:17" ht="14.4" customHeight="1" x14ac:dyDescent="0.3">
      <c r="A245" s="625" t="s">
        <v>6498</v>
      </c>
      <c r="B245" s="626" t="s">
        <v>6499</v>
      </c>
      <c r="C245" s="626" t="s">
        <v>5628</v>
      </c>
      <c r="D245" s="626" t="s">
        <v>6531</v>
      </c>
      <c r="E245" s="626" t="s">
        <v>6532</v>
      </c>
      <c r="F245" s="629">
        <v>5</v>
      </c>
      <c r="G245" s="629">
        <v>2844.5</v>
      </c>
      <c r="H245" s="629">
        <v>1</v>
      </c>
      <c r="I245" s="629">
        <v>568.9</v>
      </c>
      <c r="J245" s="629">
        <v>3</v>
      </c>
      <c r="K245" s="629">
        <v>1748.08</v>
      </c>
      <c r="L245" s="629">
        <v>0.61454737212163824</v>
      </c>
      <c r="M245" s="629">
        <v>582.69333333333327</v>
      </c>
      <c r="N245" s="629">
        <v>6</v>
      </c>
      <c r="O245" s="629">
        <v>3537.54</v>
      </c>
      <c r="P245" s="642">
        <v>1.2436421163649147</v>
      </c>
      <c r="Q245" s="630">
        <v>589.59</v>
      </c>
    </row>
    <row r="246" spans="1:17" ht="14.4" customHeight="1" x14ac:dyDescent="0.3">
      <c r="A246" s="625" t="s">
        <v>6498</v>
      </c>
      <c r="B246" s="626" t="s">
        <v>6499</v>
      </c>
      <c r="C246" s="626" t="s">
        <v>5628</v>
      </c>
      <c r="D246" s="626" t="s">
        <v>6533</v>
      </c>
      <c r="E246" s="626" t="s">
        <v>6534</v>
      </c>
      <c r="F246" s="629">
        <v>4</v>
      </c>
      <c r="G246" s="629">
        <v>5586</v>
      </c>
      <c r="H246" s="629">
        <v>1</v>
      </c>
      <c r="I246" s="629">
        <v>1396.5</v>
      </c>
      <c r="J246" s="629"/>
      <c r="K246" s="629"/>
      <c r="L246" s="629"/>
      <c r="M246" s="629"/>
      <c r="N246" s="629">
        <v>2</v>
      </c>
      <c r="O246" s="629">
        <v>2894.56</v>
      </c>
      <c r="P246" s="642">
        <v>0.51818116720372354</v>
      </c>
      <c r="Q246" s="630">
        <v>1447.28</v>
      </c>
    </row>
    <row r="247" spans="1:17" ht="14.4" customHeight="1" x14ac:dyDescent="0.3">
      <c r="A247" s="625" t="s">
        <v>6498</v>
      </c>
      <c r="B247" s="626" t="s">
        <v>6499</v>
      </c>
      <c r="C247" s="626" t="s">
        <v>5628</v>
      </c>
      <c r="D247" s="626" t="s">
        <v>6535</v>
      </c>
      <c r="E247" s="626" t="s">
        <v>6536</v>
      </c>
      <c r="F247" s="629">
        <v>8</v>
      </c>
      <c r="G247" s="629">
        <v>7505.5999999999995</v>
      </c>
      <c r="H247" s="629">
        <v>1</v>
      </c>
      <c r="I247" s="629">
        <v>938.19999999999993</v>
      </c>
      <c r="J247" s="629">
        <v>9</v>
      </c>
      <c r="K247" s="629">
        <v>8546.16</v>
      </c>
      <c r="L247" s="629">
        <v>1.1386378170965679</v>
      </c>
      <c r="M247" s="629">
        <v>949.57333333333327</v>
      </c>
      <c r="N247" s="629">
        <v>9</v>
      </c>
      <c r="O247" s="629">
        <v>8750.880000000001</v>
      </c>
      <c r="P247" s="642">
        <v>1.1659134512897038</v>
      </c>
      <c r="Q247" s="630">
        <v>972.32000000000016</v>
      </c>
    </row>
    <row r="248" spans="1:17" ht="14.4" customHeight="1" x14ac:dyDescent="0.3">
      <c r="A248" s="625" t="s">
        <v>6498</v>
      </c>
      <c r="B248" s="626" t="s">
        <v>6499</v>
      </c>
      <c r="C248" s="626" t="s">
        <v>5628</v>
      </c>
      <c r="D248" s="626" t="s">
        <v>6537</v>
      </c>
      <c r="E248" s="626" t="s">
        <v>6536</v>
      </c>
      <c r="F248" s="629">
        <v>11</v>
      </c>
      <c r="G248" s="629">
        <v>18121.400000000001</v>
      </c>
      <c r="H248" s="629">
        <v>1</v>
      </c>
      <c r="I248" s="629">
        <v>1647.4</v>
      </c>
      <c r="J248" s="629">
        <v>12</v>
      </c>
      <c r="K248" s="629">
        <v>20427.809999999998</v>
      </c>
      <c r="L248" s="629">
        <v>1.1272754864414447</v>
      </c>
      <c r="M248" s="629">
        <v>1702.3174999999999</v>
      </c>
      <c r="N248" s="629">
        <v>18</v>
      </c>
      <c r="O248" s="629">
        <v>30731.579999999994</v>
      </c>
      <c r="P248" s="642">
        <v>1.695872283598397</v>
      </c>
      <c r="Q248" s="630">
        <v>1707.3099999999997</v>
      </c>
    </row>
    <row r="249" spans="1:17" ht="14.4" customHeight="1" x14ac:dyDescent="0.3">
      <c r="A249" s="625" t="s">
        <v>6498</v>
      </c>
      <c r="B249" s="626" t="s">
        <v>6499</v>
      </c>
      <c r="C249" s="626" t="s">
        <v>5628</v>
      </c>
      <c r="D249" s="626" t="s">
        <v>6538</v>
      </c>
      <c r="E249" s="626" t="s">
        <v>6536</v>
      </c>
      <c r="F249" s="629">
        <v>2</v>
      </c>
      <c r="G249" s="629">
        <v>3987.6</v>
      </c>
      <c r="H249" s="629">
        <v>1</v>
      </c>
      <c r="I249" s="629">
        <v>1993.8</v>
      </c>
      <c r="J249" s="629">
        <v>2</v>
      </c>
      <c r="K249" s="629">
        <v>4060.1000000000004</v>
      </c>
      <c r="L249" s="629">
        <v>1.018181362222891</v>
      </c>
      <c r="M249" s="629">
        <v>2030.0500000000002</v>
      </c>
      <c r="N249" s="629">
        <v>3</v>
      </c>
      <c r="O249" s="629">
        <v>6198.9000000000005</v>
      </c>
      <c r="P249" s="642">
        <v>1.5545440866686731</v>
      </c>
      <c r="Q249" s="630">
        <v>2066.3000000000002</v>
      </c>
    </row>
    <row r="250" spans="1:17" ht="14.4" customHeight="1" x14ac:dyDescent="0.3">
      <c r="A250" s="625" t="s">
        <v>6498</v>
      </c>
      <c r="B250" s="626" t="s">
        <v>6499</v>
      </c>
      <c r="C250" s="626" t="s">
        <v>5628</v>
      </c>
      <c r="D250" s="626" t="s">
        <v>6539</v>
      </c>
      <c r="E250" s="626" t="s">
        <v>6540</v>
      </c>
      <c r="F250" s="629">
        <v>8</v>
      </c>
      <c r="G250" s="629">
        <v>14914.399999999998</v>
      </c>
      <c r="H250" s="629">
        <v>1</v>
      </c>
      <c r="I250" s="629">
        <v>1864.2999999999997</v>
      </c>
      <c r="J250" s="629">
        <v>5</v>
      </c>
      <c r="K250" s="629">
        <v>9389.2899999999991</v>
      </c>
      <c r="L250" s="629">
        <v>0.62954527168374197</v>
      </c>
      <c r="M250" s="629">
        <v>1877.8579999999997</v>
      </c>
      <c r="N250" s="629">
        <v>3</v>
      </c>
      <c r="O250" s="629">
        <v>5796.2699999999995</v>
      </c>
      <c r="P250" s="642">
        <v>0.38863581505122569</v>
      </c>
      <c r="Q250" s="630">
        <v>1932.09</v>
      </c>
    </row>
    <row r="251" spans="1:17" ht="14.4" customHeight="1" x14ac:dyDescent="0.3">
      <c r="A251" s="625" t="s">
        <v>6498</v>
      </c>
      <c r="B251" s="626" t="s">
        <v>6499</v>
      </c>
      <c r="C251" s="626" t="s">
        <v>5628</v>
      </c>
      <c r="D251" s="626" t="s">
        <v>6541</v>
      </c>
      <c r="E251" s="626" t="s">
        <v>6542</v>
      </c>
      <c r="F251" s="629">
        <v>3</v>
      </c>
      <c r="G251" s="629">
        <v>2975.1000000000004</v>
      </c>
      <c r="H251" s="629">
        <v>1</v>
      </c>
      <c r="I251" s="629">
        <v>991.70000000000016</v>
      </c>
      <c r="J251" s="629">
        <v>6</v>
      </c>
      <c r="K251" s="629">
        <v>6058.38</v>
      </c>
      <c r="L251" s="629">
        <v>2.0363618029646062</v>
      </c>
      <c r="M251" s="629">
        <v>1009.73</v>
      </c>
      <c r="N251" s="629">
        <v>6</v>
      </c>
      <c r="O251" s="629">
        <v>6166.5599999999995</v>
      </c>
      <c r="P251" s="642">
        <v>2.072723605929212</v>
      </c>
      <c r="Q251" s="630">
        <v>1027.76</v>
      </c>
    </row>
    <row r="252" spans="1:17" ht="14.4" customHeight="1" x14ac:dyDescent="0.3">
      <c r="A252" s="625" t="s">
        <v>6498</v>
      </c>
      <c r="B252" s="626" t="s">
        <v>6499</v>
      </c>
      <c r="C252" s="626" t="s">
        <v>5628</v>
      </c>
      <c r="D252" s="626" t="s">
        <v>6543</v>
      </c>
      <c r="E252" s="626" t="s">
        <v>6542</v>
      </c>
      <c r="F252" s="629">
        <v>4</v>
      </c>
      <c r="G252" s="629">
        <v>8266.7999999999993</v>
      </c>
      <c r="H252" s="629">
        <v>1</v>
      </c>
      <c r="I252" s="629">
        <v>2066.6999999999998</v>
      </c>
      <c r="J252" s="629">
        <v>3</v>
      </c>
      <c r="K252" s="629">
        <v>6350.4</v>
      </c>
      <c r="L252" s="629">
        <v>0.76818115836841339</v>
      </c>
      <c r="M252" s="629">
        <v>2116.7999999999997</v>
      </c>
      <c r="N252" s="629">
        <v>3</v>
      </c>
      <c r="O252" s="629">
        <v>6425.5499999999993</v>
      </c>
      <c r="P252" s="642">
        <v>0.77727173755262013</v>
      </c>
      <c r="Q252" s="630">
        <v>2141.85</v>
      </c>
    </row>
    <row r="253" spans="1:17" ht="14.4" customHeight="1" x14ac:dyDescent="0.3">
      <c r="A253" s="625" t="s">
        <v>6498</v>
      </c>
      <c r="B253" s="626" t="s">
        <v>6499</v>
      </c>
      <c r="C253" s="626" t="s">
        <v>5628</v>
      </c>
      <c r="D253" s="626" t="s">
        <v>6544</v>
      </c>
      <c r="E253" s="626" t="s">
        <v>6545</v>
      </c>
      <c r="F253" s="629">
        <v>3</v>
      </c>
      <c r="G253" s="629">
        <v>2790</v>
      </c>
      <c r="H253" s="629">
        <v>1</v>
      </c>
      <c r="I253" s="629">
        <v>930</v>
      </c>
      <c r="J253" s="629"/>
      <c r="K253" s="629"/>
      <c r="L253" s="629"/>
      <c r="M253" s="629"/>
      <c r="N253" s="629"/>
      <c r="O253" s="629"/>
      <c r="P253" s="642"/>
      <c r="Q253" s="630"/>
    </row>
    <row r="254" spans="1:17" ht="14.4" customHeight="1" x14ac:dyDescent="0.3">
      <c r="A254" s="625" t="s">
        <v>6498</v>
      </c>
      <c r="B254" s="626" t="s">
        <v>6499</v>
      </c>
      <c r="C254" s="626" t="s">
        <v>5628</v>
      </c>
      <c r="D254" s="626" t="s">
        <v>6546</v>
      </c>
      <c r="E254" s="626" t="s">
        <v>6547</v>
      </c>
      <c r="F254" s="629"/>
      <c r="G254" s="629"/>
      <c r="H254" s="629"/>
      <c r="I254" s="629"/>
      <c r="J254" s="629">
        <v>1</v>
      </c>
      <c r="K254" s="629">
        <v>11772</v>
      </c>
      <c r="L254" s="629"/>
      <c r="M254" s="629">
        <v>11772</v>
      </c>
      <c r="N254" s="629"/>
      <c r="O254" s="629"/>
      <c r="P254" s="642"/>
      <c r="Q254" s="630"/>
    </row>
    <row r="255" spans="1:17" ht="14.4" customHeight="1" x14ac:dyDescent="0.3">
      <c r="A255" s="625" t="s">
        <v>6498</v>
      </c>
      <c r="B255" s="626" t="s">
        <v>6499</v>
      </c>
      <c r="C255" s="626" t="s">
        <v>5628</v>
      </c>
      <c r="D255" s="626" t="s">
        <v>6548</v>
      </c>
      <c r="E255" s="626" t="s">
        <v>6549</v>
      </c>
      <c r="F255" s="629">
        <v>5</v>
      </c>
      <c r="G255" s="629">
        <v>14490</v>
      </c>
      <c r="H255" s="629">
        <v>1</v>
      </c>
      <c r="I255" s="629">
        <v>2898</v>
      </c>
      <c r="J255" s="629">
        <v>1</v>
      </c>
      <c r="K255" s="629">
        <v>2898</v>
      </c>
      <c r="L255" s="629">
        <v>0.2</v>
      </c>
      <c r="M255" s="629">
        <v>2898</v>
      </c>
      <c r="N255" s="629">
        <v>7</v>
      </c>
      <c r="O255" s="629">
        <v>21023.66</v>
      </c>
      <c r="P255" s="642">
        <v>1.4509082125603865</v>
      </c>
      <c r="Q255" s="630">
        <v>3003.38</v>
      </c>
    </row>
    <row r="256" spans="1:17" ht="14.4" customHeight="1" x14ac:dyDescent="0.3">
      <c r="A256" s="625" t="s">
        <v>6498</v>
      </c>
      <c r="B256" s="626" t="s">
        <v>6499</v>
      </c>
      <c r="C256" s="626" t="s">
        <v>5628</v>
      </c>
      <c r="D256" s="626" t="s">
        <v>6550</v>
      </c>
      <c r="E256" s="626" t="s">
        <v>6551</v>
      </c>
      <c r="F256" s="629"/>
      <c r="G256" s="629"/>
      <c r="H256" s="629"/>
      <c r="I256" s="629"/>
      <c r="J256" s="629">
        <v>2</v>
      </c>
      <c r="K256" s="629">
        <v>4473</v>
      </c>
      <c r="L256" s="629"/>
      <c r="M256" s="629">
        <v>2236.5</v>
      </c>
      <c r="N256" s="629"/>
      <c r="O256" s="629"/>
      <c r="P256" s="642"/>
      <c r="Q256" s="630"/>
    </row>
    <row r="257" spans="1:17" ht="14.4" customHeight="1" x14ac:dyDescent="0.3">
      <c r="A257" s="625" t="s">
        <v>6498</v>
      </c>
      <c r="B257" s="626" t="s">
        <v>6499</v>
      </c>
      <c r="C257" s="626" t="s">
        <v>5628</v>
      </c>
      <c r="D257" s="626" t="s">
        <v>6552</v>
      </c>
      <c r="E257" s="626" t="s">
        <v>6553</v>
      </c>
      <c r="F257" s="629">
        <v>3</v>
      </c>
      <c r="G257" s="629">
        <v>79871.700000000012</v>
      </c>
      <c r="H257" s="629">
        <v>1</v>
      </c>
      <c r="I257" s="629">
        <v>26623.900000000005</v>
      </c>
      <c r="J257" s="629">
        <v>1</v>
      </c>
      <c r="K257" s="629">
        <v>27592.04</v>
      </c>
      <c r="L257" s="629">
        <v>0.34545452269076526</v>
      </c>
      <c r="M257" s="629">
        <v>27592.04</v>
      </c>
      <c r="N257" s="629"/>
      <c r="O257" s="629"/>
      <c r="P257" s="642"/>
      <c r="Q257" s="630"/>
    </row>
    <row r="258" spans="1:17" ht="14.4" customHeight="1" x14ac:dyDescent="0.3">
      <c r="A258" s="625" t="s">
        <v>6498</v>
      </c>
      <c r="B258" s="626" t="s">
        <v>6499</v>
      </c>
      <c r="C258" s="626" t="s">
        <v>5628</v>
      </c>
      <c r="D258" s="626" t="s">
        <v>6554</v>
      </c>
      <c r="E258" s="626" t="s">
        <v>6536</v>
      </c>
      <c r="F258" s="629">
        <v>1</v>
      </c>
      <c r="G258" s="629">
        <v>1396.2</v>
      </c>
      <c r="H258" s="629">
        <v>1</v>
      </c>
      <c r="I258" s="629">
        <v>1396.2</v>
      </c>
      <c r="J258" s="629"/>
      <c r="K258" s="629"/>
      <c r="L258" s="629"/>
      <c r="M258" s="629"/>
      <c r="N258" s="629"/>
      <c r="O258" s="629"/>
      <c r="P258" s="642"/>
      <c r="Q258" s="630"/>
    </row>
    <row r="259" spans="1:17" ht="14.4" customHeight="1" x14ac:dyDescent="0.3">
      <c r="A259" s="625" t="s">
        <v>6498</v>
      </c>
      <c r="B259" s="626" t="s">
        <v>6499</v>
      </c>
      <c r="C259" s="626" t="s">
        <v>5628</v>
      </c>
      <c r="D259" s="626" t="s">
        <v>6555</v>
      </c>
      <c r="E259" s="626" t="s">
        <v>6556</v>
      </c>
      <c r="F259" s="629">
        <v>2</v>
      </c>
      <c r="G259" s="629">
        <v>13298</v>
      </c>
      <c r="H259" s="629">
        <v>1</v>
      </c>
      <c r="I259" s="629">
        <v>6649</v>
      </c>
      <c r="J259" s="629">
        <v>1</v>
      </c>
      <c r="K259" s="629">
        <v>6890.78</v>
      </c>
      <c r="L259" s="629">
        <v>0.51818168145585797</v>
      </c>
      <c r="M259" s="629">
        <v>6890.78</v>
      </c>
      <c r="N259" s="629">
        <v>2</v>
      </c>
      <c r="O259" s="629">
        <v>13781.56</v>
      </c>
      <c r="P259" s="642">
        <v>1.0363633629117159</v>
      </c>
      <c r="Q259" s="630">
        <v>6890.78</v>
      </c>
    </row>
    <row r="260" spans="1:17" ht="14.4" customHeight="1" x14ac:dyDescent="0.3">
      <c r="A260" s="625" t="s">
        <v>6498</v>
      </c>
      <c r="B260" s="626" t="s">
        <v>6499</v>
      </c>
      <c r="C260" s="626" t="s">
        <v>5628</v>
      </c>
      <c r="D260" s="626" t="s">
        <v>6557</v>
      </c>
      <c r="E260" s="626" t="s">
        <v>6558</v>
      </c>
      <c r="F260" s="629"/>
      <c r="G260" s="629"/>
      <c r="H260" s="629"/>
      <c r="I260" s="629"/>
      <c r="J260" s="629">
        <v>3</v>
      </c>
      <c r="K260" s="629">
        <v>6896.91</v>
      </c>
      <c r="L260" s="629"/>
      <c r="M260" s="629">
        <v>2298.9699999999998</v>
      </c>
      <c r="N260" s="629">
        <v>5</v>
      </c>
      <c r="O260" s="629">
        <v>11494.849999999999</v>
      </c>
      <c r="P260" s="642"/>
      <c r="Q260" s="630">
        <v>2298.9699999999998</v>
      </c>
    </row>
    <row r="261" spans="1:17" ht="14.4" customHeight="1" x14ac:dyDescent="0.3">
      <c r="A261" s="625" t="s">
        <v>6498</v>
      </c>
      <c r="B261" s="626" t="s">
        <v>6499</v>
      </c>
      <c r="C261" s="626" t="s">
        <v>5628</v>
      </c>
      <c r="D261" s="626" t="s">
        <v>6559</v>
      </c>
      <c r="E261" s="626" t="s">
        <v>6560</v>
      </c>
      <c r="F261" s="629">
        <v>8</v>
      </c>
      <c r="G261" s="629">
        <v>31941.600000000002</v>
      </c>
      <c r="H261" s="629">
        <v>1</v>
      </c>
      <c r="I261" s="629">
        <v>3992.7000000000003</v>
      </c>
      <c r="J261" s="629">
        <v>4</v>
      </c>
      <c r="K261" s="629">
        <v>16551.560000000001</v>
      </c>
      <c r="L261" s="629">
        <v>0.51818193202594731</v>
      </c>
      <c r="M261" s="629">
        <v>4137.8900000000003</v>
      </c>
      <c r="N261" s="629">
        <v>8</v>
      </c>
      <c r="O261" s="629">
        <v>33103.120000000003</v>
      </c>
      <c r="P261" s="642">
        <v>1.0363638640518946</v>
      </c>
      <c r="Q261" s="630">
        <v>4137.8900000000003</v>
      </c>
    </row>
    <row r="262" spans="1:17" ht="14.4" customHeight="1" x14ac:dyDescent="0.3">
      <c r="A262" s="625" t="s">
        <v>6498</v>
      </c>
      <c r="B262" s="626" t="s">
        <v>6499</v>
      </c>
      <c r="C262" s="626" t="s">
        <v>5628</v>
      </c>
      <c r="D262" s="626" t="s">
        <v>6561</v>
      </c>
      <c r="E262" s="626" t="s">
        <v>6562</v>
      </c>
      <c r="F262" s="629">
        <v>2</v>
      </c>
      <c r="G262" s="629">
        <v>32948</v>
      </c>
      <c r="H262" s="629">
        <v>1</v>
      </c>
      <c r="I262" s="629">
        <v>16474</v>
      </c>
      <c r="J262" s="629">
        <v>8</v>
      </c>
      <c r="K262" s="629">
        <v>135985.35</v>
      </c>
      <c r="L262" s="629">
        <v>4.1272717615636765</v>
      </c>
      <c r="M262" s="629">
        <v>16998.168750000001</v>
      </c>
      <c r="N262" s="629">
        <v>3</v>
      </c>
      <c r="O262" s="629">
        <v>51219.149999999994</v>
      </c>
      <c r="P262" s="642">
        <v>1.5545450406701466</v>
      </c>
      <c r="Q262" s="630">
        <v>17073.05</v>
      </c>
    </row>
    <row r="263" spans="1:17" ht="14.4" customHeight="1" x14ac:dyDescent="0.3">
      <c r="A263" s="625" t="s">
        <v>6498</v>
      </c>
      <c r="B263" s="626" t="s">
        <v>6499</v>
      </c>
      <c r="C263" s="626" t="s">
        <v>5628</v>
      </c>
      <c r="D263" s="626" t="s">
        <v>6563</v>
      </c>
      <c r="E263" s="626" t="s">
        <v>6564</v>
      </c>
      <c r="F263" s="629">
        <v>6</v>
      </c>
      <c r="G263" s="629">
        <v>6016.8</v>
      </c>
      <c r="H263" s="629">
        <v>1</v>
      </c>
      <c r="I263" s="629">
        <v>1002.8000000000001</v>
      </c>
      <c r="J263" s="629">
        <v>11</v>
      </c>
      <c r="K263" s="629">
        <v>11030.8</v>
      </c>
      <c r="L263" s="629">
        <v>1.8333333333333333</v>
      </c>
      <c r="M263" s="629">
        <v>1002.8</v>
      </c>
      <c r="N263" s="629">
        <v>10</v>
      </c>
      <c r="O263" s="629">
        <v>10028</v>
      </c>
      <c r="P263" s="642">
        <v>1.6666666666666665</v>
      </c>
      <c r="Q263" s="630">
        <v>1002.8</v>
      </c>
    </row>
    <row r="264" spans="1:17" ht="14.4" customHeight="1" x14ac:dyDescent="0.3">
      <c r="A264" s="625" t="s">
        <v>6498</v>
      </c>
      <c r="B264" s="626" t="s">
        <v>6499</v>
      </c>
      <c r="C264" s="626" t="s">
        <v>5628</v>
      </c>
      <c r="D264" s="626" t="s">
        <v>6565</v>
      </c>
      <c r="E264" s="626" t="s">
        <v>6566</v>
      </c>
      <c r="F264" s="629">
        <v>1</v>
      </c>
      <c r="G264" s="629">
        <v>7650</v>
      </c>
      <c r="H264" s="629">
        <v>1</v>
      </c>
      <c r="I264" s="629">
        <v>7650</v>
      </c>
      <c r="J264" s="629"/>
      <c r="K264" s="629"/>
      <c r="L264" s="629"/>
      <c r="M264" s="629"/>
      <c r="N264" s="629"/>
      <c r="O264" s="629"/>
      <c r="P264" s="642"/>
      <c r="Q264" s="630"/>
    </row>
    <row r="265" spans="1:17" ht="14.4" customHeight="1" x14ac:dyDescent="0.3">
      <c r="A265" s="625" t="s">
        <v>6498</v>
      </c>
      <c r="B265" s="626" t="s">
        <v>6499</v>
      </c>
      <c r="C265" s="626" t="s">
        <v>5628</v>
      </c>
      <c r="D265" s="626" t="s">
        <v>6567</v>
      </c>
      <c r="E265" s="626" t="s">
        <v>6568</v>
      </c>
      <c r="F265" s="629"/>
      <c r="G265" s="629"/>
      <c r="H265" s="629"/>
      <c r="I265" s="629"/>
      <c r="J265" s="629"/>
      <c r="K265" s="629"/>
      <c r="L265" s="629"/>
      <c r="M265" s="629"/>
      <c r="N265" s="629">
        <v>1</v>
      </c>
      <c r="O265" s="629">
        <v>13284.52</v>
      </c>
      <c r="P265" s="642"/>
      <c r="Q265" s="630">
        <v>13284.52</v>
      </c>
    </row>
    <row r="266" spans="1:17" ht="14.4" customHeight="1" x14ac:dyDescent="0.3">
      <c r="A266" s="625" t="s">
        <v>6498</v>
      </c>
      <c r="B266" s="626" t="s">
        <v>6499</v>
      </c>
      <c r="C266" s="626" t="s">
        <v>5628</v>
      </c>
      <c r="D266" s="626" t="s">
        <v>6569</v>
      </c>
      <c r="E266" s="626" t="s">
        <v>6570</v>
      </c>
      <c r="F266" s="629"/>
      <c r="G266" s="629"/>
      <c r="H266" s="629"/>
      <c r="I266" s="629"/>
      <c r="J266" s="629">
        <v>2</v>
      </c>
      <c r="K266" s="629">
        <v>6981.16</v>
      </c>
      <c r="L266" s="629"/>
      <c r="M266" s="629">
        <v>3490.58</v>
      </c>
      <c r="N266" s="629"/>
      <c r="O266" s="629"/>
      <c r="P266" s="642"/>
      <c r="Q266" s="630"/>
    </row>
    <row r="267" spans="1:17" ht="14.4" customHeight="1" x14ac:dyDescent="0.3">
      <c r="A267" s="625" t="s">
        <v>6498</v>
      </c>
      <c r="B267" s="626" t="s">
        <v>6499</v>
      </c>
      <c r="C267" s="626" t="s">
        <v>5628</v>
      </c>
      <c r="D267" s="626" t="s">
        <v>6571</v>
      </c>
      <c r="E267" s="626" t="s">
        <v>6572</v>
      </c>
      <c r="F267" s="629">
        <v>5</v>
      </c>
      <c r="G267" s="629">
        <v>10474</v>
      </c>
      <c r="H267" s="629">
        <v>1</v>
      </c>
      <c r="I267" s="629">
        <v>2094.8000000000002</v>
      </c>
      <c r="J267" s="629">
        <v>1</v>
      </c>
      <c r="K267" s="629">
        <v>2094.8000000000002</v>
      </c>
      <c r="L267" s="629">
        <v>0.2</v>
      </c>
      <c r="M267" s="629">
        <v>2094.8000000000002</v>
      </c>
      <c r="N267" s="629">
        <v>7</v>
      </c>
      <c r="O267" s="629">
        <v>15196.789999999999</v>
      </c>
      <c r="P267" s="642">
        <v>1.4509060530838265</v>
      </c>
      <c r="Q267" s="630">
        <v>2170.9699999999998</v>
      </c>
    </row>
    <row r="268" spans="1:17" ht="14.4" customHeight="1" x14ac:dyDescent="0.3">
      <c r="A268" s="625" t="s">
        <v>6498</v>
      </c>
      <c r="B268" s="626" t="s">
        <v>6499</v>
      </c>
      <c r="C268" s="626" t="s">
        <v>5628</v>
      </c>
      <c r="D268" s="626" t="s">
        <v>6573</v>
      </c>
      <c r="E268" s="626" t="s">
        <v>6574</v>
      </c>
      <c r="F268" s="629"/>
      <c r="G268" s="629"/>
      <c r="H268" s="629"/>
      <c r="I268" s="629"/>
      <c r="J268" s="629"/>
      <c r="K268" s="629"/>
      <c r="L268" s="629"/>
      <c r="M268" s="629"/>
      <c r="N268" s="629">
        <v>2</v>
      </c>
      <c r="O268" s="629">
        <v>1594</v>
      </c>
      <c r="P268" s="642"/>
      <c r="Q268" s="630">
        <v>797</v>
      </c>
    </row>
    <row r="269" spans="1:17" ht="14.4" customHeight="1" x14ac:dyDescent="0.3">
      <c r="A269" s="625" t="s">
        <v>6498</v>
      </c>
      <c r="B269" s="626" t="s">
        <v>6499</v>
      </c>
      <c r="C269" s="626" t="s">
        <v>5628</v>
      </c>
      <c r="D269" s="626" t="s">
        <v>6575</v>
      </c>
      <c r="E269" s="626" t="s">
        <v>6576</v>
      </c>
      <c r="F269" s="629">
        <v>3</v>
      </c>
      <c r="G269" s="629">
        <v>74939.100000000006</v>
      </c>
      <c r="H269" s="629">
        <v>1</v>
      </c>
      <c r="I269" s="629">
        <v>24979.7</v>
      </c>
      <c r="J269" s="629"/>
      <c r="K269" s="629"/>
      <c r="L269" s="629"/>
      <c r="M269" s="629"/>
      <c r="N269" s="629">
        <v>1</v>
      </c>
      <c r="O269" s="629">
        <v>25888.05</v>
      </c>
      <c r="P269" s="642">
        <v>0.34545450906135777</v>
      </c>
      <c r="Q269" s="630">
        <v>25888.05</v>
      </c>
    </row>
    <row r="270" spans="1:17" ht="14.4" customHeight="1" x14ac:dyDescent="0.3">
      <c r="A270" s="625" t="s">
        <v>6498</v>
      </c>
      <c r="B270" s="626" t="s">
        <v>6499</v>
      </c>
      <c r="C270" s="626" t="s">
        <v>5628</v>
      </c>
      <c r="D270" s="626" t="s">
        <v>6577</v>
      </c>
      <c r="E270" s="626" t="s">
        <v>6578</v>
      </c>
      <c r="F270" s="629">
        <v>8</v>
      </c>
      <c r="G270" s="629">
        <v>40597.599999999999</v>
      </c>
      <c r="H270" s="629">
        <v>1</v>
      </c>
      <c r="I270" s="629">
        <v>5074.7</v>
      </c>
      <c r="J270" s="629">
        <v>7</v>
      </c>
      <c r="K270" s="629">
        <v>35891.96</v>
      </c>
      <c r="L270" s="629">
        <v>0.88409068516365497</v>
      </c>
      <c r="M270" s="629">
        <v>5127.4228571428566</v>
      </c>
      <c r="N270" s="629">
        <v>7</v>
      </c>
      <c r="O270" s="629">
        <v>36814.61</v>
      </c>
      <c r="P270" s="642">
        <v>0.90681739807279249</v>
      </c>
      <c r="Q270" s="630">
        <v>5259.2300000000005</v>
      </c>
    </row>
    <row r="271" spans="1:17" ht="14.4" customHeight="1" x14ac:dyDescent="0.3">
      <c r="A271" s="625" t="s">
        <v>6498</v>
      </c>
      <c r="B271" s="626" t="s">
        <v>6499</v>
      </c>
      <c r="C271" s="626" t="s">
        <v>5628</v>
      </c>
      <c r="D271" s="626" t="s">
        <v>6579</v>
      </c>
      <c r="E271" s="626" t="s">
        <v>6580</v>
      </c>
      <c r="F271" s="629">
        <v>5</v>
      </c>
      <c r="G271" s="629">
        <v>2922</v>
      </c>
      <c r="H271" s="629">
        <v>1</v>
      </c>
      <c r="I271" s="629">
        <v>584.4</v>
      </c>
      <c r="J271" s="629">
        <v>4</v>
      </c>
      <c r="K271" s="629">
        <v>2422.6</v>
      </c>
      <c r="L271" s="629">
        <v>0.8290896646132786</v>
      </c>
      <c r="M271" s="629">
        <v>605.65</v>
      </c>
      <c r="N271" s="629">
        <v>6</v>
      </c>
      <c r="O271" s="629">
        <v>3633.8999999999996</v>
      </c>
      <c r="P271" s="642">
        <v>1.2436344969199178</v>
      </c>
      <c r="Q271" s="630">
        <v>605.65</v>
      </c>
    </row>
    <row r="272" spans="1:17" ht="14.4" customHeight="1" x14ac:dyDescent="0.3">
      <c r="A272" s="625" t="s">
        <v>6498</v>
      </c>
      <c r="B272" s="626" t="s">
        <v>6499</v>
      </c>
      <c r="C272" s="626" t="s">
        <v>5628</v>
      </c>
      <c r="D272" s="626" t="s">
        <v>6581</v>
      </c>
      <c r="E272" s="626" t="s">
        <v>6582</v>
      </c>
      <c r="F272" s="629"/>
      <c r="G272" s="629"/>
      <c r="H272" s="629"/>
      <c r="I272" s="629"/>
      <c r="J272" s="629">
        <v>3</v>
      </c>
      <c r="K272" s="629">
        <v>2406</v>
      </c>
      <c r="L272" s="629"/>
      <c r="M272" s="629">
        <v>802</v>
      </c>
      <c r="N272" s="629"/>
      <c r="O272" s="629"/>
      <c r="P272" s="642"/>
      <c r="Q272" s="630"/>
    </row>
    <row r="273" spans="1:17" ht="14.4" customHeight="1" x14ac:dyDescent="0.3">
      <c r="A273" s="625" t="s">
        <v>6498</v>
      </c>
      <c r="B273" s="626" t="s">
        <v>6499</v>
      </c>
      <c r="C273" s="626" t="s">
        <v>5628</v>
      </c>
      <c r="D273" s="626" t="s">
        <v>6583</v>
      </c>
      <c r="E273" s="626" t="s">
        <v>6582</v>
      </c>
      <c r="F273" s="629">
        <v>11</v>
      </c>
      <c r="G273" s="629">
        <v>9425.8999999999978</v>
      </c>
      <c r="H273" s="629">
        <v>1</v>
      </c>
      <c r="I273" s="629">
        <v>856.89999999999975</v>
      </c>
      <c r="J273" s="629">
        <v>11</v>
      </c>
      <c r="K273" s="629">
        <v>9519.3799999999992</v>
      </c>
      <c r="L273" s="629">
        <v>1.009917355371901</v>
      </c>
      <c r="M273" s="629">
        <v>865.3981818181818</v>
      </c>
      <c r="N273" s="629">
        <v>13</v>
      </c>
      <c r="O273" s="629">
        <v>11544.779999999999</v>
      </c>
      <c r="P273" s="642">
        <v>1.2247933884297522</v>
      </c>
      <c r="Q273" s="630">
        <v>888.06</v>
      </c>
    </row>
    <row r="274" spans="1:17" ht="14.4" customHeight="1" x14ac:dyDescent="0.3">
      <c r="A274" s="625" t="s">
        <v>6498</v>
      </c>
      <c r="B274" s="626" t="s">
        <v>6499</v>
      </c>
      <c r="C274" s="626" t="s">
        <v>5628</v>
      </c>
      <c r="D274" s="626" t="s">
        <v>6584</v>
      </c>
      <c r="E274" s="626" t="s">
        <v>6585</v>
      </c>
      <c r="F274" s="629">
        <v>2</v>
      </c>
      <c r="G274" s="629">
        <v>1713.8</v>
      </c>
      <c r="H274" s="629">
        <v>1</v>
      </c>
      <c r="I274" s="629">
        <v>856.9</v>
      </c>
      <c r="J274" s="629">
        <v>3</v>
      </c>
      <c r="K274" s="629">
        <v>2601.8599999999997</v>
      </c>
      <c r="L274" s="629">
        <v>1.5181818181818181</v>
      </c>
      <c r="M274" s="629">
        <v>867.28666666666652</v>
      </c>
      <c r="N274" s="629">
        <v>2</v>
      </c>
      <c r="O274" s="629">
        <v>1776.12</v>
      </c>
      <c r="P274" s="642">
        <v>1.0363636363636364</v>
      </c>
      <c r="Q274" s="630">
        <v>888.06</v>
      </c>
    </row>
    <row r="275" spans="1:17" ht="14.4" customHeight="1" x14ac:dyDescent="0.3">
      <c r="A275" s="625" t="s">
        <v>6498</v>
      </c>
      <c r="B275" s="626" t="s">
        <v>6499</v>
      </c>
      <c r="C275" s="626" t="s">
        <v>5628</v>
      </c>
      <c r="D275" s="626" t="s">
        <v>6586</v>
      </c>
      <c r="E275" s="626" t="s">
        <v>6587</v>
      </c>
      <c r="F275" s="629">
        <v>3</v>
      </c>
      <c r="G275" s="629">
        <v>2406</v>
      </c>
      <c r="H275" s="629">
        <v>1</v>
      </c>
      <c r="I275" s="629">
        <v>802</v>
      </c>
      <c r="J275" s="629"/>
      <c r="K275" s="629"/>
      <c r="L275" s="629"/>
      <c r="M275" s="629"/>
      <c r="N275" s="629"/>
      <c r="O275" s="629"/>
      <c r="P275" s="642"/>
      <c r="Q275" s="630"/>
    </row>
    <row r="276" spans="1:17" ht="14.4" customHeight="1" x14ac:dyDescent="0.3">
      <c r="A276" s="625" t="s">
        <v>6498</v>
      </c>
      <c r="B276" s="626" t="s">
        <v>6499</v>
      </c>
      <c r="C276" s="626" t="s">
        <v>5628</v>
      </c>
      <c r="D276" s="626" t="s">
        <v>6588</v>
      </c>
      <c r="E276" s="626" t="s">
        <v>6589</v>
      </c>
      <c r="F276" s="629"/>
      <c r="G276" s="629"/>
      <c r="H276" s="629"/>
      <c r="I276" s="629"/>
      <c r="J276" s="629">
        <v>1</v>
      </c>
      <c r="K276" s="629">
        <v>1055.5</v>
      </c>
      <c r="L276" s="629"/>
      <c r="M276" s="629">
        <v>1055.5</v>
      </c>
      <c r="N276" s="629"/>
      <c r="O276" s="629"/>
      <c r="P276" s="642"/>
      <c r="Q276" s="630"/>
    </row>
    <row r="277" spans="1:17" ht="14.4" customHeight="1" x14ac:dyDescent="0.3">
      <c r="A277" s="625" t="s">
        <v>6498</v>
      </c>
      <c r="B277" s="626" t="s">
        <v>6499</v>
      </c>
      <c r="C277" s="626" t="s">
        <v>5628</v>
      </c>
      <c r="D277" s="626" t="s">
        <v>6590</v>
      </c>
      <c r="E277" s="626" t="s">
        <v>6591</v>
      </c>
      <c r="F277" s="629"/>
      <c r="G277" s="629"/>
      <c r="H277" s="629"/>
      <c r="I277" s="629"/>
      <c r="J277" s="629">
        <v>18</v>
      </c>
      <c r="K277" s="629">
        <v>68947.199999999997</v>
      </c>
      <c r="L277" s="629"/>
      <c r="M277" s="629">
        <v>3830.3999999999996</v>
      </c>
      <c r="N277" s="629">
        <v>17</v>
      </c>
      <c r="O277" s="629">
        <v>66279.600000000006</v>
      </c>
      <c r="P277" s="642"/>
      <c r="Q277" s="630">
        <v>3898.8</v>
      </c>
    </row>
    <row r="278" spans="1:17" ht="14.4" customHeight="1" x14ac:dyDescent="0.3">
      <c r="A278" s="625" t="s">
        <v>6498</v>
      </c>
      <c r="B278" s="626" t="s">
        <v>6499</v>
      </c>
      <c r="C278" s="626" t="s">
        <v>5628</v>
      </c>
      <c r="D278" s="626" t="s">
        <v>6592</v>
      </c>
      <c r="E278" s="626" t="s">
        <v>6593</v>
      </c>
      <c r="F278" s="629">
        <v>3</v>
      </c>
      <c r="G278" s="629">
        <v>4263.6000000000004</v>
      </c>
      <c r="H278" s="629">
        <v>1</v>
      </c>
      <c r="I278" s="629">
        <v>1421.2</v>
      </c>
      <c r="J278" s="629">
        <v>9</v>
      </c>
      <c r="K278" s="629">
        <v>13204.240000000002</v>
      </c>
      <c r="L278" s="629">
        <v>3.0969696969696972</v>
      </c>
      <c r="M278" s="629">
        <v>1467.137777777778</v>
      </c>
      <c r="N278" s="629">
        <v>5</v>
      </c>
      <c r="O278" s="629">
        <v>7364.4000000000005</v>
      </c>
      <c r="P278" s="642">
        <v>1.7272727272727273</v>
      </c>
      <c r="Q278" s="630">
        <v>1472.88</v>
      </c>
    </row>
    <row r="279" spans="1:17" ht="14.4" customHeight="1" x14ac:dyDescent="0.3">
      <c r="A279" s="625" t="s">
        <v>6498</v>
      </c>
      <c r="B279" s="626" t="s">
        <v>6499</v>
      </c>
      <c r="C279" s="626" t="s">
        <v>5628</v>
      </c>
      <c r="D279" s="626" t="s">
        <v>6594</v>
      </c>
      <c r="E279" s="626" t="s">
        <v>6595</v>
      </c>
      <c r="F279" s="629">
        <v>4</v>
      </c>
      <c r="G279" s="629">
        <v>5040</v>
      </c>
      <c r="H279" s="629">
        <v>1</v>
      </c>
      <c r="I279" s="629">
        <v>1260</v>
      </c>
      <c r="J279" s="629">
        <v>8</v>
      </c>
      <c r="K279" s="629">
        <v>10446.56</v>
      </c>
      <c r="L279" s="629">
        <v>2.0727301587301588</v>
      </c>
      <c r="M279" s="629">
        <v>1305.82</v>
      </c>
      <c r="N279" s="629">
        <v>5</v>
      </c>
      <c r="O279" s="629">
        <v>6529.1</v>
      </c>
      <c r="P279" s="642">
        <v>1.2954563492063493</v>
      </c>
      <c r="Q279" s="630">
        <v>1305.8200000000002</v>
      </c>
    </row>
    <row r="280" spans="1:17" ht="14.4" customHeight="1" x14ac:dyDescent="0.3">
      <c r="A280" s="625" t="s">
        <v>6498</v>
      </c>
      <c r="B280" s="626" t="s">
        <v>6499</v>
      </c>
      <c r="C280" s="626" t="s">
        <v>5628</v>
      </c>
      <c r="D280" s="626" t="s">
        <v>6596</v>
      </c>
      <c r="E280" s="626" t="s">
        <v>6597</v>
      </c>
      <c r="F280" s="629">
        <v>9</v>
      </c>
      <c r="G280" s="629">
        <v>3118.5</v>
      </c>
      <c r="H280" s="629">
        <v>1</v>
      </c>
      <c r="I280" s="629">
        <v>346.5</v>
      </c>
      <c r="J280" s="629">
        <v>8</v>
      </c>
      <c r="K280" s="629">
        <v>2872.8</v>
      </c>
      <c r="L280" s="629">
        <v>0.92121212121212126</v>
      </c>
      <c r="M280" s="629">
        <v>359.1</v>
      </c>
      <c r="N280" s="629">
        <v>8</v>
      </c>
      <c r="O280" s="629">
        <v>2872.8</v>
      </c>
      <c r="P280" s="642">
        <v>0.92121212121212126</v>
      </c>
      <c r="Q280" s="630">
        <v>359.1</v>
      </c>
    </row>
    <row r="281" spans="1:17" ht="14.4" customHeight="1" x14ac:dyDescent="0.3">
      <c r="A281" s="625" t="s">
        <v>6498</v>
      </c>
      <c r="B281" s="626" t="s">
        <v>6499</v>
      </c>
      <c r="C281" s="626" t="s">
        <v>5628</v>
      </c>
      <c r="D281" s="626" t="s">
        <v>6598</v>
      </c>
      <c r="E281" s="626" t="s">
        <v>6599</v>
      </c>
      <c r="F281" s="629"/>
      <c r="G281" s="629"/>
      <c r="H281" s="629"/>
      <c r="I281" s="629"/>
      <c r="J281" s="629"/>
      <c r="K281" s="629"/>
      <c r="L281" s="629"/>
      <c r="M281" s="629"/>
      <c r="N281" s="629">
        <v>1</v>
      </c>
      <c r="O281" s="629">
        <v>13078</v>
      </c>
      <c r="P281" s="642"/>
      <c r="Q281" s="630">
        <v>13078</v>
      </c>
    </row>
    <row r="282" spans="1:17" ht="14.4" customHeight="1" x14ac:dyDescent="0.3">
      <c r="A282" s="625" t="s">
        <v>6498</v>
      </c>
      <c r="B282" s="626" t="s">
        <v>6499</v>
      </c>
      <c r="C282" s="626" t="s">
        <v>5628</v>
      </c>
      <c r="D282" s="626" t="s">
        <v>6600</v>
      </c>
      <c r="E282" s="626" t="s">
        <v>6601</v>
      </c>
      <c r="F282" s="629"/>
      <c r="G282" s="629"/>
      <c r="H282" s="629"/>
      <c r="I282" s="629"/>
      <c r="J282" s="629"/>
      <c r="K282" s="629"/>
      <c r="L282" s="629"/>
      <c r="M282" s="629"/>
      <c r="N282" s="629">
        <v>1</v>
      </c>
      <c r="O282" s="629">
        <v>15987</v>
      </c>
      <c r="P282" s="642"/>
      <c r="Q282" s="630">
        <v>15987</v>
      </c>
    </row>
    <row r="283" spans="1:17" ht="14.4" customHeight="1" x14ac:dyDescent="0.3">
      <c r="A283" s="625" t="s">
        <v>6498</v>
      </c>
      <c r="B283" s="626" t="s">
        <v>6499</v>
      </c>
      <c r="C283" s="626" t="s">
        <v>5628</v>
      </c>
      <c r="D283" s="626" t="s">
        <v>6602</v>
      </c>
      <c r="E283" s="626" t="s">
        <v>6603</v>
      </c>
      <c r="F283" s="629">
        <v>3</v>
      </c>
      <c r="G283" s="629">
        <v>2681.7</v>
      </c>
      <c r="H283" s="629">
        <v>1</v>
      </c>
      <c r="I283" s="629">
        <v>893.9</v>
      </c>
      <c r="J283" s="629">
        <v>7</v>
      </c>
      <c r="K283" s="629">
        <v>6257.2999999999993</v>
      </c>
      <c r="L283" s="629">
        <v>2.333333333333333</v>
      </c>
      <c r="M283" s="629">
        <v>893.89999999999986</v>
      </c>
      <c r="N283" s="629">
        <v>13</v>
      </c>
      <c r="O283" s="629">
        <v>11620.7</v>
      </c>
      <c r="P283" s="642">
        <v>4.3333333333333339</v>
      </c>
      <c r="Q283" s="630">
        <v>893.90000000000009</v>
      </c>
    </row>
    <row r="284" spans="1:17" ht="14.4" customHeight="1" x14ac:dyDescent="0.3">
      <c r="A284" s="625" t="s">
        <v>6498</v>
      </c>
      <c r="B284" s="626" t="s">
        <v>6499</v>
      </c>
      <c r="C284" s="626" t="s">
        <v>5628</v>
      </c>
      <c r="D284" s="626" t="s">
        <v>6604</v>
      </c>
      <c r="E284" s="626" t="s">
        <v>6605</v>
      </c>
      <c r="F284" s="629">
        <v>1</v>
      </c>
      <c r="G284" s="629">
        <v>893.9</v>
      </c>
      <c r="H284" s="629">
        <v>1</v>
      </c>
      <c r="I284" s="629">
        <v>893.9</v>
      </c>
      <c r="J284" s="629">
        <v>2</v>
      </c>
      <c r="K284" s="629">
        <v>1787.8</v>
      </c>
      <c r="L284" s="629">
        <v>2</v>
      </c>
      <c r="M284" s="629">
        <v>893.9</v>
      </c>
      <c r="N284" s="629">
        <v>1</v>
      </c>
      <c r="O284" s="629">
        <v>893.9</v>
      </c>
      <c r="P284" s="642">
        <v>1</v>
      </c>
      <c r="Q284" s="630">
        <v>893.9</v>
      </c>
    </row>
    <row r="285" spans="1:17" ht="14.4" customHeight="1" x14ac:dyDescent="0.3">
      <c r="A285" s="625" t="s">
        <v>6498</v>
      </c>
      <c r="B285" s="626" t="s">
        <v>6499</v>
      </c>
      <c r="C285" s="626" t="s">
        <v>5628</v>
      </c>
      <c r="D285" s="626" t="s">
        <v>6606</v>
      </c>
      <c r="E285" s="626" t="s">
        <v>6607</v>
      </c>
      <c r="F285" s="629">
        <v>1</v>
      </c>
      <c r="G285" s="629">
        <v>893.9</v>
      </c>
      <c r="H285" s="629">
        <v>1</v>
      </c>
      <c r="I285" s="629">
        <v>893.9</v>
      </c>
      <c r="J285" s="629"/>
      <c r="K285" s="629"/>
      <c r="L285" s="629"/>
      <c r="M285" s="629"/>
      <c r="N285" s="629"/>
      <c r="O285" s="629"/>
      <c r="P285" s="642"/>
      <c r="Q285" s="630"/>
    </row>
    <row r="286" spans="1:17" ht="14.4" customHeight="1" x14ac:dyDescent="0.3">
      <c r="A286" s="625" t="s">
        <v>6498</v>
      </c>
      <c r="B286" s="626" t="s">
        <v>6499</v>
      </c>
      <c r="C286" s="626" t="s">
        <v>5628</v>
      </c>
      <c r="D286" s="626" t="s">
        <v>6608</v>
      </c>
      <c r="E286" s="626" t="s">
        <v>6609</v>
      </c>
      <c r="F286" s="629">
        <v>2</v>
      </c>
      <c r="G286" s="629">
        <v>1787.8</v>
      </c>
      <c r="H286" s="629">
        <v>1</v>
      </c>
      <c r="I286" s="629">
        <v>893.9</v>
      </c>
      <c r="J286" s="629"/>
      <c r="K286" s="629"/>
      <c r="L286" s="629"/>
      <c r="M286" s="629"/>
      <c r="N286" s="629"/>
      <c r="O286" s="629"/>
      <c r="P286" s="642"/>
      <c r="Q286" s="630"/>
    </row>
    <row r="287" spans="1:17" ht="14.4" customHeight="1" x14ac:dyDescent="0.3">
      <c r="A287" s="625" t="s">
        <v>6498</v>
      </c>
      <c r="B287" s="626" t="s">
        <v>6499</v>
      </c>
      <c r="C287" s="626" t="s">
        <v>5628</v>
      </c>
      <c r="D287" s="626" t="s">
        <v>6610</v>
      </c>
      <c r="E287" s="626" t="s">
        <v>6611</v>
      </c>
      <c r="F287" s="629"/>
      <c r="G287" s="629"/>
      <c r="H287" s="629"/>
      <c r="I287" s="629"/>
      <c r="J287" s="629">
        <v>1</v>
      </c>
      <c r="K287" s="629">
        <v>751.9</v>
      </c>
      <c r="L287" s="629"/>
      <c r="M287" s="629">
        <v>751.9</v>
      </c>
      <c r="N287" s="629"/>
      <c r="O287" s="629"/>
      <c r="P287" s="642"/>
      <c r="Q287" s="630"/>
    </row>
    <row r="288" spans="1:17" ht="14.4" customHeight="1" x14ac:dyDescent="0.3">
      <c r="A288" s="625" t="s">
        <v>6498</v>
      </c>
      <c r="B288" s="626" t="s">
        <v>6499</v>
      </c>
      <c r="C288" s="626" t="s">
        <v>5628</v>
      </c>
      <c r="D288" s="626" t="s">
        <v>6612</v>
      </c>
      <c r="E288" s="626" t="s">
        <v>6613</v>
      </c>
      <c r="F288" s="629">
        <v>1</v>
      </c>
      <c r="G288" s="629">
        <v>7282.9</v>
      </c>
      <c r="H288" s="629">
        <v>1</v>
      </c>
      <c r="I288" s="629">
        <v>7282.9</v>
      </c>
      <c r="J288" s="629"/>
      <c r="K288" s="629"/>
      <c r="L288" s="629"/>
      <c r="M288" s="629"/>
      <c r="N288" s="629"/>
      <c r="O288" s="629"/>
      <c r="P288" s="642"/>
      <c r="Q288" s="630"/>
    </row>
    <row r="289" spans="1:17" ht="14.4" customHeight="1" x14ac:dyDescent="0.3">
      <c r="A289" s="625" t="s">
        <v>6498</v>
      </c>
      <c r="B289" s="626" t="s">
        <v>6499</v>
      </c>
      <c r="C289" s="626" t="s">
        <v>5628</v>
      </c>
      <c r="D289" s="626" t="s">
        <v>6614</v>
      </c>
      <c r="E289" s="626" t="s">
        <v>6615</v>
      </c>
      <c r="F289" s="629">
        <v>1</v>
      </c>
      <c r="G289" s="629">
        <v>16241.1</v>
      </c>
      <c r="H289" s="629">
        <v>1</v>
      </c>
      <c r="I289" s="629">
        <v>16241.1</v>
      </c>
      <c r="J289" s="629">
        <v>8</v>
      </c>
      <c r="K289" s="629">
        <v>131109.97999999998</v>
      </c>
      <c r="L289" s="629">
        <v>8.0727278324743992</v>
      </c>
      <c r="M289" s="629">
        <v>16388.747499999998</v>
      </c>
      <c r="N289" s="629">
        <v>9</v>
      </c>
      <c r="O289" s="629">
        <v>151485.21</v>
      </c>
      <c r="P289" s="642">
        <v>9.3272752461348052</v>
      </c>
      <c r="Q289" s="630">
        <v>16831.689999999999</v>
      </c>
    </row>
    <row r="290" spans="1:17" ht="14.4" customHeight="1" x14ac:dyDescent="0.3">
      <c r="A290" s="625" t="s">
        <v>6498</v>
      </c>
      <c r="B290" s="626" t="s">
        <v>6499</v>
      </c>
      <c r="C290" s="626" t="s">
        <v>5628</v>
      </c>
      <c r="D290" s="626" t="s">
        <v>6616</v>
      </c>
      <c r="E290" s="626" t="s">
        <v>6617</v>
      </c>
      <c r="F290" s="629">
        <v>1</v>
      </c>
      <c r="G290" s="629">
        <v>5018.2</v>
      </c>
      <c r="H290" s="629">
        <v>1</v>
      </c>
      <c r="I290" s="629">
        <v>5018.2</v>
      </c>
      <c r="J290" s="629"/>
      <c r="K290" s="629"/>
      <c r="L290" s="629"/>
      <c r="M290" s="629"/>
      <c r="N290" s="629">
        <v>1</v>
      </c>
      <c r="O290" s="629">
        <v>5200.68</v>
      </c>
      <c r="P290" s="642">
        <v>1.0363636363636364</v>
      </c>
      <c r="Q290" s="630">
        <v>5200.68</v>
      </c>
    </row>
    <row r="291" spans="1:17" ht="14.4" customHeight="1" x14ac:dyDescent="0.3">
      <c r="A291" s="625" t="s">
        <v>6498</v>
      </c>
      <c r="B291" s="626" t="s">
        <v>6499</v>
      </c>
      <c r="C291" s="626" t="s">
        <v>5628</v>
      </c>
      <c r="D291" s="626" t="s">
        <v>6618</v>
      </c>
      <c r="E291" s="626" t="s">
        <v>6619</v>
      </c>
      <c r="F291" s="629">
        <v>3</v>
      </c>
      <c r="G291" s="629">
        <v>19068</v>
      </c>
      <c r="H291" s="629">
        <v>1</v>
      </c>
      <c r="I291" s="629">
        <v>6356</v>
      </c>
      <c r="J291" s="629">
        <v>7</v>
      </c>
      <c r="K291" s="629">
        <v>44954.26</v>
      </c>
      <c r="L291" s="629">
        <v>2.3575760436333124</v>
      </c>
      <c r="M291" s="629">
        <v>6422.0371428571434</v>
      </c>
      <c r="N291" s="629">
        <v>2</v>
      </c>
      <c r="O291" s="629">
        <v>13174.26</v>
      </c>
      <c r="P291" s="642">
        <v>0.69090937696664567</v>
      </c>
      <c r="Q291" s="630">
        <v>6587.13</v>
      </c>
    </row>
    <row r="292" spans="1:17" ht="14.4" customHeight="1" x14ac:dyDescent="0.3">
      <c r="A292" s="625" t="s">
        <v>6498</v>
      </c>
      <c r="B292" s="626" t="s">
        <v>6499</v>
      </c>
      <c r="C292" s="626" t="s">
        <v>5628</v>
      </c>
      <c r="D292" s="626" t="s">
        <v>6620</v>
      </c>
      <c r="E292" s="626" t="s">
        <v>6621</v>
      </c>
      <c r="F292" s="629"/>
      <c r="G292" s="629"/>
      <c r="H292" s="629"/>
      <c r="I292" s="629"/>
      <c r="J292" s="629">
        <v>1</v>
      </c>
      <c r="K292" s="629">
        <v>1841.62</v>
      </c>
      <c r="L292" s="629"/>
      <c r="M292" s="629">
        <v>1841.62</v>
      </c>
      <c r="N292" s="629">
        <v>1</v>
      </c>
      <c r="O292" s="629">
        <v>1841.62</v>
      </c>
      <c r="P292" s="642"/>
      <c r="Q292" s="630">
        <v>1841.62</v>
      </c>
    </row>
    <row r="293" spans="1:17" ht="14.4" customHeight="1" x14ac:dyDescent="0.3">
      <c r="A293" s="625" t="s">
        <v>6498</v>
      </c>
      <c r="B293" s="626" t="s">
        <v>6499</v>
      </c>
      <c r="C293" s="626" t="s">
        <v>5628</v>
      </c>
      <c r="D293" s="626" t="s">
        <v>6622</v>
      </c>
      <c r="E293" s="626" t="s">
        <v>6623</v>
      </c>
      <c r="F293" s="629"/>
      <c r="G293" s="629"/>
      <c r="H293" s="629"/>
      <c r="I293" s="629"/>
      <c r="J293" s="629">
        <v>1</v>
      </c>
      <c r="K293" s="629">
        <v>18571</v>
      </c>
      <c r="L293" s="629"/>
      <c r="M293" s="629">
        <v>18571</v>
      </c>
      <c r="N293" s="629"/>
      <c r="O293" s="629"/>
      <c r="P293" s="642"/>
      <c r="Q293" s="630"/>
    </row>
    <row r="294" spans="1:17" ht="14.4" customHeight="1" x14ac:dyDescent="0.3">
      <c r="A294" s="625" t="s">
        <v>6498</v>
      </c>
      <c r="B294" s="626" t="s">
        <v>6499</v>
      </c>
      <c r="C294" s="626" t="s">
        <v>5628</v>
      </c>
      <c r="D294" s="626" t="s">
        <v>6624</v>
      </c>
      <c r="E294" s="626" t="s">
        <v>6625</v>
      </c>
      <c r="F294" s="629"/>
      <c r="G294" s="629"/>
      <c r="H294" s="629"/>
      <c r="I294" s="629"/>
      <c r="J294" s="629">
        <v>2</v>
      </c>
      <c r="K294" s="629">
        <v>18655.2</v>
      </c>
      <c r="L294" s="629"/>
      <c r="M294" s="629">
        <v>9327.6</v>
      </c>
      <c r="N294" s="629">
        <v>2</v>
      </c>
      <c r="O294" s="629">
        <v>18655.2</v>
      </c>
      <c r="P294" s="642"/>
      <c r="Q294" s="630">
        <v>9327.6</v>
      </c>
    </row>
    <row r="295" spans="1:17" ht="14.4" customHeight="1" x14ac:dyDescent="0.3">
      <c r="A295" s="625" t="s">
        <v>6498</v>
      </c>
      <c r="B295" s="626" t="s">
        <v>6499</v>
      </c>
      <c r="C295" s="626" t="s">
        <v>5628</v>
      </c>
      <c r="D295" s="626" t="s">
        <v>6626</v>
      </c>
      <c r="E295" s="626" t="s">
        <v>6627</v>
      </c>
      <c r="F295" s="629">
        <v>2</v>
      </c>
      <c r="G295" s="629">
        <v>29325.4</v>
      </c>
      <c r="H295" s="629">
        <v>1</v>
      </c>
      <c r="I295" s="629">
        <v>14662.7</v>
      </c>
      <c r="J295" s="629">
        <v>1</v>
      </c>
      <c r="K295" s="629">
        <v>15954.82</v>
      </c>
      <c r="L295" s="629">
        <v>0.5440614620772436</v>
      </c>
      <c r="M295" s="629">
        <v>15954.82</v>
      </c>
      <c r="N295" s="629">
        <v>2</v>
      </c>
      <c r="O295" s="629">
        <v>31909.64</v>
      </c>
      <c r="P295" s="642">
        <v>1.0881229241544872</v>
      </c>
      <c r="Q295" s="630">
        <v>15954.82</v>
      </c>
    </row>
    <row r="296" spans="1:17" ht="14.4" customHeight="1" x14ac:dyDescent="0.3">
      <c r="A296" s="625" t="s">
        <v>6498</v>
      </c>
      <c r="B296" s="626" t="s">
        <v>6499</v>
      </c>
      <c r="C296" s="626" t="s">
        <v>5628</v>
      </c>
      <c r="D296" s="626" t="s">
        <v>6628</v>
      </c>
      <c r="E296" s="626" t="s">
        <v>6629</v>
      </c>
      <c r="F296" s="629">
        <v>8</v>
      </c>
      <c r="G296" s="629">
        <v>11198.399999999998</v>
      </c>
      <c r="H296" s="629">
        <v>1</v>
      </c>
      <c r="I296" s="629">
        <v>1399.7999999999997</v>
      </c>
      <c r="J296" s="629">
        <v>4</v>
      </c>
      <c r="K296" s="629">
        <v>5802.8</v>
      </c>
      <c r="L296" s="629">
        <v>0.51818116873839126</v>
      </c>
      <c r="M296" s="629">
        <v>1450.7</v>
      </c>
      <c r="N296" s="629">
        <v>2</v>
      </c>
      <c r="O296" s="629">
        <v>2901.4</v>
      </c>
      <c r="P296" s="642">
        <v>0.25909058436919563</v>
      </c>
      <c r="Q296" s="630">
        <v>1450.7</v>
      </c>
    </row>
    <row r="297" spans="1:17" ht="14.4" customHeight="1" x14ac:dyDescent="0.3">
      <c r="A297" s="625" t="s">
        <v>6498</v>
      </c>
      <c r="B297" s="626" t="s">
        <v>6499</v>
      </c>
      <c r="C297" s="626" t="s">
        <v>5628</v>
      </c>
      <c r="D297" s="626" t="s">
        <v>6630</v>
      </c>
      <c r="E297" s="626" t="s">
        <v>6631</v>
      </c>
      <c r="F297" s="629"/>
      <c r="G297" s="629"/>
      <c r="H297" s="629"/>
      <c r="I297" s="629"/>
      <c r="J297" s="629">
        <v>1</v>
      </c>
      <c r="K297" s="629">
        <v>511</v>
      </c>
      <c r="L297" s="629"/>
      <c r="M297" s="629">
        <v>511</v>
      </c>
      <c r="N297" s="629"/>
      <c r="O297" s="629"/>
      <c r="P297" s="642"/>
      <c r="Q297" s="630"/>
    </row>
    <row r="298" spans="1:17" ht="14.4" customHeight="1" x14ac:dyDescent="0.3">
      <c r="A298" s="625" t="s">
        <v>6498</v>
      </c>
      <c r="B298" s="626" t="s">
        <v>6499</v>
      </c>
      <c r="C298" s="626" t="s">
        <v>5628</v>
      </c>
      <c r="D298" s="626" t="s">
        <v>6632</v>
      </c>
      <c r="E298" s="626" t="s">
        <v>6633</v>
      </c>
      <c r="F298" s="629">
        <v>1</v>
      </c>
      <c r="G298" s="629">
        <v>6964.6</v>
      </c>
      <c r="H298" s="629">
        <v>1</v>
      </c>
      <c r="I298" s="629">
        <v>6964.6</v>
      </c>
      <c r="J298" s="629"/>
      <c r="K298" s="629"/>
      <c r="L298" s="629"/>
      <c r="M298" s="629"/>
      <c r="N298" s="629"/>
      <c r="O298" s="629"/>
      <c r="P298" s="642"/>
      <c r="Q298" s="630"/>
    </row>
    <row r="299" spans="1:17" ht="14.4" customHeight="1" x14ac:dyDescent="0.3">
      <c r="A299" s="625" t="s">
        <v>6498</v>
      </c>
      <c r="B299" s="626" t="s">
        <v>6499</v>
      </c>
      <c r="C299" s="626" t="s">
        <v>5628</v>
      </c>
      <c r="D299" s="626" t="s">
        <v>6634</v>
      </c>
      <c r="E299" s="626" t="s">
        <v>6635</v>
      </c>
      <c r="F299" s="629"/>
      <c r="G299" s="629"/>
      <c r="H299" s="629"/>
      <c r="I299" s="629"/>
      <c r="J299" s="629">
        <v>3</v>
      </c>
      <c r="K299" s="629">
        <v>28001.52</v>
      </c>
      <c r="L299" s="629"/>
      <c r="M299" s="629">
        <v>9333.84</v>
      </c>
      <c r="N299" s="629"/>
      <c r="O299" s="629"/>
      <c r="P299" s="642"/>
      <c r="Q299" s="630"/>
    </row>
    <row r="300" spans="1:17" ht="14.4" customHeight="1" x14ac:dyDescent="0.3">
      <c r="A300" s="625" t="s">
        <v>6498</v>
      </c>
      <c r="B300" s="626" t="s">
        <v>6499</v>
      </c>
      <c r="C300" s="626" t="s">
        <v>5628</v>
      </c>
      <c r="D300" s="626" t="s">
        <v>6636</v>
      </c>
      <c r="E300" s="626" t="s">
        <v>6637</v>
      </c>
      <c r="F300" s="629"/>
      <c r="G300" s="629"/>
      <c r="H300" s="629"/>
      <c r="I300" s="629"/>
      <c r="J300" s="629"/>
      <c r="K300" s="629"/>
      <c r="L300" s="629"/>
      <c r="M300" s="629"/>
      <c r="N300" s="629">
        <v>1</v>
      </c>
      <c r="O300" s="629">
        <v>23556.23</v>
      </c>
      <c r="P300" s="642"/>
      <c r="Q300" s="630">
        <v>23556.23</v>
      </c>
    </row>
    <row r="301" spans="1:17" ht="14.4" customHeight="1" x14ac:dyDescent="0.3">
      <c r="A301" s="625" t="s">
        <v>6498</v>
      </c>
      <c r="B301" s="626" t="s">
        <v>6499</v>
      </c>
      <c r="C301" s="626" t="s">
        <v>5642</v>
      </c>
      <c r="D301" s="626" t="s">
        <v>6638</v>
      </c>
      <c r="E301" s="626" t="s">
        <v>6639</v>
      </c>
      <c r="F301" s="629">
        <v>5</v>
      </c>
      <c r="G301" s="629">
        <v>745</v>
      </c>
      <c r="H301" s="629">
        <v>1</v>
      </c>
      <c r="I301" s="629">
        <v>149</v>
      </c>
      <c r="J301" s="629">
        <v>4</v>
      </c>
      <c r="K301" s="629">
        <v>596</v>
      </c>
      <c r="L301" s="629">
        <v>0.8</v>
      </c>
      <c r="M301" s="629">
        <v>149</v>
      </c>
      <c r="N301" s="629">
        <v>1</v>
      </c>
      <c r="O301" s="629">
        <v>150</v>
      </c>
      <c r="P301" s="642">
        <v>0.20134228187919462</v>
      </c>
      <c r="Q301" s="630">
        <v>150</v>
      </c>
    </row>
    <row r="302" spans="1:17" ht="14.4" customHeight="1" x14ac:dyDescent="0.3">
      <c r="A302" s="625" t="s">
        <v>6498</v>
      </c>
      <c r="B302" s="626" t="s">
        <v>6499</v>
      </c>
      <c r="C302" s="626" t="s">
        <v>5642</v>
      </c>
      <c r="D302" s="626" t="s">
        <v>6640</v>
      </c>
      <c r="E302" s="626" t="s">
        <v>6641</v>
      </c>
      <c r="F302" s="629">
        <v>7</v>
      </c>
      <c r="G302" s="629">
        <v>1428</v>
      </c>
      <c r="H302" s="629">
        <v>1</v>
      </c>
      <c r="I302" s="629">
        <v>204</v>
      </c>
      <c r="J302" s="629">
        <v>1</v>
      </c>
      <c r="K302" s="629">
        <v>204</v>
      </c>
      <c r="L302" s="629">
        <v>0.14285714285714285</v>
      </c>
      <c r="M302" s="629">
        <v>204</v>
      </c>
      <c r="N302" s="629">
        <v>6</v>
      </c>
      <c r="O302" s="629">
        <v>1230</v>
      </c>
      <c r="P302" s="642">
        <v>0.8613445378151261</v>
      </c>
      <c r="Q302" s="630">
        <v>205</v>
      </c>
    </row>
    <row r="303" spans="1:17" ht="14.4" customHeight="1" x14ac:dyDescent="0.3">
      <c r="A303" s="625" t="s">
        <v>6498</v>
      </c>
      <c r="B303" s="626" t="s">
        <v>6499</v>
      </c>
      <c r="C303" s="626" t="s">
        <v>5642</v>
      </c>
      <c r="D303" s="626" t="s">
        <v>6642</v>
      </c>
      <c r="E303" s="626" t="s">
        <v>6643</v>
      </c>
      <c r="F303" s="629">
        <v>8</v>
      </c>
      <c r="G303" s="629">
        <v>1256</v>
      </c>
      <c r="H303" s="629">
        <v>1</v>
      </c>
      <c r="I303" s="629">
        <v>157</v>
      </c>
      <c r="J303" s="629">
        <v>3</v>
      </c>
      <c r="K303" s="629">
        <v>471</v>
      </c>
      <c r="L303" s="629">
        <v>0.375</v>
      </c>
      <c r="M303" s="629">
        <v>157</v>
      </c>
      <c r="N303" s="629">
        <v>6</v>
      </c>
      <c r="O303" s="629">
        <v>948</v>
      </c>
      <c r="P303" s="642">
        <v>0.75477707006369432</v>
      </c>
      <c r="Q303" s="630">
        <v>158</v>
      </c>
    </row>
    <row r="304" spans="1:17" ht="14.4" customHeight="1" x14ac:dyDescent="0.3">
      <c r="A304" s="625" t="s">
        <v>6498</v>
      </c>
      <c r="B304" s="626" t="s">
        <v>6499</v>
      </c>
      <c r="C304" s="626" t="s">
        <v>5642</v>
      </c>
      <c r="D304" s="626" t="s">
        <v>6644</v>
      </c>
      <c r="E304" s="626" t="s">
        <v>6645</v>
      </c>
      <c r="F304" s="629">
        <v>10</v>
      </c>
      <c r="G304" s="629">
        <v>1490</v>
      </c>
      <c r="H304" s="629">
        <v>1</v>
      </c>
      <c r="I304" s="629">
        <v>149</v>
      </c>
      <c r="J304" s="629">
        <v>3</v>
      </c>
      <c r="K304" s="629">
        <v>447</v>
      </c>
      <c r="L304" s="629">
        <v>0.3</v>
      </c>
      <c r="M304" s="629">
        <v>149</v>
      </c>
      <c r="N304" s="629">
        <v>5</v>
      </c>
      <c r="O304" s="629">
        <v>750</v>
      </c>
      <c r="P304" s="642">
        <v>0.50335570469798663</v>
      </c>
      <c r="Q304" s="630">
        <v>150</v>
      </c>
    </row>
    <row r="305" spans="1:17" ht="14.4" customHeight="1" x14ac:dyDescent="0.3">
      <c r="A305" s="625" t="s">
        <v>6498</v>
      </c>
      <c r="B305" s="626" t="s">
        <v>6499</v>
      </c>
      <c r="C305" s="626" t="s">
        <v>5642</v>
      </c>
      <c r="D305" s="626" t="s">
        <v>6646</v>
      </c>
      <c r="E305" s="626" t="s">
        <v>6647</v>
      </c>
      <c r="F305" s="629">
        <v>36</v>
      </c>
      <c r="G305" s="629">
        <v>6516</v>
      </c>
      <c r="H305" s="629">
        <v>1</v>
      </c>
      <c r="I305" s="629">
        <v>181</v>
      </c>
      <c r="J305" s="629">
        <v>29</v>
      </c>
      <c r="K305" s="629">
        <v>5249</v>
      </c>
      <c r="L305" s="629">
        <v>0.80555555555555558</v>
      </c>
      <c r="M305" s="629">
        <v>181</v>
      </c>
      <c r="N305" s="629">
        <v>41</v>
      </c>
      <c r="O305" s="629">
        <v>7462</v>
      </c>
      <c r="P305" s="642">
        <v>1.1451810926949049</v>
      </c>
      <c r="Q305" s="630">
        <v>182</v>
      </c>
    </row>
    <row r="306" spans="1:17" ht="14.4" customHeight="1" x14ac:dyDescent="0.3">
      <c r="A306" s="625" t="s">
        <v>6498</v>
      </c>
      <c r="B306" s="626" t="s">
        <v>6499</v>
      </c>
      <c r="C306" s="626" t="s">
        <v>5642</v>
      </c>
      <c r="D306" s="626" t="s">
        <v>6648</v>
      </c>
      <c r="E306" s="626" t="s">
        <v>6649</v>
      </c>
      <c r="F306" s="629"/>
      <c r="G306" s="629"/>
      <c r="H306" s="629"/>
      <c r="I306" s="629"/>
      <c r="J306" s="629"/>
      <c r="K306" s="629"/>
      <c r="L306" s="629"/>
      <c r="M306" s="629"/>
      <c r="N306" s="629">
        <v>1</v>
      </c>
      <c r="O306" s="629">
        <v>158</v>
      </c>
      <c r="P306" s="642"/>
      <c r="Q306" s="630">
        <v>158</v>
      </c>
    </row>
    <row r="307" spans="1:17" ht="14.4" customHeight="1" x14ac:dyDescent="0.3">
      <c r="A307" s="625" t="s">
        <v>6498</v>
      </c>
      <c r="B307" s="626" t="s">
        <v>6499</v>
      </c>
      <c r="C307" s="626" t="s">
        <v>5642</v>
      </c>
      <c r="D307" s="626" t="s">
        <v>6650</v>
      </c>
      <c r="E307" s="626" t="s">
        <v>6651</v>
      </c>
      <c r="F307" s="629">
        <v>29</v>
      </c>
      <c r="G307" s="629">
        <v>3567</v>
      </c>
      <c r="H307" s="629">
        <v>1</v>
      </c>
      <c r="I307" s="629">
        <v>123</v>
      </c>
      <c r="J307" s="629">
        <v>12</v>
      </c>
      <c r="K307" s="629">
        <v>1488</v>
      </c>
      <c r="L307" s="629">
        <v>0.41715727502102606</v>
      </c>
      <c r="M307" s="629">
        <v>124</v>
      </c>
      <c r="N307" s="629">
        <v>27</v>
      </c>
      <c r="O307" s="629">
        <v>3348</v>
      </c>
      <c r="P307" s="642">
        <v>0.93860386879730862</v>
      </c>
      <c r="Q307" s="630">
        <v>124</v>
      </c>
    </row>
    <row r="308" spans="1:17" ht="14.4" customHeight="1" x14ac:dyDescent="0.3">
      <c r="A308" s="625" t="s">
        <v>6498</v>
      </c>
      <c r="B308" s="626" t="s">
        <v>6499</v>
      </c>
      <c r="C308" s="626" t="s">
        <v>5642</v>
      </c>
      <c r="D308" s="626" t="s">
        <v>6652</v>
      </c>
      <c r="E308" s="626" t="s">
        <v>6653</v>
      </c>
      <c r="F308" s="629">
        <v>8</v>
      </c>
      <c r="G308" s="629">
        <v>1536</v>
      </c>
      <c r="H308" s="629">
        <v>1</v>
      </c>
      <c r="I308" s="629">
        <v>192</v>
      </c>
      <c r="J308" s="629">
        <v>7</v>
      </c>
      <c r="K308" s="629">
        <v>1344</v>
      </c>
      <c r="L308" s="629">
        <v>0.875</v>
      </c>
      <c r="M308" s="629">
        <v>192</v>
      </c>
      <c r="N308" s="629">
        <v>10</v>
      </c>
      <c r="O308" s="629">
        <v>1930</v>
      </c>
      <c r="P308" s="642">
        <v>1.2565104166666667</v>
      </c>
      <c r="Q308" s="630">
        <v>193</v>
      </c>
    </row>
    <row r="309" spans="1:17" ht="14.4" customHeight="1" x14ac:dyDescent="0.3">
      <c r="A309" s="625" t="s">
        <v>6498</v>
      </c>
      <c r="B309" s="626" t="s">
        <v>6499</v>
      </c>
      <c r="C309" s="626" t="s">
        <v>5642</v>
      </c>
      <c r="D309" s="626" t="s">
        <v>6654</v>
      </c>
      <c r="E309" s="626" t="s">
        <v>6655</v>
      </c>
      <c r="F309" s="629">
        <v>23</v>
      </c>
      <c r="G309" s="629">
        <v>4968</v>
      </c>
      <c r="H309" s="629">
        <v>1</v>
      </c>
      <c r="I309" s="629">
        <v>216</v>
      </c>
      <c r="J309" s="629">
        <v>14</v>
      </c>
      <c r="K309" s="629">
        <v>3024</v>
      </c>
      <c r="L309" s="629">
        <v>0.60869565217391308</v>
      </c>
      <c r="M309" s="629">
        <v>216</v>
      </c>
      <c r="N309" s="629">
        <v>15</v>
      </c>
      <c r="O309" s="629">
        <v>3255</v>
      </c>
      <c r="P309" s="642">
        <v>0.65519323671497587</v>
      </c>
      <c r="Q309" s="630">
        <v>217</v>
      </c>
    </row>
    <row r="310" spans="1:17" ht="14.4" customHeight="1" x14ac:dyDescent="0.3">
      <c r="A310" s="625" t="s">
        <v>6498</v>
      </c>
      <c r="B310" s="626" t="s">
        <v>6499</v>
      </c>
      <c r="C310" s="626" t="s">
        <v>5642</v>
      </c>
      <c r="D310" s="626" t="s">
        <v>6656</v>
      </c>
      <c r="E310" s="626" t="s">
        <v>6657</v>
      </c>
      <c r="F310" s="629">
        <v>5</v>
      </c>
      <c r="G310" s="629">
        <v>1080</v>
      </c>
      <c r="H310" s="629">
        <v>1</v>
      </c>
      <c r="I310" s="629">
        <v>216</v>
      </c>
      <c r="J310" s="629">
        <v>3</v>
      </c>
      <c r="K310" s="629">
        <v>648</v>
      </c>
      <c r="L310" s="629">
        <v>0.6</v>
      </c>
      <c r="M310" s="629">
        <v>216</v>
      </c>
      <c r="N310" s="629">
        <v>2</v>
      </c>
      <c r="O310" s="629">
        <v>434</v>
      </c>
      <c r="P310" s="642">
        <v>0.40185185185185185</v>
      </c>
      <c r="Q310" s="630">
        <v>217</v>
      </c>
    </row>
    <row r="311" spans="1:17" ht="14.4" customHeight="1" x14ac:dyDescent="0.3">
      <c r="A311" s="625" t="s">
        <v>6498</v>
      </c>
      <c r="B311" s="626" t="s">
        <v>6499</v>
      </c>
      <c r="C311" s="626" t="s">
        <v>5642</v>
      </c>
      <c r="D311" s="626" t="s">
        <v>6658</v>
      </c>
      <c r="E311" s="626" t="s">
        <v>6659</v>
      </c>
      <c r="F311" s="629">
        <v>333</v>
      </c>
      <c r="G311" s="629">
        <v>57276</v>
      </c>
      <c r="H311" s="629">
        <v>1</v>
      </c>
      <c r="I311" s="629">
        <v>172</v>
      </c>
      <c r="J311" s="629">
        <v>382</v>
      </c>
      <c r="K311" s="629">
        <v>65704</v>
      </c>
      <c r="L311" s="629">
        <v>1.1471471471471471</v>
      </c>
      <c r="M311" s="629">
        <v>172</v>
      </c>
      <c r="N311" s="629">
        <v>386</v>
      </c>
      <c r="O311" s="629">
        <v>66778</v>
      </c>
      <c r="P311" s="642">
        <v>1.165898456596131</v>
      </c>
      <c r="Q311" s="630">
        <v>173</v>
      </c>
    </row>
    <row r="312" spans="1:17" ht="14.4" customHeight="1" x14ac:dyDescent="0.3">
      <c r="A312" s="625" t="s">
        <v>6498</v>
      </c>
      <c r="B312" s="626" t="s">
        <v>6499</v>
      </c>
      <c r="C312" s="626" t="s">
        <v>5642</v>
      </c>
      <c r="D312" s="626" t="s">
        <v>6099</v>
      </c>
      <c r="E312" s="626" t="s">
        <v>6100</v>
      </c>
      <c r="F312" s="629">
        <v>89</v>
      </c>
      <c r="G312" s="629">
        <v>19402</v>
      </c>
      <c r="H312" s="629">
        <v>1</v>
      </c>
      <c r="I312" s="629">
        <v>218</v>
      </c>
      <c r="J312" s="629">
        <v>45</v>
      </c>
      <c r="K312" s="629">
        <v>9810</v>
      </c>
      <c r="L312" s="629">
        <v>0.5056179775280899</v>
      </c>
      <c r="M312" s="629">
        <v>218</v>
      </c>
      <c r="N312" s="629">
        <v>72</v>
      </c>
      <c r="O312" s="629">
        <v>15768</v>
      </c>
      <c r="P312" s="642">
        <v>0.8126997216781775</v>
      </c>
      <c r="Q312" s="630">
        <v>219</v>
      </c>
    </row>
    <row r="313" spans="1:17" ht="14.4" customHeight="1" x14ac:dyDescent="0.3">
      <c r="A313" s="625" t="s">
        <v>6498</v>
      </c>
      <c r="B313" s="626" t="s">
        <v>6499</v>
      </c>
      <c r="C313" s="626" t="s">
        <v>5642</v>
      </c>
      <c r="D313" s="626" t="s">
        <v>6660</v>
      </c>
      <c r="E313" s="626" t="s">
        <v>6661</v>
      </c>
      <c r="F313" s="629">
        <v>55</v>
      </c>
      <c r="G313" s="629">
        <v>22770</v>
      </c>
      <c r="H313" s="629">
        <v>1</v>
      </c>
      <c r="I313" s="629">
        <v>414</v>
      </c>
      <c r="J313" s="629">
        <v>16</v>
      </c>
      <c r="K313" s="629">
        <v>6624</v>
      </c>
      <c r="L313" s="629">
        <v>0.29090909090909089</v>
      </c>
      <c r="M313" s="629">
        <v>414</v>
      </c>
      <c r="N313" s="629">
        <v>20</v>
      </c>
      <c r="O313" s="629">
        <v>8300</v>
      </c>
      <c r="P313" s="642">
        <v>0.3645147123407993</v>
      </c>
      <c r="Q313" s="630">
        <v>415</v>
      </c>
    </row>
    <row r="314" spans="1:17" ht="14.4" customHeight="1" x14ac:dyDescent="0.3">
      <c r="A314" s="625" t="s">
        <v>6498</v>
      </c>
      <c r="B314" s="626" t="s">
        <v>6499</v>
      </c>
      <c r="C314" s="626" t="s">
        <v>5642</v>
      </c>
      <c r="D314" s="626" t="s">
        <v>6662</v>
      </c>
      <c r="E314" s="626" t="s">
        <v>6663</v>
      </c>
      <c r="F314" s="629">
        <v>8</v>
      </c>
      <c r="G314" s="629">
        <v>4848</v>
      </c>
      <c r="H314" s="629">
        <v>1</v>
      </c>
      <c r="I314" s="629">
        <v>606</v>
      </c>
      <c r="J314" s="629">
        <v>2</v>
      </c>
      <c r="K314" s="629">
        <v>1216</v>
      </c>
      <c r="L314" s="629">
        <v>0.25082508250825081</v>
      </c>
      <c r="M314" s="629">
        <v>608</v>
      </c>
      <c r="N314" s="629">
        <v>13</v>
      </c>
      <c r="O314" s="629">
        <v>7917</v>
      </c>
      <c r="P314" s="642">
        <v>1.6330445544554455</v>
      </c>
      <c r="Q314" s="630">
        <v>609</v>
      </c>
    </row>
    <row r="315" spans="1:17" ht="14.4" customHeight="1" x14ac:dyDescent="0.3">
      <c r="A315" s="625" t="s">
        <v>6498</v>
      </c>
      <c r="B315" s="626" t="s">
        <v>6499</v>
      </c>
      <c r="C315" s="626" t="s">
        <v>5642</v>
      </c>
      <c r="D315" s="626" t="s">
        <v>6664</v>
      </c>
      <c r="E315" s="626" t="s">
        <v>6665</v>
      </c>
      <c r="F315" s="629">
        <v>6</v>
      </c>
      <c r="G315" s="629">
        <v>3930</v>
      </c>
      <c r="H315" s="629">
        <v>1</v>
      </c>
      <c r="I315" s="629">
        <v>655</v>
      </c>
      <c r="J315" s="629">
        <v>2</v>
      </c>
      <c r="K315" s="629">
        <v>1314</v>
      </c>
      <c r="L315" s="629">
        <v>0.33435114503816793</v>
      </c>
      <c r="M315" s="629">
        <v>657</v>
      </c>
      <c r="N315" s="629">
        <v>6</v>
      </c>
      <c r="O315" s="629">
        <v>3948</v>
      </c>
      <c r="P315" s="642">
        <v>1.0045801526717557</v>
      </c>
      <c r="Q315" s="630">
        <v>658</v>
      </c>
    </row>
    <row r="316" spans="1:17" ht="14.4" customHeight="1" x14ac:dyDescent="0.3">
      <c r="A316" s="625" t="s">
        <v>6498</v>
      </c>
      <c r="B316" s="626" t="s">
        <v>6499</v>
      </c>
      <c r="C316" s="626" t="s">
        <v>5642</v>
      </c>
      <c r="D316" s="626" t="s">
        <v>6666</v>
      </c>
      <c r="E316" s="626" t="s">
        <v>6667</v>
      </c>
      <c r="F316" s="629"/>
      <c r="G316" s="629"/>
      <c r="H316" s="629"/>
      <c r="I316" s="629"/>
      <c r="J316" s="629">
        <v>2</v>
      </c>
      <c r="K316" s="629">
        <v>1820</v>
      </c>
      <c r="L316" s="629"/>
      <c r="M316" s="629">
        <v>910</v>
      </c>
      <c r="N316" s="629"/>
      <c r="O316" s="629"/>
      <c r="P316" s="642"/>
      <c r="Q316" s="630"/>
    </row>
    <row r="317" spans="1:17" ht="14.4" customHeight="1" x14ac:dyDescent="0.3">
      <c r="A317" s="625" t="s">
        <v>6498</v>
      </c>
      <c r="B317" s="626" t="s">
        <v>6499</v>
      </c>
      <c r="C317" s="626" t="s">
        <v>5642</v>
      </c>
      <c r="D317" s="626" t="s">
        <v>6668</v>
      </c>
      <c r="E317" s="626" t="s">
        <v>6669</v>
      </c>
      <c r="F317" s="629">
        <v>1</v>
      </c>
      <c r="G317" s="629">
        <v>424</v>
      </c>
      <c r="H317" s="629">
        <v>1</v>
      </c>
      <c r="I317" s="629">
        <v>424</v>
      </c>
      <c r="J317" s="629">
        <v>4</v>
      </c>
      <c r="K317" s="629">
        <v>1696</v>
      </c>
      <c r="L317" s="629">
        <v>4</v>
      </c>
      <c r="M317" s="629">
        <v>424</v>
      </c>
      <c r="N317" s="629">
        <v>2</v>
      </c>
      <c r="O317" s="629">
        <v>850</v>
      </c>
      <c r="P317" s="642">
        <v>2.0047169811320753</v>
      </c>
      <c r="Q317" s="630">
        <v>425</v>
      </c>
    </row>
    <row r="318" spans="1:17" ht="14.4" customHeight="1" x14ac:dyDescent="0.3">
      <c r="A318" s="625" t="s">
        <v>6498</v>
      </c>
      <c r="B318" s="626" t="s">
        <v>6499</v>
      </c>
      <c r="C318" s="626" t="s">
        <v>5642</v>
      </c>
      <c r="D318" s="626" t="s">
        <v>6670</v>
      </c>
      <c r="E318" s="626" t="s">
        <v>6671</v>
      </c>
      <c r="F318" s="629"/>
      <c r="G318" s="629"/>
      <c r="H318" s="629"/>
      <c r="I318" s="629"/>
      <c r="J318" s="629"/>
      <c r="K318" s="629"/>
      <c r="L318" s="629"/>
      <c r="M318" s="629"/>
      <c r="N318" s="629">
        <v>1</v>
      </c>
      <c r="O318" s="629">
        <v>449</v>
      </c>
      <c r="P318" s="642"/>
      <c r="Q318" s="630">
        <v>449</v>
      </c>
    </row>
    <row r="319" spans="1:17" ht="14.4" customHeight="1" x14ac:dyDescent="0.3">
      <c r="A319" s="625" t="s">
        <v>6498</v>
      </c>
      <c r="B319" s="626" t="s">
        <v>6499</v>
      </c>
      <c r="C319" s="626" t="s">
        <v>5642</v>
      </c>
      <c r="D319" s="626" t="s">
        <v>6672</v>
      </c>
      <c r="E319" s="626" t="s">
        <v>6673</v>
      </c>
      <c r="F319" s="629">
        <v>2</v>
      </c>
      <c r="G319" s="629">
        <v>594</v>
      </c>
      <c r="H319" s="629">
        <v>1</v>
      </c>
      <c r="I319" s="629">
        <v>297</v>
      </c>
      <c r="J319" s="629">
        <v>5</v>
      </c>
      <c r="K319" s="629">
        <v>1555</v>
      </c>
      <c r="L319" s="629">
        <v>2.6178451178451176</v>
      </c>
      <c r="M319" s="629">
        <v>311</v>
      </c>
      <c r="N319" s="629">
        <v>4</v>
      </c>
      <c r="O319" s="629">
        <v>1248</v>
      </c>
      <c r="P319" s="642">
        <v>2.1010101010101012</v>
      </c>
      <c r="Q319" s="630">
        <v>312</v>
      </c>
    </row>
    <row r="320" spans="1:17" ht="14.4" customHeight="1" x14ac:dyDescent="0.3">
      <c r="A320" s="625" t="s">
        <v>6498</v>
      </c>
      <c r="B320" s="626" t="s">
        <v>6499</v>
      </c>
      <c r="C320" s="626" t="s">
        <v>5642</v>
      </c>
      <c r="D320" s="626" t="s">
        <v>6674</v>
      </c>
      <c r="E320" s="626" t="s">
        <v>6675</v>
      </c>
      <c r="F320" s="629"/>
      <c r="G320" s="629"/>
      <c r="H320" s="629"/>
      <c r="I320" s="629"/>
      <c r="J320" s="629">
        <v>1</v>
      </c>
      <c r="K320" s="629">
        <v>364</v>
      </c>
      <c r="L320" s="629"/>
      <c r="M320" s="629">
        <v>364</v>
      </c>
      <c r="N320" s="629"/>
      <c r="O320" s="629"/>
      <c r="P320" s="642"/>
      <c r="Q320" s="630"/>
    </row>
    <row r="321" spans="1:17" ht="14.4" customHeight="1" x14ac:dyDescent="0.3">
      <c r="A321" s="625" t="s">
        <v>6498</v>
      </c>
      <c r="B321" s="626" t="s">
        <v>6499</v>
      </c>
      <c r="C321" s="626" t="s">
        <v>5642</v>
      </c>
      <c r="D321" s="626" t="s">
        <v>6103</v>
      </c>
      <c r="E321" s="626" t="s">
        <v>6104</v>
      </c>
      <c r="F321" s="629"/>
      <c r="G321" s="629"/>
      <c r="H321" s="629"/>
      <c r="I321" s="629"/>
      <c r="J321" s="629">
        <v>1</v>
      </c>
      <c r="K321" s="629">
        <v>256</v>
      </c>
      <c r="L321" s="629"/>
      <c r="M321" s="629">
        <v>256</v>
      </c>
      <c r="N321" s="629">
        <v>1</v>
      </c>
      <c r="O321" s="629">
        <v>257</v>
      </c>
      <c r="P321" s="642"/>
      <c r="Q321" s="630">
        <v>257</v>
      </c>
    </row>
    <row r="322" spans="1:17" ht="14.4" customHeight="1" x14ac:dyDescent="0.3">
      <c r="A322" s="625" t="s">
        <v>6498</v>
      </c>
      <c r="B322" s="626" t="s">
        <v>6499</v>
      </c>
      <c r="C322" s="626" t="s">
        <v>5642</v>
      </c>
      <c r="D322" s="626" t="s">
        <v>6125</v>
      </c>
      <c r="E322" s="626" t="s">
        <v>6126</v>
      </c>
      <c r="F322" s="629">
        <v>10</v>
      </c>
      <c r="G322" s="629">
        <v>1970</v>
      </c>
      <c r="H322" s="629">
        <v>1</v>
      </c>
      <c r="I322" s="629">
        <v>197</v>
      </c>
      <c r="J322" s="629">
        <v>3</v>
      </c>
      <c r="K322" s="629">
        <v>591</v>
      </c>
      <c r="L322" s="629">
        <v>0.3</v>
      </c>
      <c r="M322" s="629">
        <v>197</v>
      </c>
      <c r="N322" s="629">
        <v>6</v>
      </c>
      <c r="O322" s="629">
        <v>1188</v>
      </c>
      <c r="P322" s="642">
        <v>0.60304568527918778</v>
      </c>
      <c r="Q322" s="630">
        <v>198</v>
      </c>
    </row>
    <row r="323" spans="1:17" ht="14.4" customHeight="1" x14ac:dyDescent="0.3">
      <c r="A323" s="625" t="s">
        <v>6498</v>
      </c>
      <c r="B323" s="626" t="s">
        <v>6499</v>
      </c>
      <c r="C323" s="626" t="s">
        <v>5642</v>
      </c>
      <c r="D323" s="626" t="s">
        <v>6676</v>
      </c>
      <c r="E323" s="626" t="s">
        <v>6677</v>
      </c>
      <c r="F323" s="629">
        <v>1</v>
      </c>
      <c r="G323" s="629">
        <v>734</v>
      </c>
      <c r="H323" s="629">
        <v>1</v>
      </c>
      <c r="I323" s="629">
        <v>734</v>
      </c>
      <c r="J323" s="629"/>
      <c r="K323" s="629"/>
      <c r="L323" s="629"/>
      <c r="M323" s="629"/>
      <c r="N323" s="629">
        <v>1</v>
      </c>
      <c r="O323" s="629">
        <v>742</v>
      </c>
      <c r="P323" s="642">
        <v>1.0108991825613078</v>
      </c>
      <c r="Q323" s="630">
        <v>742</v>
      </c>
    </row>
    <row r="324" spans="1:17" ht="14.4" customHeight="1" x14ac:dyDescent="0.3">
      <c r="A324" s="625" t="s">
        <v>6498</v>
      </c>
      <c r="B324" s="626" t="s">
        <v>6499</v>
      </c>
      <c r="C324" s="626" t="s">
        <v>5642</v>
      </c>
      <c r="D324" s="626" t="s">
        <v>6127</v>
      </c>
      <c r="E324" s="626" t="s">
        <v>6128</v>
      </c>
      <c r="F324" s="629">
        <v>95</v>
      </c>
      <c r="G324" s="629">
        <v>30685</v>
      </c>
      <c r="H324" s="629">
        <v>1</v>
      </c>
      <c r="I324" s="629">
        <v>323</v>
      </c>
      <c r="J324" s="629">
        <v>44</v>
      </c>
      <c r="K324" s="629">
        <v>14300</v>
      </c>
      <c r="L324" s="629">
        <v>0.46602574547824671</v>
      </c>
      <c r="M324" s="629">
        <v>325</v>
      </c>
      <c r="N324" s="629">
        <v>54</v>
      </c>
      <c r="O324" s="629">
        <v>17604</v>
      </c>
      <c r="P324" s="642">
        <v>0.57370050513280102</v>
      </c>
      <c r="Q324" s="630">
        <v>326</v>
      </c>
    </row>
    <row r="325" spans="1:17" ht="14.4" customHeight="1" x14ac:dyDescent="0.3">
      <c r="A325" s="625" t="s">
        <v>6498</v>
      </c>
      <c r="B325" s="626" t="s">
        <v>6499</v>
      </c>
      <c r="C325" s="626" t="s">
        <v>5642</v>
      </c>
      <c r="D325" s="626" t="s">
        <v>6678</v>
      </c>
      <c r="E325" s="626" t="s">
        <v>6679</v>
      </c>
      <c r="F325" s="629">
        <v>9</v>
      </c>
      <c r="G325" s="629">
        <v>37062</v>
      </c>
      <c r="H325" s="629">
        <v>1</v>
      </c>
      <c r="I325" s="629">
        <v>4118</v>
      </c>
      <c r="J325" s="629">
        <v>9</v>
      </c>
      <c r="K325" s="629">
        <v>37098</v>
      </c>
      <c r="L325" s="629">
        <v>1.0009713453132589</v>
      </c>
      <c r="M325" s="629">
        <v>4122</v>
      </c>
      <c r="N325" s="629">
        <v>11</v>
      </c>
      <c r="O325" s="629">
        <v>45397</v>
      </c>
      <c r="P325" s="642">
        <v>1.224893421833684</v>
      </c>
      <c r="Q325" s="630">
        <v>4127</v>
      </c>
    </row>
    <row r="326" spans="1:17" ht="14.4" customHeight="1" x14ac:dyDescent="0.3">
      <c r="A326" s="625" t="s">
        <v>6498</v>
      </c>
      <c r="B326" s="626" t="s">
        <v>6499</v>
      </c>
      <c r="C326" s="626" t="s">
        <v>5642</v>
      </c>
      <c r="D326" s="626" t="s">
        <v>6680</v>
      </c>
      <c r="E326" s="626" t="s">
        <v>6681</v>
      </c>
      <c r="F326" s="629"/>
      <c r="G326" s="629"/>
      <c r="H326" s="629"/>
      <c r="I326" s="629"/>
      <c r="J326" s="629">
        <v>1</v>
      </c>
      <c r="K326" s="629">
        <v>1988</v>
      </c>
      <c r="L326" s="629"/>
      <c r="M326" s="629">
        <v>1988</v>
      </c>
      <c r="N326" s="629"/>
      <c r="O326" s="629"/>
      <c r="P326" s="642"/>
      <c r="Q326" s="630"/>
    </row>
    <row r="327" spans="1:17" ht="14.4" customHeight="1" x14ac:dyDescent="0.3">
      <c r="A327" s="625" t="s">
        <v>6498</v>
      </c>
      <c r="B327" s="626" t="s">
        <v>6499</v>
      </c>
      <c r="C327" s="626" t="s">
        <v>5642</v>
      </c>
      <c r="D327" s="626" t="s">
        <v>6682</v>
      </c>
      <c r="E327" s="626" t="s">
        <v>6683</v>
      </c>
      <c r="F327" s="629">
        <v>1</v>
      </c>
      <c r="G327" s="629">
        <v>277</v>
      </c>
      <c r="H327" s="629">
        <v>1</v>
      </c>
      <c r="I327" s="629">
        <v>277</v>
      </c>
      <c r="J327" s="629"/>
      <c r="K327" s="629"/>
      <c r="L327" s="629"/>
      <c r="M327" s="629"/>
      <c r="N327" s="629">
        <v>1</v>
      </c>
      <c r="O327" s="629">
        <v>278</v>
      </c>
      <c r="P327" s="642">
        <v>1.0036101083032491</v>
      </c>
      <c r="Q327" s="630">
        <v>278</v>
      </c>
    </row>
    <row r="328" spans="1:17" ht="14.4" customHeight="1" x14ac:dyDescent="0.3">
      <c r="A328" s="625" t="s">
        <v>6498</v>
      </c>
      <c r="B328" s="626" t="s">
        <v>6499</v>
      </c>
      <c r="C328" s="626" t="s">
        <v>5642</v>
      </c>
      <c r="D328" s="626" t="s">
        <v>6684</v>
      </c>
      <c r="E328" s="626" t="s">
        <v>6685</v>
      </c>
      <c r="F328" s="629">
        <v>16</v>
      </c>
      <c r="G328" s="629">
        <v>99840</v>
      </c>
      <c r="H328" s="629">
        <v>1</v>
      </c>
      <c r="I328" s="629">
        <v>6240</v>
      </c>
      <c r="J328" s="629">
        <v>5</v>
      </c>
      <c r="K328" s="629">
        <v>31220</v>
      </c>
      <c r="L328" s="629">
        <v>0.31270032051282054</v>
      </c>
      <c r="M328" s="629">
        <v>6244</v>
      </c>
      <c r="N328" s="629">
        <v>17</v>
      </c>
      <c r="O328" s="629">
        <v>106250</v>
      </c>
      <c r="P328" s="642">
        <v>1.0642027243589745</v>
      </c>
      <c r="Q328" s="630">
        <v>6250</v>
      </c>
    </row>
    <row r="329" spans="1:17" ht="14.4" customHeight="1" x14ac:dyDescent="0.3">
      <c r="A329" s="625" t="s">
        <v>6498</v>
      </c>
      <c r="B329" s="626" t="s">
        <v>6499</v>
      </c>
      <c r="C329" s="626" t="s">
        <v>5642</v>
      </c>
      <c r="D329" s="626" t="s">
        <v>6686</v>
      </c>
      <c r="E329" s="626" t="s">
        <v>6687</v>
      </c>
      <c r="F329" s="629">
        <v>5</v>
      </c>
      <c r="G329" s="629">
        <v>7530</v>
      </c>
      <c r="H329" s="629">
        <v>1</v>
      </c>
      <c r="I329" s="629">
        <v>1506</v>
      </c>
      <c r="J329" s="629">
        <v>9</v>
      </c>
      <c r="K329" s="629">
        <v>13590</v>
      </c>
      <c r="L329" s="629">
        <v>1.8047808764940239</v>
      </c>
      <c r="M329" s="629">
        <v>1510</v>
      </c>
      <c r="N329" s="629">
        <v>6</v>
      </c>
      <c r="O329" s="629">
        <v>9090</v>
      </c>
      <c r="P329" s="642">
        <v>1.2071713147410359</v>
      </c>
      <c r="Q329" s="630">
        <v>1515</v>
      </c>
    </row>
    <row r="330" spans="1:17" ht="14.4" customHeight="1" x14ac:dyDescent="0.3">
      <c r="A330" s="625" t="s">
        <v>6498</v>
      </c>
      <c r="B330" s="626" t="s">
        <v>6499</v>
      </c>
      <c r="C330" s="626" t="s">
        <v>5642</v>
      </c>
      <c r="D330" s="626" t="s">
        <v>6688</v>
      </c>
      <c r="E330" s="626" t="s">
        <v>6689</v>
      </c>
      <c r="F330" s="629">
        <v>92</v>
      </c>
      <c r="G330" s="629">
        <v>770408</v>
      </c>
      <c r="H330" s="629">
        <v>1</v>
      </c>
      <c r="I330" s="629">
        <v>8374</v>
      </c>
      <c r="J330" s="629">
        <v>43</v>
      </c>
      <c r="K330" s="629">
        <v>360254</v>
      </c>
      <c r="L330" s="629">
        <v>0.46761456267328483</v>
      </c>
      <c r="M330" s="629">
        <v>8378</v>
      </c>
      <c r="N330" s="629">
        <v>48</v>
      </c>
      <c r="O330" s="629">
        <v>402432</v>
      </c>
      <c r="P330" s="642">
        <v>0.52236217692443487</v>
      </c>
      <c r="Q330" s="630">
        <v>8384</v>
      </c>
    </row>
    <row r="331" spans="1:17" ht="14.4" customHeight="1" x14ac:dyDescent="0.3">
      <c r="A331" s="625" t="s">
        <v>6498</v>
      </c>
      <c r="B331" s="626" t="s">
        <v>6499</v>
      </c>
      <c r="C331" s="626" t="s">
        <v>5642</v>
      </c>
      <c r="D331" s="626" t="s">
        <v>6690</v>
      </c>
      <c r="E331" s="626" t="s">
        <v>6691</v>
      </c>
      <c r="F331" s="629">
        <v>18</v>
      </c>
      <c r="G331" s="629">
        <v>33480</v>
      </c>
      <c r="H331" s="629">
        <v>1</v>
      </c>
      <c r="I331" s="629">
        <v>1860</v>
      </c>
      <c r="J331" s="629">
        <v>20</v>
      </c>
      <c r="K331" s="629">
        <v>37240</v>
      </c>
      <c r="L331" s="629">
        <v>1.1123058542413382</v>
      </c>
      <c r="M331" s="629">
        <v>1862</v>
      </c>
      <c r="N331" s="629">
        <v>24</v>
      </c>
      <c r="O331" s="629">
        <v>44736</v>
      </c>
      <c r="P331" s="642">
        <v>1.336200716845878</v>
      </c>
      <c r="Q331" s="630">
        <v>1864</v>
      </c>
    </row>
    <row r="332" spans="1:17" ht="14.4" customHeight="1" x14ac:dyDescent="0.3">
      <c r="A332" s="625" t="s">
        <v>6498</v>
      </c>
      <c r="B332" s="626" t="s">
        <v>6499</v>
      </c>
      <c r="C332" s="626" t="s">
        <v>5642</v>
      </c>
      <c r="D332" s="626" t="s">
        <v>6692</v>
      </c>
      <c r="E332" s="626" t="s">
        <v>6691</v>
      </c>
      <c r="F332" s="629">
        <v>18</v>
      </c>
      <c r="G332" s="629">
        <v>68562</v>
      </c>
      <c r="H332" s="629">
        <v>1</v>
      </c>
      <c r="I332" s="629">
        <v>3809</v>
      </c>
      <c r="J332" s="629">
        <v>18</v>
      </c>
      <c r="K332" s="629">
        <v>68598</v>
      </c>
      <c r="L332" s="629">
        <v>1.0005250721974273</v>
      </c>
      <c r="M332" s="629">
        <v>3811</v>
      </c>
      <c r="N332" s="629">
        <v>24</v>
      </c>
      <c r="O332" s="629">
        <v>91560</v>
      </c>
      <c r="P332" s="642">
        <v>1.3354336221230418</v>
      </c>
      <c r="Q332" s="630">
        <v>3815</v>
      </c>
    </row>
    <row r="333" spans="1:17" ht="14.4" customHeight="1" x14ac:dyDescent="0.3">
      <c r="A333" s="625" t="s">
        <v>6498</v>
      </c>
      <c r="B333" s="626" t="s">
        <v>6499</v>
      </c>
      <c r="C333" s="626" t="s">
        <v>5642</v>
      </c>
      <c r="D333" s="626" t="s">
        <v>6693</v>
      </c>
      <c r="E333" s="626" t="s">
        <v>6694</v>
      </c>
      <c r="F333" s="629">
        <v>3</v>
      </c>
      <c r="G333" s="629">
        <v>15423</v>
      </c>
      <c r="H333" s="629">
        <v>1</v>
      </c>
      <c r="I333" s="629">
        <v>5141</v>
      </c>
      <c r="J333" s="629">
        <v>7</v>
      </c>
      <c r="K333" s="629">
        <v>36015</v>
      </c>
      <c r="L333" s="629">
        <v>2.3351488037346821</v>
      </c>
      <c r="M333" s="629">
        <v>5145</v>
      </c>
      <c r="N333" s="629">
        <v>3</v>
      </c>
      <c r="O333" s="629">
        <v>15450</v>
      </c>
      <c r="P333" s="642">
        <v>1.001750632172729</v>
      </c>
      <c r="Q333" s="630">
        <v>5150</v>
      </c>
    </row>
    <row r="334" spans="1:17" ht="14.4" customHeight="1" x14ac:dyDescent="0.3">
      <c r="A334" s="625" t="s">
        <v>6498</v>
      </c>
      <c r="B334" s="626" t="s">
        <v>6499</v>
      </c>
      <c r="C334" s="626" t="s">
        <v>5642</v>
      </c>
      <c r="D334" s="626" t="s">
        <v>6695</v>
      </c>
      <c r="E334" s="626" t="s">
        <v>6696</v>
      </c>
      <c r="F334" s="629">
        <v>15</v>
      </c>
      <c r="G334" s="629">
        <v>24765</v>
      </c>
      <c r="H334" s="629">
        <v>1</v>
      </c>
      <c r="I334" s="629">
        <v>1651</v>
      </c>
      <c r="J334" s="629">
        <v>5</v>
      </c>
      <c r="K334" s="629">
        <v>8265</v>
      </c>
      <c r="L334" s="629">
        <v>0.33373712901271957</v>
      </c>
      <c r="M334" s="629">
        <v>1653</v>
      </c>
      <c r="N334" s="629">
        <v>16</v>
      </c>
      <c r="O334" s="629">
        <v>26512</v>
      </c>
      <c r="P334" s="642">
        <v>1.0705431051887744</v>
      </c>
      <c r="Q334" s="630">
        <v>1657</v>
      </c>
    </row>
    <row r="335" spans="1:17" ht="14.4" customHeight="1" x14ac:dyDescent="0.3">
      <c r="A335" s="625" t="s">
        <v>6498</v>
      </c>
      <c r="B335" s="626" t="s">
        <v>6499</v>
      </c>
      <c r="C335" s="626" t="s">
        <v>5642</v>
      </c>
      <c r="D335" s="626" t="s">
        <v>6697</v>
      </c>
      <c r="E335" s="626" t="s">
        <v>6698</v>
      </c>
      <c r="F335" s="629">
        <v>27</v>
      </c>
      <c r="G335" s="629">
        <v>57078</v>
      </c>
      <c r="H335" s="629">
        <v>1</v>
      </c>
      <c r="I335" s="629">
        <v>2114</v>
      </c>
      <c r="J335" s="629">
        <v>32</v>
      </c>
      <c r="K335" s="629">
        <v>67712</v>
      </c>
      <c r="L335" s="629">
        <v>1.1863064578296367</v>
      </c>
      <c r="M335" s="629">
        <v>2116</v>
      </c>
      <c r="N335" s="629">
        <v>27</v>
      </c>
      <c r="O335" s="629">
        <v>57186</v>
      </c>
      <c r="P335" s="642">
        <v>1.0018921475875118</v>
      </c>
      <c r="Q335" s="630">
        <v>2118</v>
      </c>
    </row>
    <row r="336" spans="1:17" ht="14.4" customHeight="1" x14ac:dyDescent="0.3">
      <c r="A336" s="625" t="s">
        <v>6498</v>
      </c>
      <c r="B336" s="626" t="s">
        <v>6499</v>
      </c>
      <c r="C336" s="626" t="s">
        <v>5642</v>
      </c>
      <c r="D336" s="626" t="s">
        <v>6699</v>
      </c>
      <c r="E336" s="626" t="s">
        <v>6700</v>
      </c>
      <c r="F336" s="629">
        <v>10</v>
      </c>
      <c r="G336" s="629">
        <v>10420</v>
      </c>
      <c r="H336" s="629">
        <v>1</v>
      </c>
      <c r="I336" s="629">
        <v>1042</v>
      </c>
      <c r="J336" s="629"/>
      <c r="K336" s="629"/>
      <c r="L336" s="629"/>
      <c r="M336" s="629"/>
      <c r="N336" s="629"/>
      <c r="O336" s="629"/>
      <c r="P336" s="642"/>
      <c r="Q336" s="630"/>
    </row>
    <row r="337" spans="1:17" ht="14.4" customHeight="1" x14ac:dyDescent="0.3">
      <c r="A337" s="625" t="s">
        <v>6498</v>
      </c>
      <c r="B337" s="626" t="s">
        <v>6499</v>
      </c>
      <c r="C337" s="626" t="s">
        <v>5642</v>
      </c>
      <c r="D337" s="626" t="s">
        <v>6701</v>
      </c>
      <c r="E337" s="626" t="s">
        <v>6702</v>
      </c>
      <c r="F337" s="629">
        <v>53</v>
      </c>
      <c r="G337" s="629">
        <v>105576</v>
      </c>
      <c r="H337" s="629">
        <v>1</v>
      </c>
      <c r="I337" s="629">
        <v>1992</v>
      </c>
      <c r="J337" s="629">
        <v>67</v>
      </c>
      <c r="K337" s="629">
        <v>133598</v>
      </c>
      <c r="L337" s="629">
        <v>1.265420171251042</v>
      </c>
      <c r="M337" s="629">
        <v>1994</v>
      </c>
      <c r="N337" s="629">
        <v>80</v>
      </c>
      <c r="O337" s="629">
        <v>159680</v>
      </c>
      <c r="P337" s="642">
        <v>1.5124649541562476</v>
      </c>
      <c r="Q337" s="630">
        <v>1996</v>
      </c>
    </row>
    <row r="338" spans="1:17" ht="14.4" customHeight="1" x14ac:dyDescent="0.3">
      <c r="A338" s="625" t="s">
        <v>6498</v>
      </c>
      <c r="B338" s="626" t="s">
        <v>6499</v>
      </c>
      <c r="C338" s="626" t="s">
        <v>5642</v>
      </c>
      <c r="D338" s="626" t="s">
        <v>6703</v>
      </c>
      <c r="E338" s="626" t="s">
        <v>6704</v>
      </c>
      <c r="F338" s="629">
        <v>28</v>
      </c>
      <c r="G338" s="629">
        <v>35672</v>
      </c>
      <c r="H338" s="629">
        <v>1</v>
      </c>
      <c r="I338" s="629">
        <v>1274</v>
      </c>
      <c r="J338" s="629">
        <v>55</v>
      </c>
      <c r="K338" s="629">
        <v>70180</v>
      </c>
      <c r="L338" s="629">
        <v>1.9673693653285489</v>
      </c>
      <c r="M338" s="629">
        <v>1276</v>
      </c>
      <c r="N338" s="629">
        <v>59</v>
      </c>
      <c r="O338" s="629">
        <v>75343</v>
      </c>
      <c r="P338" s="642">
        <v>2.1121047320026913</v>
      </c>
      <c r="Q338" s="630">
        <v>1277</v>
      </c>
    </row>
    <row r="339" spans="1:17" ht="14.4" customHeight="1" x14ac:dyDescent="0.3">
      <c r="A339" s="625" t="s">
        <v>6498</v>
      </c>
      <c r="B339" s="626" t="s">
        <v>6499</v>
      </c>
      <c r="C339" s="626" t="s">
        <v>5642</v>
      </c>
      <c r="D339" s="626" t="s">
        <v>6705</v>
      </c>
      <c r="E339" s="626" t="s">
        <v>6706</v>
      </c>
      <c r="F339" s="629">
        <v>26</v>
      </c>
      <c r="G339" s="629">
        <v>30212</v>
      </c>
      <c r="H339" s="629">
        <v>1</v>
      </c>
      <c r="I339" s="629">
        <v>1162</v>
      </c>
      <c r="J339" s="629">
        <v>52</v>
      </c>
      <c r="K339" s="629">
        <v>60476</v>
      </c>
      <c r="L339" s="629">
        <v>2.0017211703958693</v>
      </c>
      <c r="M339" s="629">
        <v>1163</v>
      </c>
      <c r="N339" s="629">
        <v>58</v>
      </c>
      <c r="O339" s="629">
        <v>67512</v>
      </c>
      <c r="P339" s="642">
        <v>2.2346087647292467</v>
      </c>
      <c r="Q339" s="630">
        <v>1164</v>
      </c>
    </row>
    <row r="340" spans="1:17" ht="14.4" customHeight="1" x14ac:dyDescent="0.3">
      <c r="A340" s="625" t="s">
        <v>6498</v>
      </c>
      <c r="B340" s="626" t="s">
        <v>6499</v>
      </c>
      <c r="C340" s="626" t="s">
        <v>5642</v>
      </c>
      <c r="D340" s="626" t="s">
        <v>6707</v>
      </c>
      <c r="E340" s="626" t="s">
        <v>6708</v>
      </c>
      <c r="F340" s="629">
        <v>20</v>
      </c>
      <c r="G340" s="629">
        <v>101260</v>
      </c>
      <c r="H340" s="629">
        <v>1</v>
      </c>
      <c r="I340" s="629">
        <v>5063</v>
      </c>
      <c r="J340" s="629">
        <v>25</v>
      </c>
      <c r="K340" s="629">
        <v>126625</v>
      </c>
      <c r="L340" s="629">
        <v>1.2504937783922576</v>
      </c>
      <c r="M340" s="629">
        <v>5065</v>
      </c>
      <c r="N340" s="629">
        <v>13</v>
      </c>
      <c r="O340" s="629">
        <v>65884</v>
      </c>
      <c r="P340" s="642">
        <v>0.65064191190993481</v>
      </c>
      <c r="Q340" s="630">
        <v>5068</v>
      </c>
    </row>
    <row r="341" spans="1:17" ht="14.4" customHeight="1" x14ac:dyDescent="0.3">
      <c r="A341" s="625" t="s">
        <v>6498</v>
      </c>
      <c r="B341" s="626" t="s">
        <v>6499</v>
      </c>
      <c r="C341" s="626" t="s">
        <v>5642</v>
      </c>
      <c r="D341" s="626" t="s">
        <v>6709</v>
      </c>
      <c r="E341" s="626" t="s">
        <v>6710</v>
      </c>
      <c r="F341" s="629">
        <v>6</v>
      </c>
      <c r="G341" s="629">
        <v>31050</v>
      </c>
      <c r="H341" s="629">
        <v>1</v>
      </c>
      <c r="I341" s="629">
        <v>5175</v>
      </c>
      <c r="J341" s="629">
        <v>1</v>
      </c>
      <c r="K341" s="629">
        <v>5177</v>
      </c>
      <c r="L341" s="629">
        <v>0.16673107890499195</v>
      </c>
      <c r="M341" s="629">
        <v>5177</v>
      </c>
      <c r="N341" s="629">
        <v>3</v>
      </c>
      <c r="O341" s="629">
        <v>15540</v>
      </c>
      <c r="P341" s="642">
        <v>0.50048309178743966</v>
      </c>
      <c r="Q341" s="630">
        <v>5180</v>
      </c>
    </row>
    <row r="342" spans="1:17" ht="14.4" customHeight="1" x14ac:dyDescent="0.3">
      <c r="A342" s="625" t="s">
        <v>6498</v>
      </c>
      <c r="B342" s="626" t="s">
        <v>6499</v>
      </c>
      <c r="C342" s="626" t="s">
        <v>5642</v>
      </c>
      <c r="D342" s="626" t="s">
        <v>6711</v>
      </c>
      <c r="E342" s="626" t="s">
        <v>6712</v>
      </c>
      <c r="F342" s="629"/>
      <c r="G342" s="629"/>
      <c r="H342" s="629"/>
      <c r="I342" s="629"/>
      <c r="J342" s="629">
        <v>1</v>
      </c>
      <c r="K342" s="629">
        <v>7669</v>
      </c>
      <c r="L342" s="629"/>
      <c r="M342" s="629">
        <v>7669</v>
      </c>
      <c r="N342" s="629">
        <v>1</v>
      </c>
      <c r="O342" s="629">
        <v>7673</v>
      </c>
      <c r="P342" s="642"/>
      <c r="Q342" s="630">
        <v>7673</v>
      </c>
    </row>
    <row r="343" spans="1:17" ht="14.4" customHeight="1" x14ac:dyDescent="0.3">
      <c r="A343" s="625" t="s">
        <v>6498</v>
      </c>
      <c r="B343" s="626" t="s">
        <v>6499</v>
      </c>
      <c r="C343" s="626" t="s">
        <v>5642</v>
      </c>
      <c r="D343" s="626" t="s">
        <v>6713</v>
      </c>
      <c r="E343" s="626" t="s">
        <v>6714</v>
      </c>
      <c r="F343" s="629">
        <v>14</v>
      </c>
      <c r="G343" s="629">
        <v>37646</v>
      </c>
      <c r="H343" s="629">
        <v>1</v>
      </c>
      <c r="I343" s="629">
        <v>2689</v>
      </c>
      <c r="J343" s="629">
        <v>13</v>
      </c>
      <c r="K343" s="629">
        <v>34983</v>
      </c>
      <c r="L343" s="629">
        <v>0.92926207299580299</v>
      </c>
      <c r="M343" s="629">
        <v>2691</v>
      </c>
      <c r="N343" s="629">
        <v>10</v>
      </c>
      <c r="O343" s="629">
        <v>26920</v>
      </c>
      <c r="P343" s="642">
        <v>0.715082611698454</v>
      </c>
      <c r="Q343" s="630">
        <v>2692</v>
      </c>
    </row>
    <row r="344" spans="1:17" ht="14.4" customHeight="1" x14ac:dyDescent="0.3">
      <c r="A344" s="625" t="s">
        <v>6715</v>
      </c>
      <c r="B344" s="626" t="s">
        <v>6716</v>
      </c>
      <c r="C344" s="626" t="s">
        <v>5642</v>
      </c>
      <c r="D344" s="626" t="s">
        <v>6717</v>
      </c>
      <c r="E344" s="626" t="s">
        <v>6718</v>
      </c>
      <c r="F344" s="629">
        <v>11</v>
      </c>
      <c r="G344" s="629">
        <v>2849</v>
      </c>
      <c r="H344" s="629">
        <v>1</v>
      </c>
      <c r="I344" s="629">
        <v>259</v>
      </c>
      <c r="J344" s="629">
        <v>30</v>
      </c>
      <c r="K344" s="629">
        <v>7830</v>
      </c>
      <c r="L344" s="629">
        <v>2.7483327483327482</v>
      </c>
      <c r="M344" s="629">
        <v>261</v>
      </c>
      <c r="N344" s="629">
        <v>21</v>
      </c>
      <c r="O344" s="629">
        <v>5502</v>
      </c>
      <c r="P344" s="642">
        <v>1.9312039312039313</v>
      </c>
      <c r="Q344" s="630">
        <v>262</v>
      </c>
    </row>
    <row r="345" spans="1:17" ht="14.4" customHeight="1" x14ac:dyDescent="0.3">
      <c r="A345" s="625" t="s">
        <v>6715</v>
      </c>
      <c r="B345" s="626" t="s">
        <v>6716</v>
      </c>
      <c r="C345" s="626" t="s">
        <v>5642</v>
      </c>
      <c r="D345" s="626" t="s">
        <v>6719</v>
      </c>
      <c r="E345" s="626" t="s">
        <v>6720</v>
      </c>
      <c r="F345" s="629">
        <v>140</v>
      </c>
      <c r="G345" s="629">
        <v>22260</v>
      </c>
      <c r="H345" s="629">
        <v>1</v>
      </c>
      <c r="I345" s="629">
        <v>159</v>
      </c>
      <c r="J345" s="629">
        <v>150</v>
      </c>
      <c r="K345" s="629">
        <v>23850</v>
      </c>
      <c r="L345" s="629">
        <v>1.0714285714285714</v>
      </c>
      <c r="M345" s="629">
        <v>159</v>
      </c>
      <c r="N345" s="629">
        <v>177</v>
      </c>
      <c r="O345" s="629">
        <v>28320</v>
      </c>
      <c r="P345" s="642">
        <v>1.2722371967654986</v>
      </c>
      <c r="Q345" s="630">
        <v>160</v>
      </c>
    </row>
    <row r="346" spans="1:17" ht="14.4" customHeight="1" x14ac:dyDescent="0.3">
      <c r="A346" s="625" t="s">
        <v>6715</v>
      </c>
      <c r="B346" s="626" t="s">
        <v>6716</v>
      </c>
      <c r="C346" s="626" t="s">
        <v>5642</v>
      </c>
      <c r="D346" s="626" t="s">
        <v>6721</v>
      </c>
      <c r="E346" s="626" t="s">
        <v>6722</v>
      </c>
      <c r="F346" s="629">
        <v>436</v>
      </c>
      <c r="G346" s="629">
        <v>30520</v>
      </c>
      <c r="H346" s="629">
        <v>1</v>
      </c>
      <c r="I346" s="629">
        <v>70</v>
      </c>
      <c r="J346" s="629">
        <v>538</v>
      </c>
      <c r="K346" s="629">
        <v>37660</v>
      </c>
      <c r="L346" s="629">
        <v>1.2339449541284404</v>
      </c>
      <c r="M346" s="629">
        <v>70</v>
      </c>
      <c r="N346" s="629">
        <v>548</v>
      </c>
      <c r="O346" s="629">
        <v>38360</v>
      </c>
      <c r="P346" s="642">
        <v>1.2568807339449541</v>
      </c>
      <c r="Q346" s="630">
        <v>70</v>
      </c>
    </row>
    <row r="347" spans="1:17" ht="14.4" customHeight="1" x14ac:dyDescent="0.3">
      <c r="A347" s="625" t="s">
        <v>6715</v>
      </c>
      <c r="B347" s="626" t="s">
        <v>6716</v>
      </c>
      <c r="C347" s="626" t="s">
        <v>5642</v>
      </c>
      <c r="D347" s="626" t="s">
        <v>6723</v>
      </c>
      <c r="E347" s="626" t="s">
        <v>6722</v>
      </c>
      <c r="F347" s="629">
        <v>35</v>
      </c>
      <c r="G347" s="629">
        <v>7070</v>
      </c>
      <c r="H347" s="629">
        <v>1</v>
      </c>
      <c r="I347" s="629">
        <v>202</v>
      </c>
      <c r="J347" s="629">
        <v>104</v>
      </c>
      <c r="K347" s="629">
        <v>21008</v>
      </c>
      <c r="L347" s="629">
        <v>2.9714285714285715</v>
      </c>
      <c r="M347" s="629">
        <v>202</v>
      </c>
      <c r="N347" s="629">
        <v>65</v>
      </c>
      <c r="O347" s="629">
        <v>13195</v>
      </c>
      <c r="P347" s="642">
        <v>1.8663366336633664</v>
      </c>
      <c r="Q347" s="630">
        <v>203</v>
      </c>
    </row>
    <row r="348" spans="1:17" ht="14.4" customHeight="1" x14ac:dyDescent="0.3">
      <c r="A348" s="625" t="s">
        <v>6715</v>
      </c>
      <c r="B348" s="626" t="s">
        <v>6716</v>
      </c>
      <c r="C348" s="626" t="s">
        <v>5642</v>
      </c>
      <c r="D348" s="626" t="s">
        <v>6724</v>
      </c>
      <c r="E348" s="626" t="s">
        <v>6725</v>
      </c>
      <c r="F348" s="629">
        <v>349</v>
      </c>
      <c r="G348" s="629">
        <v>101559</v>
      </c>
      <c r="H348" s="629">
        <v>1</v>
      </c>
      <c r="I348" s="629">
        <v>291</v>
      </c>
      <c r="J348" s="629">
        <v>214</v>
      </c>
      <c r="K348" s="629">
        <v>62274</v>
      </c>
      <c r="L348" s="629">
        <v>0.61318051575931232</v>
      </c>
      <c r="M348" s="629">
        <v>291</v>
      </c>
      <c r="N348" s="629">
        <v>393</v>
      </c>
      <c r="O348" s="629">
        <v>114756</v>
      </c>
      <c r="P348" s="642">
        <v>1.1299441703837179</v>
      </c>
      <c r="Q348" s="630">
        <v>292</v>
      </c>
    </row>
    <row r="349" spans="1:17" ht="14.4" customHeight="1" x14ac:dyDescent="0.3">
      <c r="A349" s="625" t="s">
        <v>6715</v>
      </c>
      <c r="B349" s="626" t="s">
        <v>6716</v>
      </c>
      <c r="C349" s="626" t="s">
        <v>5642</v>
      </c>
      <c r="D349" s="626" t="s">
        <v>6726</v>
      </c>
      <c r="E349" s="626" t="s">
        <v>6727</v>
      </c>
      <c r="F349" s="629">
        <v>1</v>
      </c>
      <c r="G349" s="629">
        <v>213</v>
      </c>
      <c r="H349" s="629">
        <v>1</v>
      </c>
      <c r="I349" s="629">
        <v>213</v>
      </c>
      <c r="J349" s="629">
        <v>1</v>
      </c>
      <c r="K349" s="629">
        <v>215</v>
      </c>
      <c r="L349" s="629">
        <v>1.0093896713615023</v>
      </c>
      <c r="M349" s="629">
        <v>215</v>
      </c>
      <c r="N349" s="629">
        <v>3</v>
      </c>
      <c r="O349" s="629">
        <v>648</v>
      </c>
      <c r="P349" s="642">
        <v>3.0422535211267605</v>
      </c>
      <c r="Q349" s="630">
        <v>216</v>
      </c>
    </row>
    <row r="350" spans="1:17" ht="14.4" customHeight="1" x14ac:dyDescent="0.3">
      <c r="A350" s="625" t="s">
        <v>6715</v>
      </c>
      <c r="B350" s="626" t="s">
        <v>6716</v>
      </c>
      <c r="C350" s="626" t="s">
        <v>5642</v>
      </c>
      <c r="D350" s="626" t="s">
        <v>6728</v>
      </c>
      <c r="E350" s="626" t="s">
        <v>6729</v>
      </c>
      <c r="F350" s="629">
        <v>8</v>
      </c>
      <c r="G350" s="629">
        <v>856</v>
      </c>
      <c r="H350" s="629">
        <v>1</v>
      </c>
      <c r="I350" s="629">
        <v>107</v>
      </c>
      <c r="J350" s="629">
        <v>7</v>
      </c>
      <c r="K350" s="629">
        <v>749</v>
      </c>
      <c r="L350" s="629">
        <v>0.875</v>
      </c>
      <c r="M350" s="629">
        <v>107</v>
      </c>
      <c r="N350" s="629">
        <v>12</v>
      </c>
      <c r="O350" s="629">
        <v>1296</v>
      </c>
      <c r="P350" s="642">
        <v>1.514018691588785</v>
      </c>
      <c r="Q350" s="630">
        <v>108</v>
      </c>
    </row>
    <row r="351" spans="1:17" ht="14.4" customHeight="1" x14ac:dyDescent="0.3">
      <c r="A351" s="625" t="s">
        <v>6715</v>
      </c>
      <c r="B351" s="626" t="s">
        <v>6716</v>
      </c>
      <c r="C351" s="626" t="s">
        <v>5642</v>
      </c>
      <c r="D351" s="626" t="s">
        <v>6730</v>
      </c>
      <c r="E351" s="626" t="s">
        <v>6731</v>
      </c>
      <c r="F351" s="629">
        <v>7</v>
      </c>
      <c r="G351" s="629">
        <v>644</v>
      </c>
      <c r="H351" s="629">
        <v>1</v>
      </c>
      <c r="I351" s="629">
        <v>92</v>
      </c>
      <c r="J351" s="629"/>
      <c r="K351" s="629"/>
      <c r="L351" s="629"/>
      <c r="M351" s="629"/>
      <c r="N351" s="629">
        <v>9</v>
      </c>
      <c r="O351" s="629">
        <v>837</v>
      </c>
      <c r="P351" s="642">
        <v>1.2996894409937889</v>
      </c>
      <c r="Q351" s="630">
        <v>93</v>
      </c>
    </row>
    <row r="352" spans="1:17" ht="14.4" customHeight="1" x14ac:dyDescent="0.3">
      <c r="A352" s="625" t="s">
        <v>6715</v>
      </c>
      <c r="B352" s="626" t="s">
        <v>6716</v>
      </c>
      <c r="C352" s="626" t="s">
        <v>5642</v>
      </c>
      <c r="D352" s="626" t="s">
        <v>6732</v>
      </c>
      <c r="E352" s="626" t="s">
        <v>6733</v>
      </c>
      <c r="F352" s="629"/>
      <c r="G352" s="629"/>
      <c r="H352" s="629"/>
      <c r="I352" s="629"/>
      <c r="J352" s="629">
        <v>1</v>
      </c>
      <c r="K352" s="629">
        <v>219</v>
      </c>
      <c r="L352" s="629"/>
      <c r="M352" s="629">
        <v>219</v>
      </c>
      <c r="N352" s="629">
        <v>1</v>
      </c>
      <c r="O352" s="629">
        <v>220</v>
      </c>
      <c r="P352" s="642"/>
      <c r="Q352" s="630">
        <v>220</v>
      </c>
    </row>
    <row r="353" spans="1:17" ht="14.4" customHeight="1" x14ac:dyDescent="0.3">
      <c r="A353" s="625" t="s">
        <v>6715</v>
      </c>
      <c r="B353" s="626" t="s">
        <v>6716</v>
      </c>
      <c r="C353" s="626" t="s">
        <v>5642</v>
      </c>
      <c r="D353" s="626" t="s">
        <v>6734</v>
      </c>
      <c r="E353" s="626" t="s">
        <v>6735</v>
      </c>
      <c r="F353" s="629">
        <v>14</v>
      </c>
      <c r="G353" s="629">
        <v>4214</v>
      </c>
      <c r="H353" s="629">
        <v>1</v>
      </c>
      <c r="I353" s="629">
        <v>301</v>
      </c>
      <c r="J353" s="629">
        <v>32</v>
      </c>
      <c r="K353" s="629">
        <v>9664</v>
      </c>
      <c r="L353" s="629">
        <v>2.2933080208827716</v>
      </c>
      <c r="M353" s="629">
        <v>302</v>
      </c>
      <c r="N353" s="629">
        <v>21</v>
      </c>
      <c r="O353" s="629">
        <v>6363</v>
      </c>
      <c r="P353" s="642">
        <v>1.5099667774086378</v>
      </c>
      <c r="Q353" s="630">
        <v>303</v>
      </c>
    </row>
    <row r="354" spans="1:17" ht="14.4" customHeight="1" x14ac:dyDescent="0.3">
      <c r="A354" s="625" t="s">
        <v>6715</v>
      </c>
      <c r="B354" s="626" t="s">
        <v>6716</v>
      </c>
      <c r="C354" s="626" t="s">
        <v>5642</v>
      </c>
      <c r="D354" s="626" t="s">
        <v>6736</v>
      </c>
      <c r="E354" s="626" t="s">
        <v>6737</v>
      </c>
      <c r="F354" s="629">
        <v>196</v>
      </c>
      <c r="G354" s="629">
        <v>26068</v>
      </c>
      <c r="H354" s="629">
        <v>1</v>
      </c>
      <c r="I354" s="629">
        <v>133</v>
      </c>
      <c r="J354" s="629">
        <v>212</v>
      </c>
      <c r="K354" s="629">
        <v>28196</v>
      </c>
      <c r="L354" s="629">
        <v>1.0816326530612246</v>
      </c>
      <c r="M354" s="629">
        <v>133</v>
      </c>
      <c r="N354" s="629">
        <v>231</v>
      </c>
      <c r="O354" s="629">
        <v>30954</v>
      </c>
      <c r="P354" s="642">
        <v>1.1874328678839956</v>
      </c>
      <c r="Q354" s="630">
        <v>134</v>
      </c>
    </row>
    <row r="355" spans="1:17" ht="14.4" customHeight="1" x14ac:dyDescent="0.3">
      <c r="A355" s="625" t="s">
        <v>6715</v>
      </c>
      <c r="B355" s="626" t="s">
        <v>6716</v>
      </c>
      <c r="C355" s="626" t="s">
        <v>5642</v>
      </c>
      <c r="D355" s="626" t="s">
        <v>6738</v>
      </c>
      <c r="E355" s="626" t="s">
        <v>6737</v>
      </c>
      <c r="F355" s="629">
        <v>1</v>
      </c>
      <c r="G355" s="629">
        <v>174</v>
      </c>
      <c r="H355" s="629">
        <v>1</v>
      </c>
      <c r="I355" s="629">
        <v>174</v>
      </c>
      <c r="J355" s="629"/>
      <c r="K355" s="629"/>
      <c r="L355" s="629"/>
      <c r="M355" s="629"/>
      <c r="N355" s="629">
        <v>1</v>
      </c>
      <c r="O355" s="629">
        <v>175</v>
      </c>
      <c r="P355" s="642">
        <v>1.0057471264367817</v>
      </c>
      <c r="Q355" s="630">
        <v>175</v>
      </c>
    </row>
    <row r="356" spans="1:17" ht="14.4" customHeight="1" x14ac:dyDescent="0.3">
      <c r="A356" s="625" t="s">
        <v>6715</v>
      </c>
      <c r="B356" s="626" t="s">
        <v>6716</v>
      </c>
      <c r="C356" s="626" t="s">
        <v>5642</v>
      </c>
      <c r="D356" s="626" t="s">
        <v>6739</v>
      </c>
      <c r="E356" s="626" t="s">
        <v>6740</v>
      </c>
      <c r="F356" s="629">
        <v>14</v>
      </c>
      <c r="G356" s="629">
        <v>1960</v>
      </c>
      <c r="H356" s="629">
        <v>1</v>
      </c>
      <c r="I356" s="629">
        <v>140</v>
      </c>
      <c r="J356" s="629">
        <v>32</v>
      </c>
      <c r="K356" s="629">
        <v>4480</v>
      </c>
      <c r="L356" s="629">
        <v>2.2857142857142856</v>
      </c>
      <c r="M356" s="629">
        <v>140</v>
      </c>
      <c r="N356" s="629">
        <v>21</v>
      </c>
      <c r="O356" s="629">
        <v>2961</v>
      </c>
      <c r="P356" s="642">
        <v>1.5107142857142857</v>
      </c>
      <c r="Q356" s="630">
        <v>141</v>
      </c>
    </row>
    <row r="357" spans="1:17" ht="14.4" customHeight="1" x14ac:dyDescent="0.3">
      <c r="A357" s="625" t="s">
        <v>6715</v>
      </c>
      <c r="B357" s="626" t="s">
        <v>6716</v>
      </c>
      <c r="C357" s="626" t="s">
        <v>5642</v>
      </c>
      <c r="D357" s="626" t="s">
        <v>6741</v>
      </c>
      <c r="E357" s="626" t="s">
        <v>6740</v>
      </c>
      <c r="F357" s="629">
        <v>196</v>
      </c>
      <c r="G357" s="629">
        <v>15288</v>
      </c>
      <c r="H357" s="629">
        <v>1</v>
      </c>
      <c r="I357" s="629">
        <v>78</v>
      </c>
      <c r="J357" s="629">
        <v>212</v>
      </c>
      <c r="K357" s="629">
        <v>16536</v>
      </c>
      <c r="L357" s="629">
        <v>1.0816326530612246</v>
      </c>
      <c r="M357" s="629">
        <v>78</v>
      </c>
      <c r="N357" s="629">
        <v>231</v>
      </c>
      <c r="O357" s="629">
        <v>18018</v>
      </c>
      <c r="P357" s="642">
        <v>1.1785714285714286</v>
      </c>
      <c r="Q357" s="630">
        <v>78</v>
      </c>
    </row>
    <row r="358" spans="1:17" ht="14.4" customHeight="1" x14ac:dyDescent="0.3">
      <c r="A358" s="625" t="s">
        <v>6715</v>
      </c>
      <c r="B358" s="626" t="s">
        <v>6716</v>
      </c>
      <c r="C358" s="626" t="s">
        <v>5642</v>
      </c>
      <c r="D358" s="626" t="s">
        <v>6742</v>
      </c>
      <c r="E358" s="626" t="s">
        <v>6743</v>
      </c>
      <c r="F358" s="629">
        <v>1</v>
      </c>
      <c r="G358" s="629">
        <v>607</v>
      </c>
      <c r="H358" s="629">
        <v>1</v>
      </c>
      <c r="I358" s="629">
        <v>607</v>
      </c>
      <c r="J358" s="629"/>
      <c r="K358" s="629"/>
      <c r="L358" s="629"/>
      <c r="M358" s="629"/>
      <c r="N358" s="629">
        <v>1</v>
      </c>
      <c r="O358" s="629">
        <v>612</v>
      </c>
      <c r="P358" s="642">
        <v>1.0082372322899507</v>
      </c>
      <c r="Q358" s="630">
        <v>612</v>
      </c>
    </row>
    <row r="359" spans="1:17" ht="14.4" customHeight="1" x14ac:dyDescent="0.3">
      <c r="A359" s="625" t="s">
        <v>6715</v>
      </c>
      <c r="B359" s="626" t="s">
        <v>6716</v>
      </c>
      <c r="C359" s="626" t="s">
        <v>5642</v>
      </c>
      <c r="D359" s="626" t="s">
        <v>6744</v>
      </c>
      <c r="E359" s="626" t="s">
        <v>6745</v>
      </c>
      <c r="F359" s="629">
        <v>1</v>
      </c>
      <c r="G359" s="629">
        <v>580</v>
      </c>
      <c r="H359" s="629">
        <v>1</v>
      </c>
      <c r="I359" s="629">
        <v>580</v>
      </c>
      <c r="J359" s="629"/>
      <c r="K359" s="629"/>
      <c r="L359" s="629"/>
      <c r="M359" s="629"/>
      <c r="N359" s="629"/>
      <c r="O359" s="629"/>
      <c r="P359" s="642"/>
      <c r="Q359" s="630"/>
    </row>
    <row r="360" spans="1:17" ht="14.4" customHeight="1" x14ac:dyDescent="0.3">
      <c r="A360" s="625" t="s">
        <v>6715</v>
      </c>
      <c r="B360" s="626" t="s">
        <v>6716</v>
      </c>
      <c r="C360" s="626" t="s">
        <v>5642</v>
      </c>
      <c r="D360" s="626" t="s">
        <v>6746</v>
      </c>
      <c r="E360" s="626" t="s">
        <v>6747</v>
      </c>
      <c r="F360" s="629">
        <v>1</v>
      </c>
      <c r="G360" s="629">
        <v>1011</v>
      </c>
      <c r="H360" s="629">
        <v>1</v>
      </c>
      <c r="I360" s="629">
        <v>1011</v>
      </c>
      <c r="J360" s="629"/>
      <c r="K360" s="629"/>
      <c r="L360" s="629"/>
      <c r="M360" s="629"/>
      <c r="N360" s="629"/>
      <c r="O360" s="629"/>
      <c r="P360" s="642"/>
      <c r="Q360" s="630"/>
    </row>
    <row r="361" spans="1:17" ht="14.4" customHeight="1" x14ac:dyDescent="0.3">
      <c r="A361" s="625" t="s">
        <v>6715</v>
      </c>
      <c r="B361" s="626" t="s">
        <v>6716</v>
      </c>
      <c r="C361" s="626" t="s">
        <v>5642</v>
      </c>
      <c r="D361" s="626" t="s">
        <v>6748</v>
      </c>
      <c r="E361" s="626" t="s">
        <v>6749</v>
      </c>
      <c r="F361" s="629">
        <v>5</v>
      </c>
      <c r="G361" s="629">
        <v>5920</v>
      </c>
      <c r="H361" s="629">
        <v>1</v>
      </c>
      <c r="I361" s="629">
        <v>1184</v>
      </c>
      <c r="J361" s="629">
        <v>5</v>
      </c>
      <c r="K361" s="629">
        <v>5930</v>
      </c>
      <c r="L361" s="629">
        <v>1.0016891891891893</v>
      </c>
      <c r="M361" s="629">
        <v>1186</v>
      </c>
      <c r="N361" s="629">
        <v>13</v>
      </c>
      <c r="O361" s="629">
        <v>15457</v>
      </c>
      <c r="P361" s="642">
        <v>2.6109797297297299</v>
      </c>
      <c r="Q361" s="630">
        <v>1189</v>
      </c>
    </row>
    <row r="362" spans="1:17" ht="14.4" customHeight="1" x14ac:dyDescent="0.3">
      <c r="A362" s="625" t="s">
        <v>6715</v>
      </c>
      <c r="B362" s="626" t="s">
        <v>6716</v>
      </c>
      <c r="C362" s="626" t="s">
        <v>5642</v>
      </c>
      <c r="D362" s="626" t="s">
        <v>6750</v>
      </c>
      <c r="E362" s="626" t="s">
        <v>6751</v>
      </c>
      <c r="F362" s="629">
        <v>16</v>
      </c>
      <c r="G362" s="629">
        <v>2528</v>
      </c>
      <c r="H362" s="629">
        <v>1</v>
      </c>
      <c r="I362" s="629">
        <v>158</v>
      </c>
      <c r="J362" s="629">
        <v>12</v>
      </c>
      <c r="K362" s="629">
        <v>1896</v>
      </c>
      <c r="L362" s="629">
        <v>0.75</v>
      </c>
      <c r="M362" s="629">
        <v>158</v>
      </c>
      <c r="N362" s="629">
        <v>16</v>
      </c>
      <c r="O362" s="629">
        <v>2544</v>
      </c>
      <c r="P362" s="642">
        <v>1.0063291139240507</v>
      </c>
      <c r="Q362" s="630">
        <v>159</v>
      </c>
    </row>
    <row r="363" spans="1:17" ht="14.4" customHeight="1" x14ac:dyDescent="0.3">
      <c r="A363" s="625" t="s">
        <v>6715</v>
      </c>
      <c r="B363" s="626" t="s">
        <v>6716</v>
      </c>
      <c r="C363" s="626" t="s">
        <v>5642</v>
      </c>
      <c r="D363" s="626" t="s">
        <v>6752</v>
      </c>
      <c r="E363" s="626" t="s">
        <v>6753</v>
      </c>
      <c r="F363" s="629">
        <v>1</v>
      </c>
      <c r="G363" s="629">
        <v>316</v>
      </c>
      <c r="H363" s="629">
        <v>1</v>
      </c>
      <c r="I363" s="629">
        <v>316</v>
      </c>
      <c r="J363" s="629">
        <v>1</v>
      </c>
      <c r="K363" s="629">
        <v>318</v>
      </c>
      <c r="L363" s="629">
        <v>1.0063291139240507</v>
      </c>
      <c r="M363" s="629">
        <v>318</v>
      </c>
      <c r="N363" s="629">
        <v>1</v>
      </c>
      <c r="O363" s="629">
        <v>319</v>
      </c>
      <c r="P363" s="642">
        <v>1.009493670886076</v>
      </c>
      <c r="Q363" s="630">
        <v>319</v>
      </c>
    </row>
    <row r="364" spans="1:17" ht="14.4" customHeight="1" x14ac:dyDescent="0.3">
      <c r="A364" s="625" t="s">
        <v>6715</v>
      </c>
      <c r="B364" s="626" t="s">
        <v>6716</v>
      </c>
      <c r="C364" s="626" t="s">
        <v>5642</v>
      </c>
      <c r="D364" s="626" t="s">
        <v>6754</v>
      </c>
      <c r="E364" s="626" t="s">
        <v>6755</v>
      </c>
      <c r="F364" s="629">
        <v>1</v>
      </c>
      <c r="G364" s="629">
        <v>382</v>
      </c>
      <c r="H364" s="629">
        <v>1</v>
      </c>
      <c r="I364" s="629">
        <v>382</v>
      </c>
      <c r="J364" s="629">
        <v>1</v>
      </c>
      <c r="K364" s="629">
        <v>382</v>
      </c>
      <c r="L364" s="629">
        <v>1</v>
      </c>
      <c r="M364" s="629">
        <v>382</v>
      </c>
      <c r="N364" s="629">
        <v>2</v>
      </c>
      <c r="O364" s="629">
        <v>764</v>
      </c>
      <c r="P364" s="642">
        <v>2</v>
      </c>
      <c r="Q364" s="630">
        <v>382</v>
      </c>
    </row>
    <row r="365" spans="1:17" ht="14.4" customHeight="1" x14ac:dyDescent="0.3">
      <c r="A365" s="625" t="s">
        <v>6715</v>
      </c>
      <c r="B365" s="626" t="s">
        <v>6716</v>
      </c>
      <c r="C365" s="626" t="s">
        <v>5642</v>
      </c>
      <c r="D365" s="626" t="s">
        <v>6756</v>
      </c>
      <c r="E365" s="626" t="s">
        <v>6757</v>
      </c>
      <c r="F365" s="629">
        <v>1</v>
      </c>
      <c r="G365" s="629">
        <v>486</v>
      </c>
      <c r="H365" s="629">
        <v>1</v>
      </c>
      <c r="I365" s="629">
        <v>486</v>
      </c>
      <c r="J365" s="629">
        <v>1</v>
      </c>
      <c r="K365" s="629">
        <v>486</v>
      </c>
      <c r="L365" s="629">
        <v>1</v>
      </c>
      <c r="M365" s="629">
        <v>486</v>
      </c>
      <c r="N365" s="629">
        <v>2</v>
      </c>
      <c r="O365" s="629">
        <v>972</v>
      </c>
      <c r="P365" s="642">
        <v>2</v>
      </c>
      <c r="Q365" s="630">
        <v>486</v>
      </c>
    </row>
    <row r="366" spans="1:17" ht="14.4" customHeight="1" x14ac:dyDescent="0.3">
      <c r="A366" s="625" t="s">
        <v>6758</v>
      </c>
      <c r="B366" s="626" t="s">
        <v>6759</v>
      </c>
      <c r="C366" s="626" t="s">
        <v>5642</v>
      </c>
      <c r="D366" s="626" t="s">
        <v>6760</v>
      </c>
      <c r="E366" s="626" t="s">
        <v>6761</v>
      </c>
      <c r="F366" s="629">
        <v>2</v>
      </c>
      <c r="G366" s="629">
        <v>528</v>
      </c>
      <c r="H366" s="629">
        <v>1</v>
      </c>
      <c r="I366" s="629">
        <v>264</v>
      </c>
      <c r="J366" s="629">
        <v>2</v>
      </c>
      <c r="K366" s="629">
        <v>530</v>
      </c>
      <c r="L366" s="629">
        <v>1.0037878787878789</v>
      </c>
      <c r="M366" s="629">
        <v>265</v>
      </c>
      <c r="N366" s="629">
        <v>2</v>
      </c>
      <c r="O366" s="629">
        <v>532</v>
      </c>
      <c r="P366" s="642">
        <v>1.0075757575757576</v>
      </c>
      <c r="Q366" s="630">
        <v>266</v>
      </c>
    </row>
    <row r="367" spans="1:17" ht="14.4" customHeight="1" x14ac:dyDescent="0.3">
      <c r="A367" s="625" t="s">
        <v>6758</v>
      </c>
      <c r="B367" s="626" t="s">
        <v>6759</v>
      </c>
      <c r="C367" s="626" t="s">
        <v>5642</v>
      </c>
      <c r="D367" s="626" t="s">
        <v>6762</v>
      </c>
      <c r="E367" s="626" t="s">
        <v>6763</v>
      </c>
      <c r="F367" s="629">
        <v>22</v>
      </c>
      <c r="G367" s="629">
        <v>1166</v>
      </c>
      <c r="H367" s="629">
        <v>1</v>
      </c>
      <c r="I367" s="629">
        <v>53</v>
      </c>
      <c r="J367" s="629">
        <v>14</v>
      </c>
      <c r="K367" s="629">
        <v>742</v>
      </c>
      <c r="L367" s="629">
        <v>0.63636363636363635</v>
      </c>
      <c r="M367" s="629">
        <v>53</v>
      </c>
      <c r="N367" s="629">
        <v>34</v>
      </c>
      <c r="O367" s="629">
        <v>1802</v>
      </c>
      <c r="P367" s="642">
        <v>1.5454545454545454</v>
      </c>
      <c r="Q367" s="630">
        <v>53</v>
      </c>
    </row>
    <row r="368" spans="1:17" ht="14.4" customHeight="1" x14ac:dyDescent="0.3">
      <c r="A368" s="625" t="s">
        <v>6758</v>
      </c>
      <c r="B368" s="626" t="s">
        <v>6759</v>
      </c>
      <c r="C368" s="626" t="s">
        <v>5642</v>
      </c>
      <c r="D368" s="626" t="s">
        <v>6764</v>
      </c>
      <c r="E368" s="626" t="s">
        <v>6765</v>
      </c>
      <c r="F368" s="629">
        <v>22</v>
      </c>
      <c r="G368" s="629">
        <v>1166</v>
      </c>
      <c r="H368" s="629">
        <v>1</v>
      </c>
      <c r="I368" s="629">
        <v>53</v>
      </c>
      <c r="J368" s="629">
        <v>32</v>
      </c>
      <c r="K368" s="629">
        <v>1696</v>
      </c>
      <c r="L368" s="629">
        <v>1.4545454545454546</v>
      </c>
      <c r="M368" s="629">
        <v>53</v>
      </c>
      <c r="N368" s="629">
        <v>70</v>
      </c>
      <c r="O368" s="629">
        <v>3710</v>
      </c>
      <c r="P368" s="642">
        <v>3.1818181818181817</v>
      </c>
      <c r="Q368" s="630">
        <v>53</v>
      </c>
    </row>
    <row r="369" spans="1:17" ht="14.4" customHeight="1" x14ac:dyDescent="0.3">
      <c r="A369" s="625" t="s">
        <v>6758</v>
      </c>
      <c r="B369" s="626" t="s">
        <v>6759</v>
      </c>
      <c r="C369" s="626" t="s">
        <v>5642</v>
      </c>
      <c r="D369" s="626" t="s">
        <v>6766</v>
      </c>
      <c r="E369" s="626" t="s">
        <v>6767</v>
      </c>
      <c r="F369" s="629"/>
      <c r="G369" s="629"/>
      <c r="H369" s="629"/>
      <c r="I369" s="629"/>
      <c r="J369" s="629"/>
      <c r="K369" s="629"/>
      <c r="L369" s="629"/>
      <c r="M369" s="629"/>
      <c r="N369" s="629">
        <v>4</v>
      </c>
      <c r="O369" s="629">
        <v>484</v>
      </c>
      <c r="P369" s="642"/>
      <c r="Q369" s="630">
        <v>121</v>
      </c>
    </row>
    <row r="370" spans="1:17" ht="14.4" customHeight="1" x14ac:dyDescent="0.3">
      <c r="A370" s="625" t="s">
        <v>6758</v>
      </c>
      <c r="B370" s="626" t="s">
        <v>6759</v>
      </c>
      <c r="C370" s="626" t="s">
        <v>5642</v>
      </c>
      <c r="D370" s="626" t="s">
        <v>6768</v>
      </c>
      <c r="E370" s="626" t="s">
        <v>6769</v>
      </c>
      <c r="F370" s="629">
        <v>10</v>
      </c>
      <c r="G370" s="629">
        <v>19790</v>
      </c>
      <c r="H370" s="629">
        <v>1</v>
      </c>
      <c r="I370" s="629">
        <v>1979</v>
      </c>
      <c r="J370" s="629">
        <v>8</v>
      </c>
      <c r="K370" s="629">
        <v>15880</v>
      </c>
      <c r="L370" s="629">
        <v>0.80242546740778176</v>
      </c>
      <c r="M370" s="629">
        <v>1985</v>
      </c>
      <c r="N370" s="629">
        <v>14</v>
      </c>
      <c r="O370" s="629">
        <v>27902</v>
      </c>
      <c r="P370" s="642">
        <v>1.4099039919151086</v>
      </c>
      <c r="Q370" s="630">
        <v>1993</v>
      </c>
    </row>
    <row r="371" spans="1:17" ht="14.4" customHeight="1" x14ac:dyDescent="0.3">
      <c r="A371" s="625" t="s">
        <v>6758</v>
      </c>
      <c r="B371" s="626" t="s">
        <v>6759</v>
      </c>
      <c r="C371" s="626" t="s">
        <v>5642</v>
      </c>
      <c r="D371" s="626" t="s">
        <v>6770</v>
      </c>
      <c r="E371" s="626" t="s">
        <v>6771</v>
      </c>
      <c r="F371" s="629">
        <v>668</v>
      </c>
      <c r="G371" s="629">
        <v>108216</v>
      </c>
      <c r="H371" s="629">
        <v>1</v>
      </c>
      <c r="I371" s="629">
        <v>162</v>
      </c>
      <c r="J371" s="629">
        <v>410</v>
      </c>
      <c r="K371" s="629">
        <v>67240</v>
      </c>
      <c r="L371" s="629">
        <v>0.62134989280697861</v>
      </c>
      <c r="M371" s="629">
        <v>164</v>
      </c>
      <c r="N371" s="629">
        <v>227</v>
      </c>
      <c r="O371" s="629">
        <v>37455</v>
      </c>
      <c r="P371" s="642">
        <v>0.34611332889776003</v>
      </c>
      <c r="Q371" s="630">
        <v>165</v>
      </c>
    </row>
    <row r="372" spans="1:17" ht="14.4" customHeight="1" x14ac:dyDescent="0.3">
      <c r="A372" s="625" t="s">
        <v>6758</v>
      </c>
      <c r="B372" s="626" t="s">
        <v>6759</v>
      </c>
      <c r="C372" s="626" t="s">
        <v>5642</v>
      </c>
      <c r="D372" s="626" t="s">
        <v>6772</v>
      </c>
      <c r="E372" s="626" t="s">
        <v>6773</v>
      </c>
      <c r="F372" s="629">
        <v>27</v>
      </c>
      <c r="G372" s="629">
        <v>4455</v>
      </c>
      <c r="H372" s="629">
        <v>1</v>
      </c>
      <c r="I372" s="629">
        <v>165</v>
      </c>
      <c r="J372" s="629">
        <v>4</v>
      </c>
      <c r="K372" s="629">
        <v>668</v>
      </c>
      <c r="L372" s="629">
        <v>0.14994388327721661</v>
      </c>
      <c r="M372" s="629">
        <v>167</v>
      </c>
      <c r="N372" s="629">
        <v>36</v>
      </c>
      <c r="O372" s="629">
        <v>6048</v>
      </c>
      <c r="P372" s="642">
        <v>1.3575757575757577</v>
      </c>
      <c r="Q372" s="630">
        <v>168</v>
      </c>
    </row>
    <row r="373" spans="1:17" ht="14.4" customHeight="1" x14ac:dyDescent="0.3">
      <c r="A373" s="625" t="s">
        <v>6758</v>
      </c>
      <c r="B373" s="626" t="s">
        <v>6759</v>
      </c>
      <c r="C373" s="626" t="s">
        <v>5642</v>
      </c>
      <c r="D373" s="626" t="s">
        <v>6774</v>
      </c>
      <c r="E373" s="626" t="s">
        <v>6775</v>
      </c>
      <c r="F373" s="629">
        <v>37</v>
      </c>
      <c r="G373" s="629">
        <v>5846</v>
      </c>
      <c r="H373" s="629">
        <v>1</v>
      </c>
      <c r="I373" s="629">
        <v>158</v>
      </c>
      <c r="J373" s="629">
        <v>25</v>
      </c>
      <c r="K373" s="629">
        <v>3975</v>
      </c>
      <c r="L373" s="629">
        <v>0.67995210400273687</v>
      </c>
      <c r="M373" s="629">
        <v>159</v>
      </c>
      <c r="N373" s="629">
        <v>9</v>
      </c>
      <c r="O373" s="629">
        <v>1440</v>
      </c>
      <c r="P373" s="642">
        <v>0.24632227163872733</v>
      </c>
      <c r="Q373" s="630">
        <v>160</v>
      </c>
    </row>
    <row r="374" spans="1:17" ht="14.4" customHeight="1" x14ac:dyDescent="0.3">
      <c r="A374" s="625" t="s">
        <v>6758</v>
      </c>
      <c r="B374" s="626" t="s">
        <v>6759</v>
      </c>
      <c r="C374" s="626" t="s">
        <v>5642</v>
      </c>
      <c r="D374" s="626" t="s">
        <v>6776</v>
      </c>
      <c r="E374" s="626" t="s">
        <v>6777</v>
      </c>
      <c r="F374" s="629">
        <v>51</v>
      </c>
      <c r="G374" s="629">
        <v>15861</v>
      </c>
      <c r="H374" s="629">
        <v>1</v>
      </c>
      <c r="I374" s="629">
        <v>311</v>
      </c>
      <c r="J374" s="629">
        <v>34</v>
      </c>
      <c r="K374" s="629">
        <v>10642</v>
      </c>
      <c r="L374" s="629">
        <v>0.67095391211146838</v>
      </c>
      <c r="M374" s="629">
        <v>313</v>
      </c>
      <c r="N374" s="629">
        <v>32</v>
      </c>
      <c r="O374" s="629">
        <v>10112</v>
      </c>
      <c r="P374" s="642">
        <v>0.63753861673286683</v>
      </c>
      <c r="Q374" s="630">
        <v>316</v>
      </c>
    </row>
    <row r="375" spans="1:17" ht="14.4" customHeight="1" x14ac:dyDescent="0.3">
      <c r="A375" s="625" t="s">
        <v>6758</v>
      </c>
      <c r="B375" s="626" t="s">
        <v>6759</v>
      </c>
      <c r="C375" s="626" t="s">
        <v>5642</v>
      </c>
      <c r="D375" s="626" t="s">
        <v>6778</v>
      </c>
      <c r="E375" s="626" t="s">
        <v>6779</v>
      </c>
      <c r="F375" s="629">
        <v>23</v>
      </c>
      <c r="G375" s="629">
        <v>9729</v>
      </c>
      <c r="H375" s="629">
        <v>1</v>
      </c>
      <c r="I375" s="629">
        <v>423</v>
      </c>
      <c r="J375" s="629">
        <v>11</v>
      </c>
      <c r="K375" s="629">
        <v>4675</v>
      </c>
      <c r="L375" s="629">
        <v>0.48052215027238154</v>
      </c>
      <c r="M375" s="629">
        <v>425</v>
      </c>
      <c r="N375" s="629">
        <v>13</v>
      </c>
      <c r="O375" s="629">
        <v>5577</v>
      </c>
      <c r="P375" s="642">
        <v>0.57323465926611161</v>
      </c>
      <c r="Q375" s="630">
        <v>429</v>
      </c>
    </row>
    <row r="376" spans="1:17" ht="14.4" customHeight="1" x14ac:dyDescent="0.3">
      <c r="A376" s="625" t="s">
        <v>6758</v>
      </c>
      <c r="B376" s="626" t="s">
        <v>6759</v>
      </c>
      <c r="C376" s="626" t="s">
        <v>5642</v>
      </c>
      <c r="D376" s="626" t="s">
        <v>6780</v>
      </c>
      <c r="E376" s="626" t="s">
        <v>6781</v>
      </c>
      <c r="F376" s="629">
        <v>5</v>
      </c>
      <c r="G376" s="629">
        <v>2160</v>
      </c>
      <c r="H376" s="629">
        <v>1</v>
      </c>
      <c r="I376" s="629">
        <v>432</v>
      </c>
      <c r="J376" s="629"/>
      <c r="K376" s="629"/>
      <c r="L376" s="629"/>
      <c r="M376" s="629"/>
      <c r="N376" s="629"/>
      <c r="O376" s="629"/>
      <c r="P376" s="642"/>
      <c r="Q376" s="630"/>
    </row>
    <row r="377" spans="1:17" ht="14.4" customHeight="1" x14ac:dyDescent="0.3">
      <c r="A377" s="625" t="s">
        <v>6758</v>
      </c>
      <c r="B377" s="626" t="s">
        <v>6759</v>
      </c>
      <c r="C377" s="626" t="s">
        <v>5642</v>
      </c>
      <c r="D377" s="626" t="s">
        <v>6782</v>
      </c>
      <c r="E377" s="626" t="s">
        <v>6783</v>
      </c>
      <c r="F377" s="629">
        <v>108</v>
      </c>
      <c r="G377" s="629">
        <v>36396</v>
      </c>
      <c r="H377" s="629">
        <v>1</v>
      </c>
      <c r="I377" s="629">
        <v>337</v>
      </c>
      <c r="J377" s="629">
        <v>77</v>
      </c>
      <c r="K377" s="629">
        <v>25949</v>
      </c>
      <c r="L377" s="629">
        <v>0.71296296296296291</v>
      </c>
      <c r="M377" s="629">
        <v>337</v>
      </c>
      <c r="N377" s="629">
        <v>123</v>
      </c>
      <c r="O377" s="629">
        <v>41574</v>
      </c>
      <c r="P377" s="642">
        <v>1.1422683811407848</v>
      </c>
      <c r="Q377" s="630">
        <v>338</v>
      </c>
    </row>
    <row r="378" spans="1:17" ht="14.4" customHeight="1" x14ac:dyDescent="0.3">
      <c r="A378" s="625" t="s">
        <v>6758</v>
      </c>
      <c r="B378" s="626" t="s">
        <v>6759</v>
      </c>
      <c r="C378" s="626" t="s">
        <v>5642</v>
      </c>
      <c r="D378" s="626" t="s">
        <v>6784</v>
      </c>
      <c r="E378" s="626" t="s">
        <v>6785</v>
      </c>
      <c r="F378" s="629">
        <v>1</v>
      </c>
      <c r="G378" s="629">
        <v>102</v>
      </c>
      <c r="H378" s="629">
        <v>1</v>
      </c>
      <c r="I378" s="629">
        <v>102</v>
      </c>
      <c r="J378" s="629">
        <v>5</v>
      </c>
      <c r="K378" s="629">
        <v>510</v>
      </c>
      <c r="L378" s="629">
        <v>5</v>
      </c>
      <c r="M378" s="629">
        <v>102</v>
      </c>
      <c r="N378" s="629">
        <v>4</v>
      </c>
      <c r="O378" s="629">
        <v>412</v>
      </c>
      <c r="P378" s="642">
        <v>4.0392156862745097</v>
      </c>
      <c r="Q378" s="630">
        <v>103</v>
      </c>
    </row>
    <row r="379" spans="1:17" ht="14.4" customHeight="1" x14ac:dyDescent="0.3">
      <c r="A379" s="625" t="s">
        <v>6758</v>
      </c>
      <c r="B379" s="626" t="s">
        <v>6759</v>
      </c>
      <c r="C379" s="626" t="s">
        <v>5642</v>
      </c>
      <c r="D379" s="626" t="s">
        <v>6786</v>
      </c>
      <c r="E379" s="626" t="s">
        <v>6787</v>
      </c>
      <c r="F379" s="629"/>
      <c r="G379" s="629"/>
      <c r="H379" s="629"/>
      <c r="I379" s="629"/>
      <c r="J379" s="629">
        <v>1</v>
      </c>
      <c r="K379" s="629">
        <v>27</v>
      </c>
      <c r="L379" s="629"/>
      <c r="M379" s="629">
        <v>27</v>
      </c>
      <c r="N379" s="629"/>
      <c r="O379" s="629"/>
      <c r="P379" s="642"/>
      <c r="Q379" s="630"/>
    </row>
    <row r="380" spans="1:17" ht="14.4" customHeight="1" x14ac:dyDescent="0.3">
      <c r="A380" s="625" t="s">
        <v>6758</v>
      </c>
      <c r="B380" s="626" t="s">
        <v>6759</v>
      </c>
      <c r="C380" s="626" t="s">
        <v>5642</v>
      </c>
      <c r="D380" s="626" t="s">
        <v>5805</v>
      </c>
      <c r="E380" s="626" t="s">
        <v>5806</v>
      </c>
      <c r="F380" s="629">
        <v>2</v>
      </c>
      <c r="G380" s="629">
        <v>90</v>
      </c>
      <c r="H380" s="629">
        <v>1</v>
      </c>
      <c r="I380" s="629">
        <v>45</v>
      </c>
      <c r="J380" s="629"/>
      <c r="K380" s="629"/>
      <c r="L380" s="629"/>
      <c r="M380" s="629"/>
      <c r="N380" s="629"/>
      <c r="O380" s="629"/>
      <c r="P380" s="642"/>
      <c r="Q380" s="630"/>
    </row>
    <row r="381" spans="1:17" ht="14.4" customHeight="1" x14ac:dyDescent="0.3">
      <c r="A381" s="625" t="s">
        <v>6758</v>
      </c>
      <c r="B381" s="626" t="s">
        <v>6759</v>
      </c>
      <c r="C381" s="626" t="s">
        <v>5642</v>
      </c>
      <c r="D381" s="626" t="s">
        <v>6788</v>
      </c>
      <c r="E381" s="626" t="s">
        <v>6789</v>
      </c>
      <c r="F381" s="629">
        <v>11</v>
      </c>
      <c r="G381" s="629">
        <v>3927</v>
      </c>
      <c r="H381" s="629">
        <v>1</v>
      </c>
      <c r="I381" s="629">
        <v>357</v>
      </c>
      <c r="J381" s="629">
        <v>5</v>
      </c>
      <c r="K381" s="629">
        <v>1805</v>
      </c>
      <c r="L381" s="629">
        <v>0.4596384008148714</v>
      </c>
      <c r="M381" s="629">
        <v>361</v>
      </c>
      <c r="N381" s="629">
        <v>3</v>
      </c>
      <c r="O381" s="629">
        <v>1095</v>
      </c>
      <c r="P381" s="642">
        <v>0.27883880825057294</v>
      </c>
      <c r="Q381" s="630">
        <v>365</v>
      </c>
    </row>
    <row r="382" spans="1:17" ht="14.4" customHeight="1" x14ac:dyDescent="0.3">
      <c r="A382" s="625" t="s">
        <v>6758</v>
      </c>
      <c r="B382" s="626" t="s">
        <v>6759</v>
      </c>
      <c r="C382" s="626" t="s">
        <v>5642</v>
      </c>
      <c r="D382" s="626" t="s">
        <v>6113</v>
      </c>
      <c r="E382" s="626" t="s">
        <v>6114</v>
      </c>
      <c r="F382" s="629"/>
      <c r="G382" s="629"/>
      <c r="H382" s="629"/>
      <c r="I382" s="629"/>
      <c r="J382" s="629"/>
      <c r="K382" s="629"/>
      <c r="L382" s="629"/>
      <c r="M382" s="629"/>
      <c r="N382" s="629">
        <v>1</v>
      </c>
      <c r="O382" s="629">
        <v>37</v>
      </c>
      <c r="P382" s="642"/>
      <c r="Q382" s="630">
        <v>37</v>
      </c>
    </row>
    <row r="383" spans="1:17" ht="14.4" customHeight="1" x14ac:dyDescent="0.3">
      <c r="A383" s="625" t="s">
        <v>6758</v>
      </c>
      <c r="B383" s="626" t="s">
        <v>6759</v>
      </c>
      <c r="C383" s="626" t="s">
        <v>5642</v>
      </c>
      <c r="D383" s="626" t="s">
        <v>6082</v>
      </c>
      <c r="E383" s="626" t="s">
        <v>6083</v>
      </c>
      <c r="F383" s="629">
        <v>2</v>
      </c>
      <c r="G383" s="629">
        <v>332</v>
      </c>
      <c r="H383" s="629">
        <v>1</v>
      </c>
      <c r="I383" s="629">
        <v>166</v>
      </c>
      <c r="J383" s="629">
        <v>1</v>
      </c>
      <c r="K383" s="629">
        <v>166</v>
      </c>
      <c r="L383" s="629">
        <v>0.5</v>
      </c>
      <c r="M383" s="629">
        <v>166</v>
      </c>
      <c r="N383" s="629">
        <v>1</v>
      </c>
      <c r="O383" s="629">
        <v>167</v>
      </c>
      <c r="P383" s="642">
        <v>0.50301204819277112</v>
      </c>
      <c r="Q383" s="630">
        <v>167</v>
      </c>
    </row>
    <row r="384" spans="1:17" ht="14.4" customHeight="1" x14ac:dyDescent="0.3">
      <c r="A384" s="625" t="s">
        <v>6758</v>
      </c>
      <c r="B384" s="626" t="s">
        <v>6759</v>
      </c>
      <c r="C384" s="626" t="s">
        <v>5642</v>
      </c>
      <c r="D384" s="626" t="s">
        <v>6790</v>
      </c>
      <c r="E384" s="626" t="s">
        <v>6791</v>
      </c>
      <c r="F384" s="629"/>
      <c r="G384" s="629"/>
      <c r="H384" s="629"/>
      <c r="I384" s="629"/>
      <c r="J384" s="629"/>
      <c r="K384" s="629"/>
      <c r="L384" s="629"/>
      <c r="M384" s="629"/>
      <c r="N384" s="629">
        <v>1</v>
      </c>
      <c r="O384" s="629">
        <v>251</v>
      </c>
      <c r="P384" s="642"/>
      <c r="Q384" s="630">
        <v>251</v>
      </c>
    </row>
    <row r="385" spans="1:17" ht="14.4" customHeight="1" x14ac:dyDescent="0.3">
      <c r="A385" s="625" t="s">
        <v>6758</v>
      </c>
      <c r="B385" s="626" t="s">
        <v>6759</v>
      </c>
      <c r="C385" s="626" t="s">
        <v>5642</v>
      </c>
      <c r="D385" s="626" t="s">
        <v>6117</v>
      </c>
      <c r="E385" s="626" t="s">
        <v>6118</v>
      </c>
      <c r="F385" s="629">
        <v>16</v>
      </c>
      <c r="G385" s="629">
        <v>10496</v>
      </c>
      <c r="H385" s="629">
        <v>1</v>
      </c>
      <c r="I385" s="629">
        <v>656</v>
      </c>
      <c r="J385" s="629">
        <v>8</v>
      </c>
      <c r="K385" s="629">
        <v>5280</v>
      </c>
      <c r="L385" s="629">
        <v>0.50304878048780488</v>
      </c>
      <c r="M385" s="629">
        <v>660</v>
      </c>
      <c r="N385" s="629">
        <v>4</v>
      </c>
      <c r="O385" s="629">
        <v>2656</v>
      </c>
      <c r="P385" s="642">
        <v>0.25304878048780488</v>
      </c>
      <c r="Q385" s="630">
        <v>664</v>
      </c>
    </row>
    <row r="386" spans="1:17" ht="14.4" customHeight="1" x14ac:dyDescent="0.3">
      <c r="A386" s="625" t="s">
        <v>6758</v>
      </c>
      <c r="B386" s="626" t="s">
        <v>6759</v>
      </c>
      <c r="C386" s="626" t="s">
        <v>5642</v>
      </c>
      <c r="D386" s="626" t="s">
        <v>6119</v>
      </c>
      <c r="E386" s="626" t="s">
        <v>6120</v>
      </c>
      <c r="F386" s="629">
        <v>41</v>
      </c>
      <c r="G386" s="629">
        <v>3198</v>
      </c>
      <c r="H386" s="629">
        <v>1</v>
      </c>
      <c r="I386" s="629">
        <v>78</v>
      </c>
      <c r="J386" s="629">
        <v>23</v>
      </c>
      <c r="K386" s="629">
        <v>1794</v>
      </c>
      <c r="L386" s="629">
        <v>0.56097560975609762</v>
      </c>
      <c r="M386" s="629">
        <v>78</v>
      </c>
      <c r="N386" s="629">
        <v>24</v>
      </c>
      <c r="O386" s="629">
        <v>1896</v>
      </c>
      <c r="P386" s="642">
        <v>0.59287054409005624</v>
      </c>
      <c r="Q386" s="630">
        <v>79</v>
      </c>
    </row>
    <row r="387" spans="1:17" ht="14.4" customHeight="1" x14ac:dyDescent="0.3">
      <c r="A387" s="625" t="s">
        <v>6758</v>
      </c>
      <c r="B387" s="626" t="s">
        <v>6759</v>
      </c>
      <c r="C387" s="626" t="s">
        <v>5642</v>
      </c>
      <c r="D387" s="626" t="s">
        <v>6792</v>
      </c>
      <c r="E387" s="626" t="s">
        <v>6793</v>
      </c>
      <c r="F387" s="629">
        <v>1</v>
      </c>
      <c r="G387" s="629">
        <v>135</v>
      </c>
      <c r="H387" s="629">
        <v>1</v>
      </c>
      <c r="I387" s="629">
        <v>135</v>
      </c>
      <c r="J387" s="629">
        <v>1</v>
      </c>
      <c r="K387" s="629">
        <v>135</v>
      </c>
      <c r="L387" s="629">
        <v>1</v>
      </c>
      <c r="M387" s="629">
        <v>135</v>
      </c>
      <c r="N387" s="629"/>
      <c r="O387" s="629"/>
      <c r="P387" s="642"/>
      <c r="Q387" s="630"/>
    </row>
    <row r="388" spans="1:17" ht="14.4" customHeight="1" x14ac:dyDescent="0.3">
      <c r="A388" s="625" t="s">
        <v>6758</v>
      </c>
      <c r="B388" s="626" t="s">
        <v>6759</v>
      </c>
      <c r="C388" s="626" t="s">
        <v>5642</v>
      </c>
      <c r="D388" s="626" t="s">
        <v>6794</v>
      </c>
      <c r="E388" s="626" t="s">
        <v>6795</v>
      </c>
      <c r="F388" s="629"/>
      <c r="G388" s="629"/>
      <c r="H388" s="629"/>
      <c r="I388" s="629"/>
      <c r="J388" s="629">
        <v>2</v>
      </c>
      <c r="K388" s="629">
        <v>560</v>
      </c>
      <c r="L388" s="629"/>
      <c r="M388" s="629">
        <v>280</v>
      </c>
      <c r="N388" s="629">
        <v>6</v>
      </c>
      <c r="O388" s="629">
        <v>1686</v>
      </c>
      <c r="P388" s="642"/>
      <c r="Q388" s="630">
        <v>281</v>
      </c>
    </row>
    <row r="389" spans="1:17" ht="14.4" customHeight="1" x14ac:dyDescent="0.3">
      <c r="A389" s="625" t="s">
        <v>6758</v>
      </c>
      <c r="B389" s="626" t="s">
        <v>6759</v>
      </c>
      <c r="C389" s="626" t="s">
        <v>5642</v>
      </c>
      <c r="D389" s="626" t="s">
        <v>6121</v>
      </c>
      <c r="E389" s="626" t="s">
        <v>6122</v>
      </c>
      <c r="F389" s="629">
        <v>7</v>
      </c>
      <c r="G389" s="629">
        <v>1680</v>
      </c>
      <c r="H389" s="629">
        <v>1</v>
      </c>
      <c r="I389" s="629">
        <v>240</v>
      </c>
      <c r="J389" s="629">
        <v>3</v>
      </c>
      <c r="K389" s="629">
        <v>726</v>
      </c>
      <c r="L389" s="629">
        <v>0.43214285714285716</v>
      </c>
      <c r="M389" s="629">
        <v>242</v>
      </c>
      <c r="N389" s="629">
        <v>5</v>
      </c>
      <c r="O389" s="629">
        <v>1215</v>
      </c>
      <c r="P389" s="642">
        <v>0.7232142857142857</v>
      </c>
      <c r="Q389" s="630">
        <v>243</v>
      </c>
    </row>
    <row r="390" spans="1:17" ht="14.4" customHeight="1" x14ac:dyDescent="0.3">
      <c r="A390" s="625" t="s">
        <v>6758</v>
      </c>
      <c r="B390" s="626" t="s">
        <v>6759</v>
      </c>
      <c r="C390" s="626" t="s">
        <v>5642</v>
      </c>
      <c r="D390" s="626" t="s">
        <v>6796</v>
      </c>
      <c r="E390" s="626" t="s">
        <v>6797</v>
      </c>
      <c r="F390" s="629">
        <v>23</v>
      </c>
      <c r="G390" s="629">
        <v>10373</v>
      </c>
      <c r="H390" s="629">
        <v>1</v>
      </c>
      <c r="I390" s="629">
        <v>451</v>
      </c>
      <c r="J390" s="629">
        <v>17</v>
      </c>
      <c r="K390" s="629">
        <v>7701</v>
      </c>
      <c r="L390" s="629">
        <v>0.74240817506989298</v>
      </c>
      <c r="M390" s="629">
        <v>453</v>
      </c>
      <c r="N390" s="629">
        <v>28</v>
      </c>
      <c r="O390" s="629">
        <v>12768</v>
      </c>
      <c r="P390" s="642">
        <v>1.2308878820013496</v>
      </c>
      <c r="Q390" s="630">
        <v>456</v>
      </c>
    </row>
    <row r="391" spans="1:17" ht="14.4" customHeight="1" x14ac:dyDescent="0.3">
      <c r="A391" s="625" t="s">
        <v>6758</v>
      </c>
      <c r="B391" s="626" t="s">
        <v>6759</v>
      </c>
      <c r="C391" s="626" t="s">
        <v>5642</v>
      </c>
      <c r="D391" s="626" t="s">
        <v>6123</v>
      </c>
      <c r="E391" s="626" t="s">
        <v>6124</v>
      </c>
      <c r="F391" s="629">
        <v>10</v>
      </c>
      <c r="G391" s="629">
        <v>4520</v>
      </c>
      <c r="H391" s="629">
        <v>1</v>
      </c>
      <c r="I391" s="629">
        <v>452</v>
      </c>
      <c r="J391" s="629">
        <v>6</v>
      </c>
      <c r="K391" s="629">
        <v>2724</v>
      </c>
      <c r="L391" s="629">
        <v>0.60265486725663719</v>
      </c>
      <c r="M391" s="629">
        <v>454</v>
      </c>
      <c r="N391" s="629">
        <v>3</v>
      </c>
      <c r="O391" s="629">
        <v>1371</v>
      </c>
      <c r="P391" s="642">
        <v>0.30331858407079648</v>
      </c>
      <c r="Q391" s="630">
        <v>457</v>
      </c>
    </row>
    <row r="392" spans="1:17" ht="14.4" customHeight="1" x14ac:dyDescent="0.3">
      <c r="A392" s="625" t="s">
        <v>6758</v>
      </c>
      <c r="B392" s="626" t="s">
        <v>6759</v>
      </c>
      <c r="C392" s="626" t="s">
        <v>5642</v>
      </c>
      <c r="D392" s="626" t="s">
        <v>6798</v>
      </c>
      <c r="E392" s="626" t="s">
        <v>6799</v>
      </c>
      <c r="F392" s="629">
        <v>32</v>
      </c>
      <c r="G392" s="629">
        <v>12640</v>
      </c>
      <c r="H392" s="629">
        <v>1</v>
      </c>
      <c r="I392" s="629">
        <v>395</v>
      </c>
      <c r="J392" s="629">
        <v>25</v>
      </c>
      <c r="K392" s="629">
        <v>9975</v>
      </c>
      <c r="L392" s="629">
        <v>0.78916139240506333</v>
      </c>
      <c r="M392" s="629">
        <v>399</v>
      </c>
      <c r="N392" s="629">
        <v>12</v>
      </c>
      <c r="O392" s="629">
        <v>4848</v>
      </c>
      <c r="P392" s="642">
        <v>0.38354430379746834</v>
      </c>
      <c r="Q392" s="630">
        <v>404</v>
      </c>
    </row>
    <row r="393" spans="1:17" ht="14.4" customHeight="1" x14ac:dyDescent="0.3">
      <c r="A393" s="625" t="s">
        <v>6758</v>
      </c>
      <c r="B393" s="626" t="s">
        <v>6759</v>
      </c>
      <c r="C393" s="626" t="s">
        <v>5642</v>
      </c>
      <c r="D393" s="626" t="s">
        <v>6800</v>
      </c>
      <c r="E393" s="626" t="s">
        <v>6801</v>
      </c>
      <c r="F393" s="629">
        <v>22</v>
      </c>
      <c r="G393" s="629">
        <v>7546</v>
      </c>
      <c r="H393" s="629">
        <v>1</v>
      </c>
      <c r="I393" s="629">
        <v>343</v>
      </c>
      <c r="J393" s="629">
        <v>18</v>
      </c>
      <c r="K393" s="629">
        <v>6210</v>
      </c>
      <c r="L393" s="629">
        <v>0.82295255764643516</v>
      </c>
      <c r="M393" s="629">
        <v>345</v>
      </c>
      <c r="N393" s="629">
        <v>34</v>
      </c>
      <c r="O393" s="629">
        <v>11832</v>
      </c>
      <c r="P393" s="642">
        <v>1.5679830373707924</v>
      </c>
      <c r="Q393" s="630">
        <v>348</v>
      </c>
    </row>
    <row r="394" spans="1:17" ht="14.4" customHeight="1" x14ac:dyDescent="0.3">
      <c r="A394" s="625" t="s">
        <v>6758</v>
      </c>
      <c r="B394" s="626" t="s">
        <v>6759</v>
      </c>
      <c r="C394" s="626" t="s">
        <v>5642</v>
      </c>
      <c r="D394" s="626" t="s">
        <v>6802</v>
      </c>
      <c r="E394" s="626" t="s">
        <v>6803</v>
      </c>
      <c r="F394" s="629">
        <v>1</v>
      </c>
      <c r="G394" s="629">
        <v>2864</v>
      </c>
      <c r="H394" s="629">
        <v>1</v>
      </c>
      <c r="I394" s="629">
        <v>2864</v>
      </c>
      <c r="J394" s="629">
        <v>1</v>
      </c>
      <c r="K394" s="629">
        <v>2874</v>
      </c>
      <c r="L394" s="629">
        <v>1.0034916201117319</v>
      </c>
      <c r="M394" s="629">
        <v>2874</v>
      </c>
      <c r="N394" s="629">
        <v>2</v>
      </c>
      <c r="O394" s="629">
        <v>5772</v>
      </c>
      <c r="P394" s="642">
        <v>2.0153631284916202</v>
      </c>
      <c r="Q394" s="630">
        <v>2886</v>
      </c>
    </row>
    <row r="395" spans="1:17" ht="14.4" customHeight="1" x14ac:dyDescent="0.3">
      <c r="A395" s="625" t="s">
        <v>6758</v>
      </c>
      <c r="B395" s="626" t="s">
        <v>6759</v>
      </c>
      <c r="C395" s="626" t="s">
        <v>5642</v>
      </c>
      <c r="D395" s="626" t="s">
        <v>6804</v>
      </c>
      <c r="E395" s="626" t="s">
        <v>6805</v>
      </c>
      <c r="F395" s="629">
        <v>0</v>
      </c>
      <c r="G395" s="629">
        <v>0</v>
      </c>
      <c r="H395" s="629"/>
      <c r="I395" s="629"/>
      <c r="J395" s="629">
        <v>1</v>
      </c>
      <c r="K395" s="629">
        <v>2161</v>
      </c>
      <c r="L395" s="629"/>
      <c r="M395" s="629">
        <v>2161</v>
      </c>
      <c r="N395" s="629">
        <v>1</v>
      </c>
      <c r="O395" s="629">
        <v>2164</v>
      </c>
      <c r="P395" s="642"/>
      <c r="Q395" s="630">
        <v>2164</v>
      </c>
    </row>
    <row r="396" spans="1:17" ht="14.4" customHeight="1" x14ac:dyDescent="0.3">
      <c r="A396" s="625" t="s">
        <v>6758</v>
      </c>
      <c r="B396" s="626" t="s">
        <v>6759</v>
      </c>
      <c r="C396" s="626" t="s">
        <v>5642</v>
      </c>
      <c r="D396" s="626" t="s">
        <v>6094</v>
      </c>
      <c r="E396" s="626" t="s">
        <v>6095</v>
      </c>
      <c r="F396" s="629"/>
      <c r="G396" s="629"/>
      <c r="H396" s="629"/>
      <c r="I396" s="629"/>
      <c r="J396" s="629">
        <v>1</v>
      </c>
      <c r="K396" s="629">
        <v>12774</v>
      </c>
      <c r="L396" s="629"/>
      <c r="M396" s="629">
        <v>12774</v>
      </c>
      <c r="N396" s="629"/>
      <c r="O396" s="629"/>
      <c r="P396" s="642"/>
      <c r="Q396" s="630"/>
    </row>
    <row r="397" spans="1:17" ht="14.4" customHeight="1" x14ac:dyDescent="0.3">
      <c r="A397" s="625" t="s">
        <v>6806</v>
      </c>
      <c r="B397" s="626" t="s">
        <v>4057</v>
      </c>
      <c r="C397" s="626" t="s">
        <v>5642</v>
      </c>
      <c r="D397" s="626" t="s">
        <v>6807</v>
      </c>
      <c r="E397" s="626" t="s">
        <v>6808</v>
      </c>
      <c r="F397" s="629">
        <v>87</v>
      </c>
      <c r="G397" s="629">
        <v>13746</v>
      </c>
      <c r="H397" s="629">
        <v>1</v>
      </c>
      <c r="I397" s="629">
        <v>158</v>
      </c>
      <c r="J397" s="629">
        <v>131</v>
      </c>
      <c r="K397" s="629">
        <v>20698</v>
      </c>
      <c r="L397" s="629">
        <v>1.5057471264367817</v>
      </c>
      <c r="M397" s="629">
        <v>158</v>
      </c>
      <c r="N397" s="629">
        <v>123</v>
      </c>
      <c r="O397" s="629">
        <v>19557</v>
      </c>
      <c r="P397" s="642">
        <v>1.4227411610650371</v>
      </c>
      <c r="Q397" s="630">
        <v>159</v>
      </c>
    </row>
    <row r="398" spans="1:17" ht="14.4" customHeight="1" x14ac:dyDescent="0.3">
      <c r="A398" s="625" t="s">
        <v>6806</v>
      </c>
      <c r="B398" s="626" t="s">
        <v>4057</v>
      </c>
      <c r="C398" s="626" t="s">
        <v>5642</v>
      </c>
      <c r="D398" s="626" t="s">
        <v>6809</v>
      </c>
      <c r="E398" s="626" t="s">
        <v>6810</v>
      </c>
      <c r="F398" s="629">
        <v>40</v>
      </c>
      <c r="G398" s="629">
        <v>3320</v>
      </c>
      <c r="H398" s="629">
        <v>1</v>
      </c>
      <c r="I398" s="629">
        <v>83</v>
      </c>
      <c r="J398" s="629">
        <v>64</v>
      </c>
      <c r="K398" s="629">
        <v>5312</v>
      </c>
      <c r="L398" s="629">
        <v>1.6</v>
      </c>
      <c r="M398" s="629">
        <v>83</v>
      </c>
      <c r="N398" s="629">
        <v>48</v>
      </c>
      <c r="O398" s="629">
        <v>4032</v>
      </c>
      <c r="P398" s="642">
        <v>1.2144578313253012</v>
      </c>
      <c r="Q398" s="630">
        <v>84</v>
      </c>
    </row>
    <row r="399" spans="1:17" ht="14.4" customHeight="1" x14ac:dyDescent="0.3">
      <c r="A399" s="625" t="s">
        <v>6806</v>
      </c>
      <c r="B399" s="626" t="s">
        <v>4057</v>
      </c>
      <c r="C399" s="626" t="s">
        <v>5642</v>
      </c>
      <c r="D399" s="626" t="s">
        <v>6811</v>
      </c>
      <c r="E399" s="626" t="s">
        <v>6812</v>
      </c>
      <c r="F399" s="629">
        <v>4</v>
      </c>
      <c r="G399" s="629">
        <v>376</v>
      </c>
      <c r="H399" s="629">
        <v>1</v>
      </c>
      <c r="I399" s="629">
        <v>94</v>
      </c>
      <c r="J399" s="629">
        <v>3</v>
      </c>
      <c r="K399" s="629">
        <v>285</v>
      </c>
      <c r="L399" s="629">
        <v>0.75797872340425532</v>
      </c>
      <c r="M399" s="629">
        <v>95</v>
      </c>
      <c r="N399" s="629">
        <v>3</v>
      </c>
      <c r="O399" s="629">
        <v>288</v>
      </c>
      <c r="P399" s="642">
        <v>0.76595744680851063</v>
      </c>
      <c r="Q399" s="630">
        <v>96</v>
      </c>
    </row>
    <row r="400" spans="1:17" ht="14.4" customHeight="1" x14ac:dyDescent="0.3">
      <c r="A400" s="625" t="s">
        <v>6806</v>
      </c>
      <c r="B400" s="626" t="s">
        <v>4057</v>
      </c>
      <c r="C400" s="626" t="s">
        <v>5642</v>
      </c>
      <c r="D400" s="626" t="s">
        <v>6813</v>
      </c>
      <c r="E400" s="626" t="s">
        <v>6814</v>
      </c>
      <c r="F400" s="629">
        <v>2</v>
      </c>
      <c r="G400" s="629">
        <v>2324</v>
      </c>
      <c r="H400" s="629">
        <v>1</v>
      </c>
      <c r="I400" s="629">
        <v>1162</v>
      </c>
      <c r="J400" s="629">
        <v>2</v>
      </c>
      <c r="K400" s="629">
        <v>2328</v>
      </c>
      <c r="L400" s="629">
        <v>1.0017211703958693</v>
      </c>
      <c r="M400" s="629">
        <v>1164</v>
      </c>
      <c r="N400" s="629"/>
      <c r="O400" s="629"/>
      <c r="P400" s="642"/>
      <c r="Q400" s="630"/>
    </row>
    <row r="401" spans="1:17" ht="14.4" customHeight="1" x14ac:dyDescent="0.3">
      <c r="A401" s="625" t="s">
        <v>6806</v>
      </c>
      <c r="B401" s="626" t="s">
        <v>4057</v>
      </c>
      <c r="C401" s="626" t="s">
        <v>5642</v>
      </c>
      <c r="D401" s="626" t="s">
        <v>6815</v>
      </c>
      <c r="E401" s="626" t="s">
        <v>6816</v>
      </c>
      <c r="F401" s="629">
        <v>78</v>
      </c>
      <c r="G401" s="629">
        <v>2964</v>
      </c>
      <c r="H401" s="629">
        <v>1</v>
      </c>
      <c r="I401" s="629">
        <v>38</v>
      </c>
      <c r="J401" s="629">
        <v>112</v>
      </c>
      <c r="K401" s="629">
        <v>4368</v>
      </c>
      <c r="L401" s="629">
        <v>1.4736842105263157</v>
      </c>
      <c r="M401" s="629">
        <v>39</v>
      </c>
      <c r="N401" s="629">
        <v>113</v>
      </c>
      <c r="O401" s="629">
        <v>4407</v>
      </c>
      <c r="P401" s="642">
        <v>1.486842105263158</v>
      </c>
      <c r="Q401" s="630">
        <v>39</v>
      </c>
    </row>
    <row r="402" spans="1:17" ht="14.4" customHeight="1" x14ac:dyDescent="0.3">
      <c r="A402" s="625" t="s">
        <v>6806</v>
      </c>
      <c r="B402" s="626" t="s">
        <v>4057</v>
      </c>
      <c r="C402" s="626" t="s">
        <v>5642</v>
      </c>
      <c r="D402" s="626" t="s">
        <v>6817</v>
      </c>
      <c r="E402" s="626" t="s">
        <v>6818</v>
      </c>
      <c r="F402" s="629">
        <v>32</v>
      </c>
      <c r="G402" s="629">
        <v>1248</v>
      </c>
      <c r="H402" s="629">
        <v>1</v>
      </c>
      <c r="I402" s="629">
        <v>39</v>
      </c>
      <c r="J402" s="629">
        <v>42</v>
      </c>
      <c r="K402" s="629">
        <v>1680</v>
      </c>
      <c r="L402" s="629">
        <v>1.3461538461538463</v>
      </c>
      <c r="M402" s="629">
        <v>40</v>
      </c>
      <c r="N402" s="629">
        <v>31</v>
      </c>
      <c r="O402" s="629">
        <v>1240</v>
      </c>
      <c r="P402" s="642">
        <v>0.99358974358974361</v>
      </c>
      <c r="Q402" s="630">
        <v>40</v>
      </c>
    </row>
    <row r="403" spans="1:17" ht="14.4" customHeight="1" x14ac:dyDescent="0.3">
      <c r="A403" s="625" t="s">
        <v>6806</v>
      </c>
      <c r="B403" s="626" t="s">
        <v>4057</v>
      </c>
      <c r="C403" s="626" t="s">
        <v>5642</v>
      </c>
      <c r="D403" s="626" t="s">
        <v>6819</v>
      </c>
      <c r="E403" s="626" t="s">
        <v>6820</v>
      </c>
      <c r="F403" s="629">
        <v>200</v>
      </c>
      <c r="G403" s="629">
        <v>22200</v>
      </c>
      <c r="H403" s="629">
        <v>1</v>
      </c>
      <c r="I403" s="629">
        <v>111</v>
      </c>
      <c r="J403" s="629">
        <v>290</v>
      </c>
      <c r="K403" s="629">
        <v>32480</v>
      </c>
      <c r="L403" s="629">
        <v>1.463063063063063</v>
      </c>
      <c r="M403" s="629">
        <v>112</v>
      </c>
      <c r="N403" s="629">
        <v>250</v>
      </c>
      <c r="O403" s="629">
        <v>28250</v>
      </c>
      <c r="P403" s="642">
        <v>1.2725225225225225</v>
      </c>
      <c r="Q403" s="630">
        <v>113</v>
      </c>
    </row>
    <row r="404" spans="1:17" ht="14.4" customHeight="1" x14ac:dyDescent="0.3">
      <c r="A404" s="625" t="s">
        <v>6806</v>
      </c>
      <c r="B404" s="626" t="s">
        <v>4057</v>
      </c>
      <c r="C404" s="626" t="s">
        <v>5642</v>
      </c>
      <c r="D404" s="626" t="s">
        <v>6821</v>
      </c>
      <c r="E404" s="626" t="s">
        <v>6822</v>
      </c>
      <c r="F404" s="629">
        <v>19</v>
      </c>
      <c r="G404" s="629">
        <v>399</v>
      </c>
      <c r="H404" s="629">
        <v>1</v>
      </c>
      <c r="I404" s="629">
        <v>21</v>
      </c>
      <c r="J404" s="629">
        <v>32</v>
      </c>
      <c r="K404" s="629">
        <v>672</v>
      </c>
      <c r="L404" s="629">
        <v>1.6842105263157894</v>
      </c>
      <c r="M404" s="629">
        <v>21</v>
      </c>
      <c r="N404" s="629">
        <v>9</v>
      </c>
      <c r="O404" s="629">
        <v>189</v>
      </c>
      <c r="P404" s="642">
        <v>0.47368421052631576</v>
      </c>
      <c r="Q404" s="630">
        <v>21</v>
      </c>
    </row>
    <row r="405" spans="1:17" ht="14.4" customHeight="1" x14ac:dyDescent="0.3">
      <c r="A405" s="625" t="s">
        <v>6806</v>
      </c>
      <c r="B405" s="626" t="s">
        <v>4057</v>
      </c>
      <c r="C405" s="626" t="s">
        <v>5642</v>
      </c>
      <c r="D405" s="626" t="s">
        <v>6754</v>
      </c>
      <c r="E405" s="626" t="s">
        <v>6755</v>
      </c>
      <c r="F405" s="629">
        <v>6</v>
      </c>
      <c r="G405" s="629">
        <v>2292</v>
      </c>
      <c r="H405" s="629">
        <v>1</v>
      </c>
      <c r="I405" s="629">
        <v>382</v>
      </c>
      <c r="J405" s="629">
        <v>7</v>
      </c>
      <c r="K405" s="629">
        <v>2674</v>
      </c>
      <c r="L405" s="629">
        <v>1.1666666666666667</v>
      </c>
      <c r="M405" s="629">
        <v>382</v>
      </c>
      <c r="N405" s="629">
        <v>4</v>
      </c>
      <c r="O405" s="629">
        <v>1528</v>
      </c>
      <c r="P405" s="642">
        <v>0.66666666666666663</v>
      </c>
      <c r="Q405" s="630">
        <v>382</v>
      </c>
    </row>
    <row r="406" spans="1:17" ht="14.4" customHeight="1" x14ac:dyDescent="0.3">
      <c r="A406" s="625" t="s">
        <v>6806</v>
      </c>
      <c r="B406" s="626" t="s">
        <v>4057</v>
      </c>
      <c r="C406" s="626" t="s">
        <v>5642</v>
      </c>
      <c r="D406" s="626" t="s">
        <v>6756</v>
      </c>
      <c r="E406" s="626" t="s">
        <v>6757</v>
      </c>
      <c r="F406" s="629">
        <v>33</v>
      </c>
      <c r="G406" s="629">
        <v>16038</v>
      </c>
      <c r="H406" s="629">
        <v>1</v>
      </c>
      <c r="I406" s="629">
        <v>486</v>
      </c>
      <c r="J406" s="629">
        <v>51</v>
      </c>
      <c r="K406" s="629">
        <v>24786</v>
      </c>
      <c r="L406" s="629">
        <v>1.5454545454545454</v>
      </c>
      <c r="M406" s="629">
        <v>486</v>
      </c>
      <c r="N406" s="629">
        <v>80</v>
      </c>
      <c r="O406" s="629">
        <v>38880</v>
      </c>
      <c r="P406" s="642">
        <v>2.4242424242424243</v>
      </c>
      <c r="Q406" s="630">
        <v>486</v>
      </c>
    </row>
    <row r="407" spans="1:17" ht="14.4" customHeight="1" x14ac:dyDescent="0.3">
      <c r="A407" s="625" t="s">
        <v>6806</v>
      </c>
      <c r="B407" s="626" t="s">
        <v>4057</v>
      </c>
      <c r="C407" s="626" t="s">
        <v>5642</v>
      </c>
      <c r="D407" s="626" t="s">
        <v>6823</v>
      </c>
      <c r="E407" s="626" t="s">
        <v>6824</v>
      </c>
      <c r="F407" s="629">
        <v>7</v>
      </c>
      <c r="G407" s="629">
        <v>4207</v>
      </c>
      <c r="H407" s="629">
        <v>1</v>
      </c>
      <c r="I407" s="629">
        <v>601</v>
      </c>
      <c r="J407" s="629">
        <v>7</v>
      </c>
      <c r="K407" s="629">
        <v>4221</v>
      </c>
      <c r="L407" s="629">
        <v>1.0033277870216306</v>
      </c>
      <c r="M407" s="629">
        <v>603</v>
      </c>
      <c r="N407" s="629">
        <v>6</v>
      </c>
      <c r="O407" s="629">
        <v>3624</v>
      </c>
      <c r="P407" s="642">
        <v>0.86142144045638225</v>
      </c>
      <c r="Q407" s="630">
        <v>604</v>
      </c>
    </row>
    <row r="408" spans="1:17" ht="14.4" customHeight="1" x14ac:dyDescent="0.3">
      <c r="A408" s="625" t="s">
        <v>6806</v>
      </c>
      <c r="B408" s="626" t="s">
        <v>4057</v>
      </c>
      <c r="C408" s="626" t="s">
        <v>5642</v>
      </c>
      <c r="D408" s="626" t="s">
        <v>6825</v>
      </c>
      <c r="E408" s="626" t="s">
        <v>6826</v>
      </c>
      <c r="F408" s="629">
        <v>38</v>
      </c>
      <c r="G408" s="629">
        <v>1368</v>
      </c>
      <c r="H408" s="629">
        <v>1</v>
      </c>
      <c r="I408" s="629">
        <v>36</v>
      </c>
      <c r="J408" s="629">
        <v>14</v>
      </c>
      <c r="K408" s="629">
        <v>504</v>
      </c>
      <c r="L408" s="629">
        <v>0.36842105263157893</v>
      </c>
      <c r="M408" s="629">
        <v>36</v>
      </c>
      <c r="N408" s="629"/>
      <c r="O408" s="629"/>
      <c r="P408" s="642"/>
      <c r="Q408" s="630"/>
    </row>
    <row r="409" spans="1:17" ht="14.4" customHeight="1" x14ac:dyDescent="0.3">
      <c r="A409" s="625" t="s">
        <v>6806</v>
      </c>
      <c r="B409" s="626" t="s">
        <v>4057</v>
      </c>
      <c r="C409" s="626" t="s">
        <v>5642</v>
      </c>
      <c r="D409" s="626" t="s">
        <v>6827</v>
      </c>
      <c r="E409" s="626" t="s">
        <v>6828</v>
      </c>
      <c r="F409" s="629">
        <v>6</v>
      </c>
      <c r="G409" s="629">
        <v>2664</v>
      </c>
      <c r="H409" s="629">
        <v>1</v>
      </c>
      <c r="I409" s="629">
        <v>444</v>
      </c>
      <c r="J409" s="629">
        <v>7</v>
      </c>
      <c r="K409" s="629">
        <v>3108</v>
      </c>
      <c r="L409" s="629">
        <v>1.1666666666666667</v>
      </c>
      <c r="M409" s="629">
        <v>444</v>
      </c>
      <c r="N409" s="629">
        <v>13</v>
      </c>
      <c r="O409" s="629">
        <v>5772</v>
      </c>
      <c r="P409" s="642">
        <v>2.1666666666666665</v>
      </c>
      <c r="Q409" s="630">
        <v>444</v>
      </c>
    </row>
    <row r="410" spans="1:17" ht="14.4" customHeight="1" x14ac:dyDescent="0.3">
      <c r="A410" s="625" t="s">
        <v>6806</v>
      </c>
      <c r="B410" s="626" t="s">
        <v>4057</v>
      </c>
      <c r="C410" s="626" t="s">
        <v>5642</v>
      </c>
      <c r="D410" s="626" t="s">
        <v>6829</v>
      </c>
      <c r="E410" s="626" t="s">
        <v>6830</v>
      </c>
      <c r="F410" s="629">
        <v>1</v>
      </c>
      <c r="G410" s="629">
        <v>40</v>
      </c>
      <c r="H410" s="629">
        <v>1</v>
      </c>
      <c r="I410" s="629">
        <v>40</v>
      </c>
      <c r="J410" s="629"/>
      <c r="K410" s="629"/>
      <c r="L410" s="629"/>
      <c r="M410" s="629"/>
      <c r="N410" s="629"/>
      <c r="O410" s="629"/>
      <c r="P410" s="642"/>
      <c r="Q410" s="630"/>
    </row>
    <row r="411" spans="1:17" ht="14.4" customHeight="1" x14ac:dyDescent="0.3">
      <c r="A411" s="625" t="s">
        <v>6806</v>
      </c>
      <c r="B411" s="626" t="s">
        <v>4057</v>
      </c>
      <c r="C411" s="626" t="s">
        <v>5642</v>
      </c>
      <c r="D411" s="626" t="s">
        <v>6831</v>
      </c>
      <c r="E411" s="626" t="s">
        <v>6832</v>
      </c>
      <c r="F411" s="629">
        <v>6</v>
      </c>
      <c r="G411" s="629">
        <v>906</v>
      </c>
      <c r="H411" s="629">
        <v>1</v>
      </c>
      <c r="I411" s="629">
        <v>151</v>
      </c>
      <c r="J411" s="629"/>
      <c r="K411" s="629"/>
      <c r="L411" s="629"/>
      <c r="M411" s="629"/>
      <c r="N411" s="629"/>
      <c r="O411" s="629"/>
      <c r="P411" s="642"/>
      <c r="Q411" s="630"/>
    </row>
    <row r="412" spans="1:17" ht="14.4" customHeight="1" x14ac:dyDescent="0.3">
      <c r="A412" s="625" t="s">
        <v>6806</v>
      </c>
      <c r="B412" s="626" t="s">
        <v>4057</v>
      </c>
      <c r="C412" s="626" t="s">
        <v>5642</v>
      </c>
      <c r="D412" s="626" t="s">
        <v>6833</v>
      </c>
      <c r="E412" s="626" t="s">
        <v>6834</v>
      </c>
      <c r="F412" s="629">
        <v>1</v>
      </c>
      <c r="G412" s="629">
        <v>490</v>
      </c>
      <c r="H412" s="629">
        <v>1</v>
      </c>
      <c r="I412" s="629">
        <v>490</v>
      </c>
      <c r="J412" s="629">
        <v>5</v>
      </c>
      <c r="K412" s="629">
        <v>2450</v>
      </c>
      <c r="L412" s="629">
        <v>5</v>
      </c>
      <c r="M412" s="629">
        <v>490</v>
      </c>
      <c r="N412" s="629">
        <v>1</v>
      </c>
      <c r="O412" s="629">
        <v>490</v>
      </c>
      <c r="P412" s="642">
        <v>1</v>
      </c>
      <c r="Q412" s="630">
        <v>490</v>
      </c>
    </row>
    <row r="413" spans="1:17" ht="14.4" customHeight="1" x14ac:dyDescent="0.3">
      <c r="A413" s="625" t="s">
        <v>6806</v>
      </c>
      <c r="B413" s="626" t="s">
        <v>4057</v>
      </c>
      <c r="C413" s="626" t="s">
        <v>5642</v>
      </c>
      <c r="D413" s="626" t="s">
        <v>6835</v>
      </c>
      <c r="E413" s="626" t="s">
        <v>6836</v>
      </c>
      <c r="F413" s="629">
        <v>16</v>
      </c>
      <c r="G413" s="629">
        <v>496</v>
      </c>
      <c r="H413" s="629">
        <v>1</v>
      </c>
      <c r="I413" s="629">
        <v>31</v>
      </c>
      <c r="J413" s="629">
        <v>7</v>
      </c>
      <c r="K413" s="629">
        <v>217</v>
      </c>
      <c r="L413" s="629">
        <v>0.4375</v>
      </c>
      <c r="M413" s="629">
        <v>31</v>
      </c>
      <c r="N413" s="629">
        <v>4</v>
      </c>
      <c r="O413" s="629">
        <v>124</v>
      </c>
      <c r="P413" s="642">
        <v>0.25</v>
      </c>
      <c r="Q413" s="630">
        <v>31</v>
      </c>
    </row>
    <row r="414" spans="1:17" ht="14.4" customHeight="1" x14ac:dyDescent="0.3">
      <c r="A414" s="625" t="s">
        <v>6806</v>
      </c>
      <c r="B414" s="626" t="s">
        <v>4057</v>
      </c>
      <c r="C414" s="626" t="s">
        <v>5642</v>
      </c>
      <c r="D414" s="626" t="s">
        <v>6837</v>
      </c>
      <c r="E414" s="626" t="s">
        <v>6838</v>
      </c>
      <c r="F414" s="629">
        <v>8</v>
      </c>
      <c r="G414" s="629">
        <v>1624</v>
      </c>
      <c r="H414" s="629">
        <v>1</v>
      </c>
      <c r="I414" s="629">
        <v>203</v>
      </c>
      <c r="J414" s="629">
        <v>7</v>
      </c>
      <c r="K414" s="629">
        <v>1428</v>
      </c>
      <c r="L414" s="629">
        <v>0.87931034482758619</v>
      </c>
      <c r="M414" s="629">
        <v>204</v>
      </c>
      <c r="N414" s="629">
        <v>4</v>
      </c>
      <c r="O414" s="629">
        <v>820</v>
      </c>
      <c r="P414" s="642">
        <v>0.50492610837438423</v>
      </c>
      <c r="Q414" s="630">
        <v>205</v>
      </c>
    </row>
    <row r="415" spans="1:17" ht="14.4" customHeight="1" x14ac:dyDescent="0.3">
      <c r="A415" s="625" t="s">
        <v>6806</v>
      </c>
      <c r="B415" s="626" t="s">
        <v>4057</v>
      </c>
      <c r="C415" s="626" t="s">
        <v>5642</v>
      </c>
      <c r="D415" s="626" t="s">
        <v>6839</v>
      </c>
      <c r="E415" s="626" t="s">
        <v>6840</v>
      </c>
      <c r="F415" s="629">
        <v>8</v>
      </c>
      <c r="G415" s="629">
        <v>3008</v>
      </c>
      <c r="H415" s="629">
        <v>1</v>
      </c>
      <c r="I415" s="629">
        <v>376</v>
      </c>
      <c r="J415" s="629">
        <v>7</v>
      </c>
      <c r="K415" s="629">
        <v>2632</v>
      </c>
      <c r="L415" s="629">
        <v>0.875</v>
      </c>
      <c r="M415" s="629">
        <v>376</v>
      </c>
      <c r="N415" s="629">
        <v>3</v>
      </c>
      <c r="O415" s="629">
        <v>1131</v>
      </c>
      <c r="P415" s="642">
        <v>0.3759973404255319</v>
      </c>
      <c r="Q415" s="630">
        <v>377</v>
      </c>
    </row>
    <row r="416" spans="1:17" ht="14.4" customHeight="1" x14ac:dyDescent="0.3">
      <c r="A416" s="625" t="s">
        <v>6806</v>
      </c>
      <c r="B416" s="626" t="s">
        <v>4057</v>
      </c>
      <c r="C416" s="626" t="s">
        <v>5642</v>
      </c>
      <c r="D416" s="626" t="s">
        <v>6841</v>
      </c>
      <c r="E416" s="626" t="s">
        <v>6842</v>
      </c>
      <c r="F416" s="629">
        <v>1</v>
      </c>
      <c r="G416" s="629">
        <v>229</v>
      </c>
      <c r="H416" s="629">
        <v>1</v>
      </c>
      <c r="I416" s="629">
        <v>229</v>
      </c>
      <c r="J416" s="629"/>
      <c r="K416" s="629"/>
      <c r="L416" s="629"/>
      <c r="M416" s="629"/>
      <c r="N416" s="629"/>
      <c r="O416" s="629"/>
      <c r="P416" s="642"/>
      <c r="Q416" s="630"/>
    </row>
    <row r="417" spans="1:17" ht="14.4" customHeight="1" x14ac:dyDescent="0.3">
      <c r="A417" s="625" t="s">
        <v>6806</v>
      </c>
      <c r="B417" s="626" t="s">
        <v>4057</v>
      </c>
      <c r="C417" s="626" t="s">
        <v>5642</v>
      </c>
      <c r="D417" s="626" t="s">
        <v>6843</v>
      </c>
      <c r="E417" s="626" t="s">
        <v>6844</v>
      </c>
      <c r="F417" s="629">
        <v>1</v>
      </c>
      <c r="G417" s="629">
        <v>243</v>
      </c>
      <c r="H417" s="629">
        <v>1</v>
      </c>
      <c r="I417" s="629">
        <v>243</v>
      </c>
      <c r="J417" s="629"/>
      <c r="K417" s="629"/>
      <c r="L417" s="629"/>
      <c r="M417" s="629"/>
      <c r="N417" s="629"/>
      <c r="O417" s="629"/>
      <c r="P417" s="642"/>
      <c r="Q417" s="630"/>
    </row>
    <row r="418" spans="1:17" ht="14.4" customHeight="1" x14ac:dyDescent="0.3">
      <c r="A418" s="625" t="s">
        <v>6806</v>
      </c>
      <c r="B418" s="626" t="s">
        <v>4057</v>
      </c>
      <c r="C418" s="626" t="s">
        <v>5642</v>
      </c>
      <c r="D418" s="626" t="s">
        <v>6845</v>
      </c>
      <c r="E418" s="626" t="s">
        <v>6846</v>
      </c>
      <c r="F418" s="629">
        <v>2</v>
      </c>
      <c r="G418" s="629">
        <v>1522</v>
      </c>
      <c r="H418" s="629">
        <v>1</v>
      </c>
      <c r="I418" s="629">
        <v>761</v>
      </c>
      <c r="J418" s="629"/>
      <c r="K418" s="629"/>
      <c r="L418" s="629"/>
      <c r="M418" s="629"/>
      <c r="N418" s="629">
        <v>1</v>
      </c>
      <c r="O418" s="629">
        <v>761</v>
      </c>
      <c r="P418" s="642">
        <v>0.5</v>
      </c>
      <c r="Q418" s="630">
        <v>761</v>
      </c>
    </row>
    <row r="419" spans="1:17" ht="14.4" customHeight="1" x14ac:dyDescent="0.3">
      <c r="A419" s="625" t="s">
        <v>6847</v>
      </c>
      <c r="B419" s="626" t="s">
        <v>6495</v>
      </c>
      <c r="C419" s="626" t="s">
        <v>5642</v>
      </c>
      <c r="D419" s="626" t="s">
        <v>6848</v>
      </c>
      <c r="E419" s="626" t="s">
        <v>6849</v>
      </c>
      <c r="F419" s="629">
        <v>1</v>
      </c>
      <c r="G419" s="629">
        <v>1014</v>
      </c>
      <c r="H419" s="629">
        <v>1</v>
      </c>
      <c r="I419" s="629">
        <v>1014</v>
      </c>
      <c r="J419" s="629"/>
      <c r="K419" s="629"/>
      <c r="L419" s="629"/>
      <c r="M419" s="629"/>
      <c r="N419" s="629"/>
      <c r="O419" s="629"/>
      <c r="P419" s="642"/>
      <c r="Q419" s="630"/>
    </row>
    <row r="420" spans="1:17" ht="14.4" customHeight="1" x14ac:dyDescent="0.3">
      <c r="A420" s="625" t="s">
        <v>6847</v>
      </c>
      <c r="B420" s="626" t="s">
        <v>6495</v>
      </c>
      <c r="C420" s="626" t="s">
        <v>5642</v>
      </c>
      <c r="D420" s="626" t="s">
        <v>6850</v>
      </c>
      <c r="E420" s="626" t="s">
        <v>6851</v>
      </c>
      <c r="F420" s="629">
        <v>1</v>
      </c>
      <c r="G420" s="629">
        <v>4987</v>
      </c>
      <c r="H420" s="629">
        <v>1</v>
      </c>
      <c r="I420" s="629">
        <v>4987</v>
      </c>
      <c r="J420" s="629"/>
      <c r="K420" s="629"/>
      <c r="L420" s="629"/>
      <c r="M420" s="629"/>
      <c r="N420" s="629"/>
      <c r="O420" s="629"/>
      <c r="P420" s="642"/>
      <c r="Q420" s="630"/>
    </row>
    <row r="421" spans="1:17" ht="14.4" customHeight="1" x14ac:dyDescent="0.3">
      <c r="A421" s="625" t="s">
        <v>6847</v>
      </c>
      <c r="B421" s="626" t="s">
        <v>6495</v>
      </c>
      <c r="C421" s="626" t="s">
        <v>5642</v>
      </c>
      <c r="D421" s="626" t="s">
        <v>6852</v>
      </c>
      <c r="E421" s="626" t="s">
        <v>6853</v>
      </c>
      <c r="F421" s="629">
        <v>1</v>
      </c>
      <c r="G421" s="629">
        <v>1177</v>
      </c>
      <c r="H421" s="629">
        <v>1</v>
      </c>
      <c r="I421" s="629">
        <v>1177</v>
      </c>
      <c r="J421" s="629"/>
      <c r="K421" s="629"/>
      <c r="L421" s="629"/>
      <c r="M421" s="629"/>
      <c r="N421" s="629">
        <v>1</v>
      </c>
      <c r="O421" s="629">
        <v>1180</v>
      </c>
      <c r="P421" s="642">
        <v>1.0025488530161428</v>
      </c>
      <c r="Q421" s="630">
        <v>1180</v>
      </c>
    </row>
    <row r="422" spans="1:17" ht="14.4" customHeight="1" x14ac:dyDescent="0.3">
      <c r="A422" s="625" t="s">
        <v>6847</v>
      </c>
      <c r="B422" s="626" t="s">
        <v>6495</v>
      </c>
      <c r="C422" s="626" t="s">
        <v>5642</v>
      </c>
      <c r="D422" s="626" t="s">
        <v>6854</v>
      </c>
      <c r="E422" s="626" t="s">
        <v>6855</v>
      </c>
      <c r="F422" s="629"/>
      <c r="G422" s="629"/>
      <c r="H422" s="629"/>
      <c r="I422" s="629"/>
      <c r="J422" s="629"/>
      <c r="K422" s="629"/>
      <c r="L422" s="629"/>
      <c r="M422" s="629"/>
      <c r="N422" s="629">
        <v>1</v>
      </c>
      <c r="O422" s="629">
        <v>989</v>
      </c>
      <c r="P422" s="642"/>
      <c r="Q422" s="630">
        <v>989</v>
      </c>
    </row>
    <row r="423" spans="1:17" ht="14.4" customHeight="1" x14ac:dyDescent="0.3">
      <c r="A423" s="625" t="s">
        <v>6847</v>
      </c>
      <c r="B423" s="626" t="s">
        <v>6495</v>
      </c>
      <c r="C423" s="626" t="s">
        <v>5642</v>
      </c>
      <c r="D423" s="626" t="s">
        <v>6856</v>
      </c>
      <c r="E423" s="626" t="s">
        <v>6857</v>
      </c>
      <c r="F423" s="629"/>
      <c r="G423" s="629"/>
      <c r="H423" s="629"/>
      <c r="I423" s="629"/>
      <c r="J423" s="629"/>
      <c r="K423" s="629"/>
      <c r="L423" s="629"/>
      <c r="M423" s="629"/>
      <c r="N423" s="629">
        <v>3</v>
      </c>
      <c r="O423" s="629">
        <v>2478</v>
      </c>
      <c r="P423" s="642"/>
      <c r="Q423" s="630">
        <v>826</v>
      </c>
    </row>
    <row r="424" spans="1:17" ht="14.4" customHeight="1" x14ac:dyDescent="0.3">
      <c r="A424" s="625" t="s">
        <v>6847</v>
      </c>
      <c r="B424" s="626" t="s">
        <v>6495</v>
      </c>
      <c r="C424" s="626" t="s">
        <v>5642</v>
      </c>
      <c r="D424" s="626" t="s">
        <v>6858</v>
      </c>
      <c r="E424" s="626" t="s">
        <v>6859</v>
      </c>
      <c r="F424" s="629"/>
      <c r="G424" s="629"/>
      <c r="H424" s="629"/>
      <c r="I424" s="629"/>
      <c r="J424" s="629"/>
      <c r="K424" s="629"/>
      <c r="L424" s="629"/>
      <c r="M424" s="629"/>
      <c r="N424" s="629">
        <v>1</v>
      </c>
      <c r="O424" s="629">
        <v>166</v>
      </c>
      <c r="P424" s="642"/>
      <c r="Q424" s="630">
        <v>166</v>
      </c>
    </row>
    <row r="425" spans="1:17" ht="14.4" customHeight="1" x14ac:dyDescent="0.3">
      <c r="A425" s="625" t="s">
        <v>6847</v>
      </c>
      <c r="B425" s="626" t="s">
        <v>6495</v>
      </c>
      <c r="C425" s="626" t="s">
        <v>5642</v>
      </c>
      <c r="D425" s="626" t="s">
        <v>6860</v>
      </c>
      <c r="E425" s="626" t="s">
        <v>6861</v>
      </c>
      <c r="F425" s="629"/>
      <c r="G425" s="629"/>
      <c r="H425" s="629"/>
      <c r="I425" s="629"/>
      <c r="J425" s="629"/>
      <c r="K425" s="629"/>
      <c r="L425" s="629"/>
      <c r="M425" s="629"/>
      <c r="N425" s="629">
        <v>1</v>
      </c>
      <c r="O425" s="629">
        <v>172</v>
      </c>
      <c r="P425" s="642"/>
      <c r="Q425" s="630">
        <v>172</v>
      </c>
    </row>
    <row r="426" spans="1:17" ht="14.4" customHeight="1" x14ac:dyDescent="0.3">
      <c r="A426" s="625" t="s">
        <v>6847</v>
      </c>
      <c r="B426" s="626" t="s">
        <v>6495</v>
      </c>
      <c r="C426" s="626" t="s">
        <v>5642</v>
      </c>
      <c r="D426" s="626" t="s">
        <v>6862</v>
      </c>
      <c r="E426" s="626" t="s">
        <v>6863</v>
      </c>
      <c r="F426" s="629"/>
      <c r="G426" s="629"/>
      <c r="H426" s="629"/>
      <c r="I426" s="629"/>
      <c r="J426" s="629"/>
      <c r="K426" s="629"/>
      <c r="L426" s="629"/>
      <c r="M426" s="629"/>
      <c r="N426" s="629">
        <v>1</v>
      </c>
      <c r="O426" s="629">
        <v>473</v>
      </c>
      <c r="P426" s="642"/>
      <c r="Q426" s="630">
        <v>473</v>
      </c>
    </row>
    <row r="427" spans="1:17" ht="14.4" customHeight="1" x14ac:dyDescent="0.3">
      <c r="A427" s="625" t="s">
        <v>6847</v>
      </c>
      <c r="B427" s="626" t="s">
        <v>6495</v>
      </c>
      <c r="C427" s="626" t="s">
        <v>5642</v>
      </c>
      <c r="D427" s="626" t="s">
        <v>3728</v>
      </c>
      <c r="E427" s="626" t="s">
        <v>6864</v>
      </c>
      <c r="F427" s="629"/>
      <c r="G427" s="629"/>
      <c r="H427" s="629"/>
      <c r="I427" s="629"/>
      <c r="J427" s="629"/>
      <c r="K427" s="629"/>
      <c r="L427" s="629"/>
      <c r="M427" s="629"/>
      <c r="N427" s="629">
        <v>1</v>
      </c>
      <c r="O427" s="629">
        <v>545</v>
      </c>
      <c r="P427" s="642"/>
      <c r="Q427" s="630">
        <v>545</v>
      </c>
    </row>
    <row r="428" spans="1:17" ht="14.4" customHeight="1" x14ac:dyDescent="0.3">
      <c r="A428" s="625" t="s">
        <v>6847</v>
      </c>
      <c r="B428" s="626" t="s">
        <v>6495</v>
      </c>
      <c r="C428" s="626" t="s">
        <v>5642</v>
      </c>
      <c r="D428" s="626" t="s">
        <v>6865</v>
      </c>
      <c r="E428" s="626" t="s">
        <v>6866</v>
      </c>
      <c r="F428" s="629"/>
      <c r="G428" s="629"/>
      <c r="H428" s="629"/>
      <c r="I428" s="629"/>
      <c r="J428" s="629"/>
      <c r="K428" s="629"/>
      <c r="L428" s="629"/>
      <c r="M428" s="629"/>
      <c r="N428" s="629">
        <v>1</v>
      </c>
      <c r="O428" s="629">
        <v>344</v>
      </c>
      <c r="P428" s="642"/>
      <c r="Q428" s="630">
        <v>344</v>
      </c>
    </row>
    <row r="429" spans="1:17" ht="14.4" customHeight="1" x14ac:dyDescent="0.3">
      <c r="A429" s="625" t="s">
        <v>6847</v>
      </c>
      <c r="B429" s="626" t="s">
        <v>6495</v>
      </c>
      <c r="C429" s="626" t="s">
        <v>5642</v>
      </c>
      <c r="D429" s="626" t="s">
        <v>6867</v>
      </c>
      <c r="E429" s="626" t="s">
        <v>6868</v>
      </c>
      <c r="F429" s="629"/>
      <c r="G429" s="629"/>
      <c r="H429" s="629"/>
      <c r="I429" s="629"/>
      <c r="J429" s="629"/>
      <c r="K429" s="629"/>
      <c r="L429" s="629"/>
      <c r="M429" s="629"/>
      <c r="N429" s="629">
        <v>1</v>
      </c>
      <c r="O429" s="629">
        <v>204</v>
      </c>
      <c r="P429" s="642"/>
      <c r="Q429" s="630">
        <v>204</v>
      </c>
    </row>
    <row r="430" spans="1:17" ht="14.4" customHeight="1" x14ac:dyDescent="0.3">
      <c r="A430" s="625" t="s">
        <v>6847</v>
      </c>
      <c r="B430" s="626" t="s">
        <v>6495</v>
      </c>
      <c r="C430" s="626" t="s">
        <v>5642</v>
      </c>
      <c r="D430" s="626" t="s">
        <v>6869</v>
      </c>
      <c r="E430" s="626" t="s">
        <v>6870</v>
      </c>
      <c r="F430" s="629"/>
      <c r="G430" s="629"/>
      <c r="H430" s="629"/>
      <c r="I430" s="629"/>
      <c r="J430" s="629"/>
      <c r="K430" s="629"/>
      <c r="L430" s="629"/>
      <c r="M430" s="629"/>
      <c r="N430" s="629">
        <v>1</v>
      </c>
      <c r="O430" s="629">
        <v>38</v>
      </c>
      <c r="P430" s="642"/>
      <c r="Q430" s="630">
        <v>38</v>
      </c>
    </row>
    <row r="431" spans="1:17" ht="14.4" customHeight="1" thickBot="1" x14ac:dyDescent="0.35">
      <c r="A431" s="631" t="s">
        <v>6847</v>
      </c>
      <c r="B431" s="632" t="s">
        <v>6495</v>
      </c>
      <c r="C431" s="632" t="s">
        <v>5642</v>
      </c>
      <c r="D431" s="632" t="s">
        <v>6871</v>
      </c>
      <c r="E431" s="632" t="s">
        <v>6872</v>
      </c>
      <c r="F431" s="635"/>
      <c r="G431" s="635"/>
      <c r="H431" s="635"/>
      <c r="I431" s="635"/>
      <c r="J431" s="635"/>
      <c r="K431" s="635"/>
      <c r="L431" s="635"/>
      <c r="M431" s="635"/>
      <c r="N431" s="635">
        <v>2</v>
      </c>
      <c r="O431" s="635">
        <v>656</v>
      </c>
      <c r="P431" s="643"/>
      <c r="Q431" s="636">
        <v>328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276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256</v>
      </c>
      <c r="C3" s="319">
        <f>SUBTOTAL(9,C6:C1048576)</f>
        <v>7514</v>
      </c>
      <c r="D3" s="320">
        <f>SUBTOTAL(9,D6:D1048576)</f>
        <v>6624</v>
      </c>
      <c r="E3" s="320">
        <f>SUBTOTAL(9,E6:E1048576)</f>
        <v>6829</v>
      </c>
      <c r="F3" s="321">
        <f>IF(OR(E3=0,C3=0),"",E3/C3)</f>
        <v>0.90883683790258185</v>
      </c>
      <c r="G3" s="322">
        <f>SUBTOTAL(9,G6:G1048576)</f>
        <v>6537154</v>
      </c>
      <c r="H3" s="323">
        <f>SUBTOTAL(9,H6:H1048576)</f>
        <v>5905233</v>
      </c>
      <c r="I3" s="323">
        <f>SUBTOTAL(9,I6:I1048576)</f>
        <v>6201432</v>
      </c>
      <c r="J3" s="321">
        <f>IF(OR(I3=0,G3=0),"",I3/G3)</f>
        <v>0.94864401236379015</v>
      </c>
      <c r="K3" s="322">
        <f>SUBTOTAL(9,K6:K1048576)</f>
        <v>601120</v>
      </c>
      <c r="L3" s="323">
        <f>SUBTOTAL(9,L6:L1048576)</f>
        <v>529920</v>
      </c>
      <c r="M3" s="323">
        <f>SUBTOTAL(9,M6:M1048576)</f>
        <v>546320</v>
      </c>
      <c r="N3" s="324">
        <f>IF(OR(M3=0,E3=0),"",M3/E3)</f>
        <v>80</v>
      </c>
    </row>
    <row r="4" spans="1:14" ht="14.4" customHeight="1" x14ac:dyDescent="0.3">
      <c r="A4" s="574" t="s">
        <v>176</v>
      </c>
      <c r="B4" s="575" t="s">
        <v>14</v>
      </c>
      <c r="C4" s="576" t="s">
        <v>177</v>
      </c>
      <c r="D4" s="576"/>
      <c r="E4" s="576"/>
      <c r="F4" s="577"/>
      <c r="G4" s="578" t="s">
        <v>17</v>
      </c>
      <c r="H4" s="576"/>
      <c r="I4" s="576"/>
      <c r="J4" s="577"/>
      <c r="K4" s="578" t="s">
        <v>178</v>
      </c>
      <c r="L4" s="576"/>
      <c r="M4" s="576"/>
      <c r="N4" s="579"/>
    </row>
    <row r="5" spans="1:14" ht="14.4" customHeight="1" thickBot="1" x14ac:dyDescent="0.35">
      <c r="A5" s="878"/>
      <c r="B5" s="879"/>
      <c r="C5" s="882">
        <v>2011</v>
      </c>
      <c r="D5" s="882">
        <v>2012</v>
      </c>
      <c r="E5" s="882">
        <v>2013</v>
      </c>
      <c r="F5" s="883" t="s">
        <v>5</v>
      </c>
      <c r="G5" s="887">
        <v>2011</v>
      </c>
      <c r="H5" s="882">
        <v>2012</v>
      </c>
      <c r="I5" s="882">
        <v>2013</v>
      </c>
      <c r="J5" s="883" t="s">
        <v>5</v>
      </c>
      <c r="K5" s="887">
        <v>2011</v>
      </c>
      <c r="L5" s="882">
        <v>2012</v>
      </c>
      <c r="M5" s="882">
        <v>2013</v>
      </c>
      <c r="N5" s="890" t="s">
        <v>179</v>
      </c>
    </row>
    <row r="6" spans="1:14" ht="14.4" customHeight="1" thickBot="1" x14ac:dyDescent="0.35">
      <c r="A6" s="880" t="s">
        <v>5852</v>
      </c>
      <c r="B6" s="881" t="s">
        <v>6873</v>
      </c>
      <c r="C6" s="884">
        <v>7514</v>
      </c>
      <c r="D6" s="885">
        <v>6624</v>
      </c>
      <c r="E6" s="885">
        <v>6829</v>
      </c>
      <c r="F6" s="886">
        <v>0.90883683790258185</v>
      </c>
      <c r="G6" s="888">
        <v>6537154</v>
      </c>
      <c r="H6" s="889">
        <v>5905233</v>
      </c>
      <c r="I6" s="889">
        <v>6201432</v>
      </c>
      <c r="J6" s="886">
        <v>0.94864401236379015</v>
      </c>
      <c r="K6" s="888">
        <v>601120</v>
      </c>
      <c r="L6" s="889">
        <v>529920</v>
      </c>
      <c r="M6" s="889">
        <v>546320</v>
      </c>
      <c r="N6" s="891">
        <v>80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267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180</v>
      </c>
      <c r="C3" s="445"/>
      <c r="D3" s="446"/>
      <c r="E3" s="14"/>
      <c r="F3" s="52" t="s">
        <v>181</v>
      </c>
      <c r="G3" s="53" t="s">
        <v>182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120439.249889019</v>
      </c>
      <c r="C5" s="38">
        <v>126037.72698000001</v>
      </c>
      <c r="D5" s="39">
        <v>133115.93317999999</v>
      </c>
      <c r="E5" s="15"/>
      <c r="F5" s="16">
        <v>133298</v>
      </c>
      <c r="G5" s="17">
        <f>IF(F5&lt;0.00000001,"",D5/F5)</f>
        <v>0.99863413689627745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1127.21989770144</v>
      </c>
      <c r="C6" s="40">
        <v>1444.04582</v>
      </c>
      <c r="D6" s="41">
        <v>1219.43587</v>
      </c>
      <c r="E6" s="15"/>
      <c r="F6" s="18">
        <v>1293</v>
      </c>
      <c r="G6" s="19">
        <f>IF(F6&lt;0.00000001,"",D6/F6)</f>
        <v>0.94310585460170149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35606.796529747902</v>
      </c>
      <c r="C7" s="40">
        <v>37215.084589999999</v>
      </c>
      <c r="D7" s="41">
        <v>33164.359880000004</v>
      </c>
      <c r="E7" s="15"/>
      <c r="F7" s="18">
        <v>30627</v>
      </c>
      <c r="G7" s="19">
        <f>IF(F7&lt;0.00000001,"",D7/F7)</f>
        <v>1.0828471570836191</v>
      </c>
    </row>
    <row r="8" spans="1:7" ht="14.4" customHeight="1" thickBot="1" x14ac:dyDescent="0.35">
      <c r="A8" s="1" t="s">
        <v>183</v>
      </c>
      <c r="B8" s="20">
        <v>36964.156400855099</v>
      </c>
      <c r="C8" s="42">
        <v>39762.634460000001</v>
      </c>
      <c r="D8" s="43">
        <v>31895.060359999999</v>
      </c>
      <c r="E8" s="15"/>
      <c r="F8" s="20">
        <v>34225</v>
      </c>
      <c r="G8" s="21">
        <f>IF(F8&lt;0.00000001,"",D8/F8)</f>
        <v>0.93192287392257123</v>
      </c>
    </row>
    <row r="9" spans="1:7" ht="14.4" customHeight="1" thickBot="1" x14ac:dyDescent="0.35">
      <c r="A9" s="2" t="s">
        <v>184</v>
      </c>
      <c r="B9" s="3">
        <v>194137.422717323</v>
      </c>
      <c r="C9" s="44">
        <v>204459.49184999999</v>
      </c>
      <c r="D9" s="45">
        <v>199394.78928999999</v>
      </c>
      <c r="E9" s="15"/>
      <c r="F9" s="3">
        <v>199443</v>
      </c>
      <c r="G9" s="4">
        <f>IF(F9&lt;0.00000001,"",D9/F9)</f>
        <v>0.9997582732409761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54447.101999999999</v>
      </c>
      <c r="C11" s="38">
        <f>IF(ISERROR(VLOOKUP("Celkem:",'ZV Vykáz.-A'!A:F,4,0)),0,VLOOKUP("Celkem:",'ZV Vykáz.-A'!A:F,4,0)/1000)</f>
        <v>59543.377</v>
      </c>
      <c r="D11" s="39">
        <f>IF(ISERROR(VLOOKUP("Celkem:",'ZV Vykáz.-A'!A:F,6,0)),0,VLOOKUP("Celkem:",'ZV Vykáz.-A'!A:F,6,0)/1000)</f>
        <v>61732.25</v>
      </c>
      <c r="E11" s="15"/>
      <c r="F11" s="16">
        <f>B11*0.98</f>
        <v>53358.159959999997</v>
      </c>
      <c r="G11" s="17">
        <f>IF(F11=0,"",D11/F11)</f>
        <v>1.156941132270634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39229.512999999999</v>
      </c>
      <c r="C12" s="42">
        <f>IF(ISERROR(VLOOKUP("Celkem",CaseMix!A:D,3,0)),0,VLOOKUP("Celkem",CaseMix!A:D,3,0)*29.5)</f>
        <v>36280.368500000004</v>
      </c>
      <c r="D12" s="43">
        <f>IF(ISERROR(VLOOKUP("Celkem",CaseMix!A:D,4,0)),0,VLOOKUP("Celkem",CaseMix!A:D,4,0)*29.5)</f>
        <v>41599.071000000004</v>
      </c>
      <c r="E12" s="15"/>
      <c r="F12" s="20">
        <f>B12*0.95</f>
        <v>37268.037349999999</v>
      </c>
      <c r="G12" s="21">
        <f>IF(F12=0,"",D12/F12)</f>
        <v>1.1162130865472046</v>
      </c>
    </row>
    <row r="13" spans="1:7" ht="14.4" customHeight="1" thickBot="1" x14ac:dyDescent="0.35">
      <c r="A13" s="5" t="s">
        <v>187</v>
      </c>
      <c r="B13" s="10">
        <f>SUM(B11:B12)</f>
        <v>93676.614999999991</v>
      </c>
      <c r="C13" s="46">
        <f>SUM(C11:C12)</f>
        <v>95823.745500000005</v>
      </c>
      <c r="D13" s="47">
        <f>SUM(D11:D12)</f>
        <v>103331.321</v>
      </c>
      <c r="E13" s="15"/>
      <c r="F13" s="10">
        <f>SUM(F11:F12)</f>
        <v>90626.197309999989</v>
      </c>
      <c r="G13" s="11">
        <f>IF(F13=0,"",D13/F13)</f>
        <v>1.1401926161211453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0.48252734423284982</v>
      </c>
      <c r="C15" s="48">
        <f>IF(C9=0,"",C13/C9)</f>
        <v>0.46866860830457457</v>
      </c>
      <c r="D15" s="49">
        <f>IF(D9=0,"",D13/D9)</f>
        <v>0.51822478093805557</v>
      </c>
      <c r="E15" s="15"/>
      <c r="F15" s="12">
        <f>IF(F9=0,"",F13/F9)</f>
        <v>0.45439648074888561</v>
      </c>
      <c r="G15" s="13">
        <f>IF(OR(F15=0,F15=""),"",D15/F15)</f>
        <v>1.1404682978265486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219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189</v>
      </c>
      <c r="C3" s="348" t="s">
        <v>190</v>
      </c>
      <c r="D3" s="348" t="s">
        <v>191</v>
      </c>
      <c r="E3" s="347" t="s">
        <v>192</v>
      </c>
      <c r="F3" s="348" t="s">
        <v>193</v>
      </c>
      <c r="G3" s="348" t="s">
        <v>194</v>
      </c>
      <c r="H3" s="348" t="s">
        <v>195</v>
      </c>
      <c r="I3" s="348" t="s">
        <v>196</v>
      </c>
      <c r="J3" s="348" t="s">
        <v>197</v>
      </c>
      <c r="K3" s="348" t="s">
        <v>198</v>
      </c>
      <c r="L3" s="348" t="s">
        <v>199</v>
      </c>
      <c r="M3" s="348" t="s">
        <v>200</v>
      </c>
    </row>
    <row r="4" spans="1:13" ht="14.4" customHeight="1" x14ac:dyDescent="0.3">
      <c r="A4" s="346" t="s">
        <v>188</v>
      </c>
      <c r="B4" s="349">
        <f>(B10+B8)/B6</f>
        <v>0.41843483067178894</v>
      </c>
      <c r="C4" s="349">
        <f t="shared" ref="C4:M4" si="0">(C10+C8)/C6</f>
        <v>0.47663807328678454</v>
      </c>
      <c r="D4" s="349">
        <f t="shared" si="0"/>
        <v>0.50193525294245367</v>
      </c>
      <c r="E4" s="349">
        <f t="shared" si="0"/>
        <v>0.5089843729344895</v>
      </c>
      <c r="F4" s="349">
        <f t="shared" si="0"/>
        <v>0.51845588752688221</v>
      </c>
      <c r="G4" s="349">
        <f t="shared" si="0"/>
        <v>0.52752872361076719</v>
      </c>
      <c r="H4" s="349">
        <f t="shared" si="0"/>
        <v>0.5208972613237679</v>
      </c>
      <c r="I4" s="349">
        <f t="shared" si="0"/>
        <v>0.51822478093805557</v>
      </c>
      <c r="J4" s="349">
        <f t="shared" si="0"/>
        <v>0.30959811046123448</v>
      </c>
      <c r="K4" s="349">
        <f t="shared" si="0"/>
        <v>0.30959811046123448</v>
      </c>
      <c r="L4" s="349">
        <f t="shared" si="0"/>
        <v>0.30959811046123448</v>
      </c>
      <c r="M4" s="349">
        <f t="shared" si="0"/>
        <v>0.30959811046123448</v>
      </c>
    </row>
    <row r="5" spans="1:13" ht="14.4" customHeight="1" x14ac:dyDescent="0.3">
      <c r="A5" s="350" t="s">
        <v>70</v>
      </c>
      <c r="B5" s="349">
        <f>IF(ISERROR(VLOOKUP($A5,'Man Tab'!$A:$Q,COLUMN()+2,0)),0,VLOOKUP($A5,'Man Tab'!$A:$Q,COLUMN()+2,0))</f>
        <v>27838.914560000001</v>
      </c>
      <c r="C5" s="349">
        <f>IF(ISERROR(VLOOKUP($A5,'Man Tab'!$A:$Q,COLUMN()+2,0)),0,VLOOKUP($A5,'Man Tab'!$A:$Q,COLUMN()+2,0))</f>
        <v>23001.993579999998</v>
      </c>
      <c r="D5" s="349">
        <f>IF(ISERROR(VLOOKUP($A5,'Man Tab'!$A:$Q,COLUMN()+2,0)),0,VLOOKUP($A5,'Man Tab'!$A:$Q,COLUMN()+2,0))</f>
        <v>23295.70566</v>
      </c>
      <c r="E5" s="349">
        <f>IF(ISERROR(VLOOKUP($A5,'Man Tab'!$A:$Q,COLUMN()+2,0)),0,VLOOKUP($A5,'Man Tab'!$A:$Q,COLUMN()+2,0))</f>
        <v>24927.120139999999</v>
      </c>
      <c r="F5" s="349">
        <f>IF(ISERROR(VLOOKUP($A5,'Man Tab'!$A:$Q,COLUMN()+2,0)),0,VLOOKUP($A5,'Man Tab'!$A:$Q,COLUMN()+2,0))</f>
        <v>25334.696189999999</v>
      </c>
      <c r="G5" s="349">
        <f>IF(ISERROR(VLOOKUP($A5,'Man Tab'!$A:$Q,COLUMN()+2,0)),0,VLOOKUP($A5,'Man Tab'!$A:$Q,COLUMN()+2,0))</f>
        <v>22988.667519999999</v>
      </c>
      <c r="H5" s="349">
        <f>IF(ISERROR(VLOOKUP($A5,'Man Tab'!$A:$Q,COLUMN()+2,0)),0,VLOOKUP($A5,'Man Tab'!$A:$Q,COLUMN()+2,0))</f>
        <v>28859.546009999998</v>
      </c>
      <c r="I5" s="349">
        <f>IF(ISERROR(VLOOKUP($A5,'Man Tab'!$A:$Q,COLUMN()+2,0)),0,VLOOKUP($A5,'Man Tab'!$A:$Q,COLUMN()+2,0))</f>
        <v>23148.145629999999</v>
      </c>
      <c r="J5" s="349">
        <f>IF(ISERROR(VLOOKUP($A5,'Man Tab'!$A:$Q,COLUMN()+2,0)),0,VLOOKUP($A5,'Man Tab'!$A:$Q,COLUMN()+2,0))</f>
        <v>4.9406564584124654E-324</v>
      </c>
      <c r="K5" s="349">
        <f>IF(ISERROR(VLOOKUP($A5,'Man Tab'!$A:$Q,COLUMN()+2,0)),0,VLOOKUP($A5,'Man Tab'!$A:$Q,COLUMN()+2,0))</f>
        <v>4.9406564584124654E-324</v>
      </c>
      <c r="L5" s="349">
        <f>IF(ISERROR(VLOOKUP($A5,'Man Tab'!$A:$Q,COLUMN()+2,0)),0,VLOOKUP($A5,'Man Tab'!$A:$Q,COLUMN()+2,0))</f>
        <v>4.9406564584124654E-324</v>
      </c>
      <c r="M5" s="349">
        <f>IF(ISERROR(VLOOKUP($A5,'Man Tab'!$A:$Q,COLUMN()+2,0)),0,VLOOKUP($A5,'Man Tab'!$A:$Q,COLUMN()+2,0))</f>
        <v>4.9406564584124654E-324</v>
      </c>
    </row>
    <row r="6" spans="1:13" ht="14.4" customHeight="1" x14ac:dyDescent="0.3">
      <c r="A6" s="350" t="s">
        <v>184</v>
      </c>
      <c r="B6" s="351">
        <f>B5</f>
        <v>27838.914560000001</v>
      </c>
      <c r="C6" s="351">
        <f t="shared" ref="C6:M6" si="1">C5+B6</f>
        <v>50840.90814</v>
      </c>
      <c r="D6" s="351">
        <f t="shared" si="1"/>
        <v>74136.613799999992</v>
      </c>
      <c r="E6" s="351">
        <f t="shared" si="1"/>
        <v>99063.733939999991</v>
      </c>
      <c r="F6" s="351">
        <f t="shared" si="1"/>
        <v>124398.43012999999</v>
      </c>
      <c r="G6" s="351">
        <f t="shared" si="1"/>
        <v>147387.09764999998</v>
      </c>
      <c r="H6" s="351">
        <f t="shared" si="1"/>
        <v>176246.64365999997</v>
      </c>
      <c r="I6" s="351">
        <f t="shared" si="1"/>
        <v>199394.78928999999</v>
      </c>
      <c r="J6" s="351">
        <f t="shared" si="1"/>
        <v>199394.78928999999</v>
      </c>
      <c r="K6" s="351">
        <f t="shared" si="1"/>
        <v>199394.78928999999</v>
      </c>
      <c r="L6" s="351">
        <f t="shared" si="1"/>
        <v>199394.78928999999</v>
      </c>
      <c r="M6" s="351">
        <f t="shared" si="1"/>
        <v>199394.78928999999</v>
      </c>
    </row>
    <row r="7" spans="1:13" ht="14.4" customHeight="1" x14ac:dyDescent="0.3">
      <c r="A7" s="350" t="s">
        <v>216</v>
      </c>
      <c r="B7" s="350">
        <v>169.417</v>
      </c>
      <c r="C7" s="350">
        <v>338.85300000000001</v>
      </c>
      <c r="D7" s="350">
        <v>529.13199999999995</v>
      </c>
      <c r="E7" s="350">
        <v>688.25900000000001</v>
      </c>
      <c r="F7" s="350">
        <v>857.99900000000002</v>
      </c>
      <c r="G7" s="350">
        <v>1028.491</v>
      </c>
      <c r="H7" s="350">
        <v>1221.904</v>
      </c>
      <c r="I7" s="350">
        <v>1410.1379999999999</v>
      </c>
      <c r="J7" s="350"/>
      <c r="K7" s="350"/>
      <c r="L7" s="350"/>
      <c r="M7" s="350"/>
    </row>
    <row r="8" spans="1:13" ht="14.4" customHeight="1" x14ac:dyDescent="0.3">
      <c r="A8" s="350" t="s">
        <v>185</v>
      </c>
      <c r="B8" s="351">
        <f>B7*29.5</f>
        <v>4997.8015000000005</v>
      </c>
      <c r="C8" s="351">
        <f t="shared" ref="C8:M8" si="2">C7*29.5</f>
        <v>9996.1635000000006</v>
      </c>
      <c r="D8" s="351">
        <f t="shared" si="2"/>
        <v>15609.393999999998</v>
      </c>
      <c r="E8" s="351">
        <f t="shared" si="2"/>
        <v>20303.640500000001</v>
      </c>
      <c r="F8" s="351">
        <f t="shared" si="2"/>
        <v>25310.970499999999</v>
      </c>
      <c r="G8" s="351">
        <f t="shared" si="2"/>
        <v>30340.484499999999</v>
      </c>
      <c r="H8" s="351">
        <f t="shared" si="2"/>
        <v>36046.167999999998</v>
      </c>
      <c r="I8" s="351">
        <f t="shared" si="2"/>
        <v>41599.070999999996</v>
      </c>
      <c r="J8" s="351">
        <f t="shared" si="2"/>
        <v>0</v>
      </c>
      <c r="K8" s="351">
        <f t="shared" si="2"/>
        <v>0</v>
      </c>
      <c r="L8" s="351">
        <f t="shared" si="2"/>
        <v>0</v>
      </c>
      <c r="M8" s="351">
        <f t="shared" si="2"/>
        <v>0</v>
      </c>
    </row>
    <row r="9" spans="1:13" ht="14.4" customHeight="1" x14ac:dyDescent="0.3">
      <c r="A9" s="350" t="s">
        <v>217</v>
      </c>
      <c r="B9" s="350">
        <v>6650970</v>
      </c>
      <c r="C9" s="350">
        <v>7585579</v>
      </c>
      <c r="D9" s="350">
        <v>7365837</v>
      </c>
      <c r="E9" s="350">
        <v>8515866</v>
      </c>
      <c r="F9" s="350">
        <v>9065876</v>
      </c>
      <c r="G9" s="350">
        <v>8226315</v>
      </c>
      <c r="H9" s="350">
        <v>8349783</v>
      </c>
      <c r="I9" s="350">
        <v>5972024</v>
      </c>
      <c r="J9" s="350">
        <v>0</v>
      </c>
      <c r="K9" s="350">
        <v>0</v>
      </c>
      <c r="L9" s="350">
        <v>0</v>
      </c>
      <c r="M9" s="350">
        <v>0</v>
      </c>
    </row>
    <row r="10" spans="1:13" ht="14.4" customHeight="1" x14ac:dyDescent="0.3">
      <c r="A10" s="350" t="s">
        <v>186</v>
      </c>
      <c r="B10" s="351">
        <f>B9/1000</f>
        <v>6650.97</v>
      </c>
      <c r="C10" s="351">
        <f t="shared" ref="C10:M10" si="3">C9/1000+B10</f>
        <v>14236.548999999999</v>
      </c>
      <c r="D10" s="351">
        <f t="shared" si="3"/>
        <v>21602.385999999999</v>
      </c>
      <c r="E10" s="351">
        <f t="shared" si="3"/>
        <v>30118.252</v>
      </c>
      <c r="F10" s="351">
        <f t="shared" si="3"/>
        <v>39184.127999999997</v>
      </c>
      <c r="G10" s="351">
        <f t="shared" si="3"/>
        <v>47410.442999999999</v>
      </c>
      <c r="H10" s="351">
        <f t="shared" si="3"/>
        <v>55760.225999999995</v>
      </c>
      <c r="I10" s="351">
        <f t="shared" si="3"/>
        <v>61732.249999999993</v>
      </c>
      <c r="J10" s="351">
        <f t="shared" si="3"/>
        <v>61732.249999999993</v>
      </c>
      <c r="K10" s="351">
        <f t="shared" si="3"/>
        <v>61732.249999999993</v>
      </c>
      <c r="L10" s="351">
        <f t="shared" si="3"/>
        <v>61732.249999999993</v>
      </c>
      <c r="M10" s="351">
        <f t="shared" si="3"/>
        <v>61732.249999999993</v>
      </c>
    </row>
    <row r="11" spans="1:13" ht="14.4" customHeight="1" x14ac:dyDescent="0.3">
      <c r="A11" s="346"/>
      <c r="B11" s="346" t="s">
        <v>202</v>
      </c>
      <c r="C11" s="346">
        <f>COUNTIF(B7:M7,"&lt;&gt;")</f>
        <v>8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0.45439648074888561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0.45439648074888561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33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34</v>
      </c>
      <c r="C4" s="61" t="s">
        <v>35</v>
      </c>
      <c r="D4" s="61" t="s">
        <v>36</v>
      </c>
      <c r="E4" s="61" t="s">
        <v>37</v>
      </c>
      <c r="F4" s="61" t="s">
        <v>38</v>
      </c>
      <c r="G4" s="61" t="s">
        <v>39</v>
      </c>
      <c r="H4" s="61" t="s">
        <v>40</v>
      </c>
      <c r="I4" s="61" t="s">
        <v>41</v>
      </c>
      <c r="J4" s="61" t="s">
        <v>42</v>
      </c>
      <c r="K4" s="61" t="s">
        <v>43</v>
      </c>
      <c r="L4" s="61" t="s">
        <v>44</v>
      </c>
      <c r="M4" s="61" t="s">
        <v>45</v>
      </c>
      <c r="N4" s="61" t="s">
        <v>46</v>
      </c>
      <c r="O4" s="61" t="s">
        <v>47</v>
      </c>
      <c r="P4" s="454" t="s">
        <v>6</v>
      </c>
      <c r="Q4" s="455"/>
    </row>
    <row r="5" spans="1:17" ht="14.4" customHeight="1" thickBot="1" x14ac:dyDescent="0.35">
      <c r="A5" s="178"/>
      <c r="B5" s="31" t="s">
        <v>48</v>
      </c>
      <c r="C5" s="32" t="s">
        <v>48</v>
      </c>
      <c r="D5" s="32" t="s">
        <v>49</v>
      </c>
      <c r="E5" s="32" t="s">
        <v>49</v>
      </c>
      <c r="F5" s="32" t="s">
        <v>49</v>
      </c>
      <c r="G5" s="32" t="s">
        <v>49</v>
      </c>
      <c r="H5" s="32" t="s">
        <v>49</v>
      </c>
      <c r="I5" s="32" t="s">
        <v>49</v>
      </c>
      <c r="J5" s="32" t="s">
        <v>49</v>
      </c>
      <c r="K5" s="32" t="s">
        <v>49</v>
      </c>
      <c r="L5" s="32" t="s">
        <v>49</v>
      </c>
      <c r="M5" s="32" t="s">
        <v>49</v>
      </c>
      <c r="N5" s="32" t="s">
        <v>49</v>
      </c>
      <c r="O5" s="32" t="s">
        <v>49</v>
      </c>
      <c r="P5" s="32" t="s">
        <v>49</v>
      </c>
      <c r="Q5" s="33" t="s">
        <v>50</v>
      </c>
    </row>
    <row r="6" spans="1:17" ht="14.4" customHeight="1" x14ac:dyDescent="0.3">
      <c r="A6" s="24" t="s">
        <v>51</v>
      </c>
      <c r="B6" s="73">
        <v>0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3.9525251667299724E-323</v>
      </c>
      <c r="Q6" s="310" t="s">
        <v>298</v>
      </c>
    </row>
    <row r="7" spans="1:17" ht="14.4" customHeight="1" x14ac:dyDescent="0.3">
      <c r="A7" s="25" t="s">
        <v>52</v>
      </c>
      <c r="B7" s="76">
        <v>199969.47207707301</v>
      </c>
      <c r="C7" s="77">
        <v>16664.122673089401</v>
      </c>
      <c r="D7" s="77">
        <v>20159.822909999999</v>
      </c>
      <c r="E7" s="77">
        <v>15002.01656</v>
      </c>
      <c r="F7" s="77">
        <v>15154.79516</v>
      </c>
      <c r="G7" s="77">
        <v>16778.472860000002</v>
      </c>
      <c r="H7" s="77">
        <v>17574.80501</v>
      </c>
      <c r="I7" s="77">
        <v>14582.14496</v>
      </c>
      <c r="J7" s="77">
        <v>18969.009580000002</v>
      </c>
      <c r="K7" s="77">
        <v>14894.86614</v>
      </c>
      <c r="L7" s="77">
        <v>4.9406564584124654E-324</v>
      </c>
      <c r="M7" s="77">
        <v>4.9406564584124654E-324</v>
      </c>
      <c r="N7" s="77">
        <v>4.9406564584124654E-324</v>
      </c>
      <c r="O7" s="77">
        <v>4.9406564584124654E-324</v>
      </c>
      <c r="P7" s="78">
        <v>133115.93317999999</v>
      </c>
      <c r="Q7" s="311">
        <v>0.99852191284900005</v>
      </c>
    </row>
    <row r="8" spans="1:17" ht="14.4" customHeight="1" x14ac:dyDescent="0.3">
      <c r="A8" s="25" t="s">
        <v>53</v>
      </c>
      <c r="B8" s="76">
        <v>1982</v>
      </c>
      <c r="C8" s="77">
        <v>165.166666666667</v>
      </c>
      <c r="D8" s="77">
        <v>141.02699999999999</v>
      </c>
      <c r="E8" s="77">
        <v>147.42599999999999</v>
      </c>
      <c r="F8" s="77">
        <v>197.2</v>
      </c>
      <c r="G8" s="77">
        <v>145.65199999999999</v>
      </c>
      <c r="H8" s="77">
        <v>153.874</v>
      </c>
      <c r="I8" s="77">
        <v>132.81800000000001</v>
      </c>
      <c r="J8" s="77">
        <v>161.054</v>
      </c>
      <c r="K8" s="77">
        <v>133.26499999999999</v>
      </c>
      <c r="L8" s="77">
        <v>4.9406564584124654E-324</v>
      </c>
      <c r="M8" s="77">
        <v>4.9406564584124654E-324</v>
      </c>
      <c r="N8" s="77">
        <v>4.9406564584124654E-324</v>
      </c>
      <c r="O8" s="77">
        <v>4.9406564584124654E-324</v>
      </c>
      <c r="P8" s="78">
        <v>1212.316</v>
      </c>
      <c r="Q8" s="311">
        <v>0.91749445004999997</v>
      </c>
    </row>
    <row r="9" spans="1:17" ht="14.4" customHeight="1" x14ac:dyDescent="0.3">
      <c r="A9" s="25" t="s">
        <v>54</v>
      </c>
      <c r="B9" s="76">
        <v>1971.08539823352</v>
      </c>
      <c r="C9" s="77">
        <v>164.25711651946</v>
      </c>
      <c r="D9" s="77">
        <v>108.40599</v>
      </c>
      <c r="E9" s="77">
        <v>131.1371</v>
      </c>
      <c r="F9" s="77">
        <v>156.84581</v>
      </c>
      <c r="G9" s="77">
        <v>124.84107</v>
      </c>
      <c r="H9" s="77">
        <v>157.7654</v>
      </c>
      <c r="I9" s="77">
        <v>227.92124999999999</v>
      </c>
      <c r="J9" s="77">
        <v>126.00019</v>
      </c>
      <c r="K9" s="77">
        <v>186.51906</v>
      </c>
      <c r="L9" s="77">
        <v>4.9406564584124654E-324</v>
      </c>
      <c r="M9" s="77">
        <v>4.9406564584124654E-324</v>
      </c>
      <c r="N9" s="77">
        <v>4.9406564584124654E-324</v>
      </c>
      <c r="O9" s="77">
        <v>4.9406564584124654E-324</v>
      </c>
      <c r="P9" s="78">
        <v>1219.43587</v>
      </c>
      <c r="Q9" s="311">
        <v>0.92799317910699997</v>
      </c>
    </row>
    <row r="10" spans="1:17" ht="14.4" customHeight="1" x14ac:dyDescent="0.3">
      <c r="A10" s="25" t="s">
        <v>55</v>
      </c>
      <c r="B10" s="76">
        <v>1102.0601159595999</v>
      </c>
      <c r="C10" s="77">
        <v>91.838342996633003</v>
      </c>
      <c r="D10" s="77">
        <v>94.755089999999996</v>
      </c>
      <c r="E10" s="77">
        <v>78.204750000000004</v>
      </c>
      <c r="F10" s="77">
        <v>88.546949999999995</v>
      </c>
      <c r="G10" s="77">
        <v>87.150179999998997</v>
      </c>
      <c r="H10" s="77">
        <v>103.7577</v>
      </c>
      <c r="I10" s="77">
        <v>104.00408</v>
      </c>
      <c r="J10" s="77">
        <v>112.94044</v>
      </c>
      <c r="K10" s="77">
        <v>108.61037</v>
      </c>
      <c r="L10" s="77">
        <v>4.9406564584124654E-324</v>
      </c>
      <c r="M10" s="77">
        <v>4.9406564584124654E-324</v>
      </c>
      <c r="N10" s="77">
        <v>4.9406564584124654E-324</v>
      </c>
      <c r="O10" s="77">
        <v>4.9406564584124654E-324</v>
      </c>
      <c r="P10" s="78">
        <v>777.96956</v>
      </c>
      <c r="Q10" s="311">
        <v>1.0588844683700001</v>
      </c>
    </row>
    <row r="11" spans="1:17" ht="14.4" customHeight="1" x14ac:dyDescent="0.3">
      <c r="A11" s="25" t="s">
        <v>56</v>
      </c>
      <c r="B11" s="76">
        <v>524.43918072132499</v>
      </c>
      <c r="C11" s="77">
        <v>43.703265060109999</v>
      </c>
      <c r="D11" s="77">
        <v>49.96378</v>
      </c>
      <c r="E11" s="77">
        <v>43.11139</v>
      </c>
      <c r="F11" s="77">
        <v>44.207729999999998</v>
      </c>
      <c r="G11" s="77">
        <v>41.911799999998998</v>
      </c>
      <c r="H11" s="77">
        <v>43.570169999999997</v>
      </c>
      <c r="I11" s="77">
        <v>42.530099999999997</v>
      </c>
      <c r="J11" s="77">
        <v>41.785200000000003</v>
      </c>
      <c r="K11" s="77">
        <v>43.463830000000002</v>
      </c>
      <c r="L11" s="77">
        <v>4.9406564584124654E-324</v>
      </c>
      <c r="M11" s="77">
        <v>4.9406564584124654E-324</v>
      </c>
      <c r="N11" s="77">
        <v>4.9406564584124654E-324</v>
      </c>
      <c r="O11" s="77">
        <v>4.9406564584124654E-324</v>
      </c>
      <c r="P11" s="78">
        <v>350.54399999999998</v>
      </c>
      <c r="Q11" s="311">
        <v>1.0026253173469999</v>
      </c>
    </row>
    <row r="12" spans="1:17" ht="14.4" customHeight="1" x14ac:dyDescent="0.3">
      <c r="A12" s="25" t="s">
        <v>57</v>
      </c>
      <c r="B12" s="76">
        <v>226.75724994664799</v>
      </c>
      <c r="C12" s="77">
        <v>18.896437495554</v>
      </c>
      <c r="D12" s="77">
        <v>5.15144</v>
      </c>
      <c r="E12" s="77">
        <v>55.439109999999999</v>
      </c>
      <c r="F12" s="77">
        <v>0.15809999999999999</v>
      </c>
      <c r="G12" s="77">
        <v>2.3138999999999998</v>
      </c>
      <c r="H12" s="77">
        <v>18.77516</v>
      </c>
      <c r="I12" s="77">
        <v>194.78547</v>
      </c>
      <c r="J12" s="77">
        <v>12.01432</v>
      </c>
      <c r="K12" s="77">
        <v>1.8519300000000001</v>
      </c>
      <c r="L12" s="77">
        <v>4.9406564584124654E-324</v>
      </c>
      <c r="M12" s="77">
        <v>4.9406564584124654E-324</v>
      </c>
      <c r="N12" s="77">
        <v>4.9406564584124654E-324</v>
      </c>
      <c r="O12" s="77">
        <v>4.9406564584124654E-324</v>
      </c>
      <c r="P12" s="78">
        <v>290.48943000000003</v>
      </c>
      <c r="Q12" s="311">
        <v>1.9215885935399999</v>
      </c>
    </row>
    <row r="13" spans="1:17" ht="14.4" customHeight="1" x14ac:dyDescent="0.3">
      <c r="A13" s="25" t="s">
        <v>58</v>
      </c>
      <c r="B13" s="76">
        <v>142.50742077952501</v>
      </c>
      <c r="C13" s="77">
        <v>11.875618398293</v>
      </c>
      <c r="D13" s="77">
        <v>9.6503099999999993</v>
      </c>
      <c r="E13" s="77">
        <v>9.3192299999999992</v>
      </c>
      <c r="F13" s="77">
        <v>5.8022</v>
      </c>
      <c r="G13" s="77">
        <v>10.62762</v>
      </c>
      <c r="H13" s="77">
        <v>8.3530700000000007</v>
      </c>
      <c r="I13" s="77">
        <v>12.317460000000001</v>
      </c>
      <c r="J13" s="77">
        <v>12.8924</v>
      </c>
      <c r="K13" s="77">
        <v>13.370839999999999</v>
      </c>
      <c r="L13" s="77">
        <v>4.9406564584124654E-324</v>
      </c>
      <c r="M13" s="77">
        <v>4.9406564584124654E-324</v>
      </c>
      <c r="N13" s="77">
        <v>4.9406564584124654E-324</v>
      </c>
      <c r="O13" s="77">
        <v>4.9406564584124654E-324</v>
      </c>
      <c r="P13" s="78">
        <v>82.333129999999997</v>
      </c>
      <c r="Q13" s="311">
        <v>0.86661939655099995</v>
      </c>
    </row>
    <row r="14" spans="1:17" ht="14.4" customHeight="1" x14ac:dyDescent="0.3">
      <c r="A14" s="25" t="s">
        <v>59</v>
      </c>
      <c r="B14" s="76">
        <v>3819.5173083325899</v>
      </c>
      <c r="C14" s="77">
        <v>318.29310902771601</v>
      </c>
      <c r="D14" s="77">
        <v>453.988</v>
      </c>
      <c r="E14" s="77">
        <v>387.613</v>
      </c>
      <c r="F14" s="77">
        <v>411.46800000000002</v>
      </c>
      <c r="G14" s="77">
        <v>277.322</v>
      </c>
      <c r="H14" s="77">
        <v>212.446</v>
      </c>
      <c r="I14" s="77">
        <v>230.465</v>
      </c>
      <c r="J14" s="77">
        <v>220.07300000000001</v>
      </c>
      <c r="K14" s="77">
        <v>208.64099999999999</v>
      </c>
      <c r="L14" s="77">
        <v>4.9406564584124654E-324</v>
      </c>
      <c r="M14" s="77">
        <v>4.9406564584124654E-324</v>
      </c>
      <c r="N14" s="77">
        <v>4.9406564584124654E-324</v>
      </c>
      <c r="O14" s="77">
        <v>4.9406564584124654E-324</v>
      </c>
      <c r="P14" s="78">
        <v>2402.0160000000001</v>
      </c>
      <c r="Q14" s="311">
        <v>0.94331919694099997</v>
      </c>
    </row>
    <row r="15" spans="1:17" ht="14.4" customHeight="1" x14ac:dyDescent="0.3">
      <c r="A15" s="25" t="s">
        <v>60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3.9525251667299724E-323</v>
      </c>
      <c r="Q15" s="311" t="s">
        <v>298</v>
      </c>
    </row>
    <row r="16" spans="1:17" ht="14.4" customHeight="1" x14ac:dyDescent="0.3">
      <c r="A16" s="25" t="s">
        <v>61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3.9525251667299724E-323</v>
      </c>
      <c r="Q16" s="311" t="s">
        <v>298</v>
      </c>
    </row>
    <row r="17" spans="1:17" ht="14.4" customHeight="1" x14ac:dyDescent="0.3">
      <c r="A17" s="25" t="s">
        <v>62</v>
      </c>
      <c r="B17" s="76">
        <v>2577.2306480379998</v>
      </c>
      <c r="C17" s="77">
        <v>214.769220669833</v>
      </c>
      <c r="D17" s="77">
        <v>6.3549199999999999</v>
      </c>
      <c r="E17" s="77">
        <v>67.168120000000002</v>
      </c>
      <c r="F17" s="77">
        <v>5.4691999999999998</v>
      </c>
      <c r="G17" s="77">
        <v>298.51389</v>
      </c>
      <c r="H17" s="77">
        <v>18.211970000000001</v>
      </c>
      <c r="I17" s="77">
        <v>412.00628999999998</v>
      </c>
      <c r="J17" s="77">
        <v>16.061240000000002</v>
      </c>
      <c r="K17" s="77">
        <v>17.960789999999999</v>
      </c>
      <c r="L17" s="77">
        <v>4.9406564584124654E-324</v>
      </c>
      <c r="M17" s="77">
        <v>4.9406564584124654E-324</v>
      </c>
      <c r="N17" s="77">
        <v>4.9406564584124654E-324</v>
      </c>
      <c r="O17" s="77">
        <v>4.9406564584124654E-324</v>
      </c>
      <c r="P17" s="78">
        <v>841.74641999999994</v>
      </c>
      <c r="Q17" s="311">
        <v>0.48991332264300003</v>
      </c>
    </row>
    <row r="18" spans="1:17" ht="14.4" customHeight="1" x14ac:dyDescent="0.3">
      <c r="A18" s="25" t="s">
        <v>63</v>
      </c>
      <c r="B18" s="76">
        <v>0</v>
      </c>
      <c r="C18" s="77">
        <v>0</v>
      </c>
      <c r="D18" s="77">
        <v>0.34599999999999997</v>
      </c>
      <c r="E18" s="77">
        <v>0.76600000000000001</v>
      </c>
      <c r="F18" s="77">
        <v>10.388</v>
      </c>
      <c r="G18" s="77">
        <v>9.063999999999</v>
      </c>
      <c r="H18" s="77">
        <v>1.873</v>
      </c>
      <c r="I18" s="77">
        <v>8.1430000000000007</v>
      </c>
      <c r="J18" s="77">
        <v>4.9406564584124654E-324</v>
      </c>
      <c r="K18" s="77">
        <v>4.9406564584124654E-324</v>
      </c>
      <c r="L18" s="77">
        <v>4.9406564584124654E-324</v>
      </c>
      <c r="M18" s="77">
        <v>4.9406564584124654E-324</v>
      </c>
      <c r="N18" s="77">
        <v>4.9406564584124654E-324</v>
      </c>
      <c r="O18" s="77">
        <v>4.9406564584124654E-324</v>
      </c>
      <c r="P18" s="78">
        <v>30.58</v>
      </c>
      <c r="Q18" s="311" t="s">
        <v>298</v>
      </c>
    </row>
    <row r="19" spans="1:17" ht="14.4" customHeight="1" x14ac:dyDescent="0.3">
      <c r="A19" s="25" t="s">
        <v>64</v>
      </c>
      <c r="B19" s="76">
        <v>5980.3382858838404</v>
      </c>
      <c r="C19" s="77">
        <v>498.36152382365299</v>
      </c>
      <c r="D19" s="77">
        <v>123.00263</v>
      </c>
      <c r="E19" s="77">
        <v>563.62798999999995</v>
      </c>
      <c r="F19" s="77">
        <v>411.62189999999998</v>
      </c>
      <c r="G19" s="77">
        <v>225.71511000000001</v>
      </c>
      <c r="H19" s="77">
        <v>347.23824000000002</v>
      </c>
      <c r="I19" s="77">
        <v>314.70469000000003</v>
      </c>
      <c r="J19" s="77">
        <v>122.93073</v>
      </c>
      <c r="K19" s="77">
        <v>496.74664000000001</v>
      </c>
      <c r="L19" s="77">
        <v>4.9406564584124654E-324</v>
      </c>
      <c r="M19" s="77">
        <v>4.9406564584124654E-324</v>
      </c>
      <c r="N19" s="77">
        <v>4.9406564584124654E-324</v>
      </c>
      <c r="O19" s="77">
        <v>4.9406564584124654E-324</v>
      </c>
      <c r="P19" s="78">
        <v>2605.5879300000001</v>
      </c>
      <c r="Q19" s="311">
        <v>0.65353859734399999</v>
      </c>
    </row>
    <row r="20" spans="1:17" ht="14.4" customHeight="1" x14ac:dyDescent="0.3">
      <c r="A20" s="25" t="s">
        <v>65</v>
      </c>
      <c r="B20" s="76">
        <v>45968.990252281801</v>
      </c>
      <c r="C20" s="77">
        <v>3830.7491876901499</v>
      </c>
      <c r="D20" s="77">
        <v>3797.09249</v>
      </c>
      <c r="E20" s="77">
        <v>3613.0663300000001</v>
      </c>
      <c r="F20" s="77">
        <v>3892.1106100000002</v>
      </c>
      <c r="G20" s="77">
        <v>4022.5277099999898</v>
      </c>
      <c r="H20" s="77">
        <v>3797.7100700000001</v>
      </c>
      <c r="I20" s="77">
        <v>3815.9912199999999</v>
      </c>
      <c r="J20" s="77">
        <v>6106.79835</v>
      </c>
      <c r="K20" s="77">
        <v>4119.0631000000003</v>
      </c>
      <c r="L20" s="77">
        <v>4.9406564584124654E-324</v>
      </c>
      <c r="M20" s="77">
        <v>4.9406564584124654E-324</v>
      </c>
      <c r="N20" s="77">
        <v>4.9406564584124654E-324</v>
      </c>
      <c r="O20" s="77">
        <v>4.9406564584124654E-324</v>
      </c>
      <c r="P20" s="78">
        <v>33164.359880000004</v>
      </c>
      <c r="Q20" s="311">
        <v>1.082176039695</v>
      </c>
    </row>
    <row r="21" spans="1:17" ht="14.4" customHeight="1" x14ac:dyDescent="0.3">
      <c r="A21" s="26" t="s">
        <v>66</v>
      </c>
      <c r="B21" s="76">
        <v>35075.999999998101</v>
      </c>
      <c r="C21" s="77">
        <v>2922.9999999998399</v>
      </c>
      <c r="D21" s="77">
        <v>2889.3539999999998</v>
      </c>
      <c r="E21" s="77">
        <v>2889.3530000000001</v>
      </c>
      <c r="F21" s="77">
        <v>2889.8560000000002</v>
      </c>
      <c r="G21" s="77">
        <v>2890.393</v>
      </c>
      <c r="H21" s="77">
        <v>2890.3919999999998</v>
      </c>
      <c r="I21" s="77">
        <v>2893.194</v>
      </c>
      <c r="J21" s="77">
        <v>2902.605</v>
      </c>
      <c r="K21" s="77">
        <v>2902.6030000000001</v>
      </c>
      <c r="L21" s="77">
        <v>1.4821969375237396E-323</v>
      </c>
      <c r="M21" s="77">
        <v>1.4821969375237396E-323</v>
      </c>
      <c r="N21" s="77">
        <v>1.4821969375237396E-323</v>
      </c>
      <c r="O21" s="77">
        <v>1.4821969375237396E-323</v>
      </c>
      <c r="P21" s="78">
        <v>23147.75</v>
      </c>
      <c r="Q21" s="311">
        <v>0.98989693807699997</v>
      </c>
    </row>
    <row r="22" spans="1:17" ht="14.4" customHeight="1" x14ac:dyDescent="0.3">
      <c r="A22" s="25" t="s">
        <v>67</v>
      </c>
      <c r="B22" s="76">
        <v>0</v>
      </c>
      <c r="C22" s="77">
        <v>0</v>
      </c>
      <c r="D22" s="77">
        <v>4.9406564584124654E-324</v>
      </c>
      <c r="E22" s="77">
        <v>9.8729999999999993</v>
      </c>
      <c r="F22" s="77">
        <v>4.9406564584124654E-324</v>
      </c>
      <c r="G22" s="77">
        <v>4.9406564584124654E-324</v>
      </c>
      <c r="H22" s="77">
        <v>4.9406564584124654E-324</v>
      </c>
      <c r="I22" s="77">
        <v>4.9406564584124654E-324</v>
      </c>
      <c r="J22" s="77">
        <v>50.086559999999999</v>
      </c>
      <c r="K22" s="77">
        <v>19.965</v>
      </c>
      <c r="L22" s="77">
        <v>4.9406564584124654E-324</v>
      </c>
      <c r="M22" s="77">
        <v>4.9406564584124654E-324</v>
      </c>
      <c r="N22" s="77">
        <v>4.9406564584124654E-324</v>
      </c>
      <c r="O22" s="77">
        <v>4.9406564584124654E-324</v>
      </c>
      <c r="P22" s="78">
        <v>79.92456</v>
      </c>
      <c r="Q22" s="311" t="s">
        <v>298</v>
      </c>
    </row>
    <row r="23" spans="1:17" ht="14.4" customHeight="1" x14ac:dyDescent="0.3">
      <c r="A23" s="26" t="s">
        <v>68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1.5810100666919889E-322</v>
      </c>
      <c r="Q23" s="311" t="s">
        <v>298</v>
      </c>
    </row>
    <row r="24" spans="1:17" ht="14.4" customHeight="1" x14ac:dyDescent="0.3">
      <c r="A24" s="26" t="s">
        <v>69</v>
      </c>
      <c r="B24" s="76">
        <v>0</v>
      </c>
      <c r="C24" s="77">
        <v>0</v>
      </c>
      <c r="D24" s="77">
        <v>-3.6379788070917101E-12</v>
      </c>
      <c r="E24" s="77">
        <v>3.8720000000030002</v>
      </c>
      <c r="F24" s="77">
        <v>27.236000000000001</v>
      </c>
      <c r="G24" s="77">
        <v>12.615000000001</v>
      </c>
      <c r="H24" s="77">
        <v>5.9244000000070001</v>
      </c>
      <c r="I24" s="77">
        <v>17.641999999999001</v>
      </c>
      <c r="J24" s="77">
        <v>5.295000000001</v>
      </c>
      <c r="K24" s="77">
        <v>1.218930000002</v>
      </c>
      <c r="L24" s="77">
        <v>-1.0869444208507424E-322</v>
      </c>
      <c r="M24" s="77">
        <v>-1.0869444208507424E-322</v>
      </c>
      <c r="N24" s="77">
        <v>-1.0869444208507424E-322</v>
      </c>
      <c r="O24" s="77">
        <v>-1.0869444208507424E-322</v>
      </c>
      <c r="P24" s="78">
        <v>73.803330000013005</v>
      </c>
      <c r="Q24" s="311"/>
    </row>
    <row r="25" spans="1:17" ht="14.4" customHeight="1" x14ac:dyDescent="0.3">
      <c r="A25" s="27" t="s">
        <v>70</v>
      </c>
      <c r="B25" s="79">
        <v>299340.397937248</v>
      </c>
      <c r="C25" s="80">
        <v>24945.033161437299</v>
      </c>
      <c r="D25" s="80">
        <v>27838.914560000001</v>
      </c>
      <c r="E25" s="80">
        <v>23001.993579999998</v>
      </c>
      <c r="F25" s="80">
        <v>23295.70566</v>
      </c>
      <c r="G25" s="80">
        <v>24927.120139999999</v>
      </c>
      <c r="H25" s="80">
        <v>25334.696189999999</v>
      </c>
      <c r="I25" s="80">
        <v>22988.667519999999</v>
      </c>
      <c r="J25" s="80">
        <v>28859.546009999998</v>
      </c>
      <c r="K25" s="80">
        <v>23148.145629999999</v>
      </c>
      <c r="L25" s="80">
        <v>4.9406564584124654E-324</v>
      </c>
      <c r="M25" s="80">
        <v>4.9406564584124654E-324</v>
      </c>
      <c r="N25" s="80">
        <v>4.9406564584124654E-324</v>
      </c>
      <c r="O25" s="80">
        <v>4.9406564584124654E-324</v>
      </c>
      <c r="P25" s="81">
        <v>199394.78928999999</v>
      </c>
      <c r="Q25" s="312">
        <v>0.99917079684499999</v>
      </c>
    </row>
    <row r="26" spans="1:17" ht="14.4" customHeight="1" x14ac:dyDescent="0.3">
      <c r="A26" s="25" t="s">
        <v>71</v>
      </c>
      <c r="B26" s="76">
        <v>9049.9258705087595</v>
      </c>
      <c r="C26" s="77">
        <v>754.16048920906303</v>
      </c>
      <c r="D26" s="77">
        <v>705.41138999999998</v>
      </c>
      <c r="E26" s="77">
        <v>627.30933000000005</v>
      </c>
      <c r="F26" s="77">
        <v>657.81706999999994</v>
      </c>
      <c r="G26" s="77">
        <v>698.15548000000001</v>
      </c>
      <c r="H26" s="77">
        <v>660.54119000000003</v>
      </c>
      <c r="I26" s="77">
        <v>888.67719999999997</v>
      </c>
      <c r="J26" s="77">
        <v>976.74114999999995</v>
      </c>
      <c r="K26" s="77">
        <v>684.29795000000001</v>
      </c>
      <c r="L26" s="77">
        <v>4.9406564584124654E-324</v>
      </c>
      <c r="M26" s="77">
        <v>4.9406564584124654E-324</v>
      </c>
      <c r="N26" s="77">
        <v>4.9406564584124654E-324</v>
      </c>
      <c r="O26" s="77">
        <v>4.9406564584124654E-324</v>
      </c>
      <c r="P26" s="78">
        <v>5898.9507599999997</v>
      </c>
      <c r="Q26" s="311">
        <v>0.97773465403000004</v>
      </c>
    </row>
    <row r="27" spans="1:17" ht="14.4" customHeight="1" x14ac:dyDescent="0.3">
      <c r="A27" s="28" t="s">
        <v>72</v>
      </c>
      <c r="B27" s="79">
        <v>308390.323807757</v>
      </c>
      <c r="C27" s="80">
        <v>25699.193650646401</v>
      </c>
      <c r="D27" s="80">
        <v>28544.325949999999</v>
      </c>
      <c r="E27" s="80">
        <v>23629.302909999999</v>
      </c>
      <c r="F27" s="80">
        <v>23953.522730000001</v>
      </c>
      <c r="G27" s="80">
        <v>25625.27562</v>
      </c>
      <c r="H27" s="80">
        <v>25995.237379999999</v>
      </c>
      <c r="I27" s="80">
        <v>23877.344720000001</v>
      </c>
      <c r="J27" s="80">
        <v>29836.28716</v>
      </c>
      <c r="K27" s="80">
        <v>23832.443579999999</v>
      </c>
      <c r="L27" s="80">
        <v>9.8813129168249309E-324</v>
      </c>
      <c r="M27" s="80">
        <v>9.8813129168249309E-324</v>
      </c>
      <c r="N27" s="80">
        <v>9.8813129168249309E-324</v>
      </c>
      <c r="O27" s="80">
        <v>9.8813129168249309E-324</v>
      </c>
      <c r="P27" s="81">
        <v>205293.74004999999</v>
      </c>
      <c r="Q27" s="312">
        <v>0.99854173851100003</v>
      </c>
    </row>
    <row r="28" spans="1:17" ht="14.4" customHeight="1" x14ac:dyDescent="0.3">
      <c r="A28" s="26" t="s">
        <v>73</v>
      </c>
      <c r="B28" s="76">
        <v>6.1810596068440002</v>
      </c>
      <c r="C28" s="77">
        <v>0.51508830056999999</v>
      </c>
      <c r="D28" s="77">
        <v>1.643</v>
      </c>
      <c r="E28" s="77">
        <v>0.32286999999999999</v>
      </c>
      <c r="F28" s="77">
        <v>0.18975</v>
      </c>
      <c r="G28" s="77">
        <v>1.2351641146031164E-322</v>
      </c>
      <c r="H28" s="77">
        <v>0.31280000000000002</v>
      </c>
      <c r="I28" s="77">
        <v>1.2351641146031164E-322</v>
      </c>
      <c r="J28" s="77">
        <v>9.7519999999999996E-2</v>
      </c>
      <c r="K28" s="77">
        <v>0.15875</v>
      </c>
      <c r="L28" s="77">
        <v>1.2351641146031164E-322</v>
      </c>
      <c r="M28" s="77">
        <v>1.2351641146031164E-322</v>
      </c>
      <c r="N28" s="77">
        <v>1.2351641146031164E-322</v>
      </c>
      <c r="O28" s="77">
        <v>1.2351641146031164E-322</v>
      </c>
      <c r="P28" s="78">
        <v>2.7246899999999998</v>
      </c>
      <c r="Q28" s="311">
        <v>0.66121915334199999</v>
      </c>
    </row>
    <row r="29" spans="1:17" ht="14.4" customHeight="1" x14ac:dyDescent="0.3">
      <c r="A29" s="26" t="s">
        <v>74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7.9050503334599447E-323</v>
      </c>
      <c r="Q29" s="311" t="s">
        <v>298</v>
      </c>
    </row>
    <row r="30" spans="1:17" ht="14.4" customHeight="1" x14ac:dyDescent="0.3">
      <c r="A30" s="26" t="s">
        <v>75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3.9525251667299724E-322</v>
      </c>
      <c r="Q30" s="311">
        <v>0</v>
      </c>
    </row>
    <row r="31" spans="1:17" ht="14.4" customHeight="1" thickBot="1" x14ac:dyDescent="0.35">
      <c r="A31" s="29" t="s">
        <v>76</v>
      </c>
      <c r="B31" s="82">
        <v>1.9762625833649862E-323</v>
      </c>
      <c r="C31" s="83">
        <v>0</v>
      </c>
      <c r="D31" s="83">
        <v>2.4703282292062327E-323</v>
      </c>
      <c r="E31" s="83">
        <v>2.8719999999999999</v>
      </c>
      <c r="F31" s="83">
        <v>1.133</v>
      </c>
      <c r="G31" s="83">
        <v>1.615</v>
      </c>
      <c r="H31" s="83">
        <v>0.41399999999999998</v>
      </c>
      <c r="I31" s="83">
        <v>2.5459999999999998</v>
      </c>
      <c r="J31" s="83">
        <v>3.395</v>
      </c>
      <c r="K31" s="83">
        <v>1.139</v>
      </c>
      <c r="L31" s="83">
        <v>2.4703282292062327E-323</v>
      </c>
      <c r="M31" s="83">
        <v>2.4703282292062327E-323</v>
      </c>
      <c r="N31" s="83">
        <v>2.4703282292062327E-323</v>
      </c>
      <c r="O31" s="83">
        <v>2.4703282292062327E-323</v>
      </c>
      <c r="P31" s="84">
        <v>13.114000000000001</v>
      </c>
      <c r="Q31" s="313" t="s">
        <v>298</v>
      </c>
    </row>
    <row r="32" spans="1:17" ht="14.4" customHeight="1" x14ac:dyDescent="0.3">
      <c r="A32" s="456" t="s">
        <v>77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78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79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80</v>
      </c>
      <c r="C3" s="453"/>
      <c r="D3" s="453"/>
      <c r="E3" s="453"/>
      <c r="F3" s="460" t="s">
        <v>81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214</v>
      </c>
      <c r="G4" s="464" t="s">
        <v>82</v>
      </c>
      <c r="H4" s="63" t="s">
        <v>278</v>
      </c>
      <c r="I4" s="462" t="s">
        <v>83</v>
      </c>
      <c r="J4" s="464" t="s">
        <v>84</v>
      </c>
      <c r="K4" s="465" t="s">
        <v>85</v>
      </c>
    </row>
    <row r="5" spans="1:11" ht="42" thickBot="1" x14ac:dyDescent="0.35">
      <c r="A5" s="178"/>
      <c r="B5" s="34" t="s">
        <v>215</v>
      </c>
      <c r="C5" s="35" t="s">
        <v>86</v>
      </c>
      <c r="D5" s="36" t="s">
        <v>87</v>
      </c>
      <c r="E5" s="36" t="s">
        <v>88</v>
      </c>
      <c r="F5" s="463"/>
      <c r="G5" s="463"/>
      <c r="H5" s="35" t="s">
        <v>89</v>
      </c>
      <c r="I5" s="463"/>
      <c r="J5" s="463"/>
      <c r="K5" s="466"/>
    </row>
    <row r="6" spans="1:11" ht="14.4" customHeight="1" thickBot="1" x14ac:dyDescent="0.35">
      <c r="A6" s="599" t="s">
        <v>300</v>
      </c>
      <c r="B6" s="581">
        <v>286794.61104176397</v>
      </c>
      <c r="C6" s="581">
        <v>310462.63624000002</v>
      </c>
      <c r="D6" s="582">
        <v>23668.025198236101</v>
      </c>
      <c r="E6" s="583">
        <v>1.0825260457720001</v>
      </c>
      <c r="F6" s="581">
        <v>299340.397937248</v>
      </c>
      <c r="G6" s="582">
        <v>199560.265291499</v>
      </c>
      <c r="H6" s="584">
        <v>23148.145629999999</v>
      </c>
      <c r="I6" s="581">
        <v>199394.78928999999</v>
      </c>
      <c r="J6" s="582">
        <v>-165.47600149884201</v>
      </c>
      <c r="K6" s="585">
        <v>0.66611386456300004</v>
      </c>
    </row>
    <row r="7" spans="1:11" ht="14.4" customHeight="1" thickBot="1" x14ac:dyDescent="0.35">
      <c r="A7" s="600" t="s">
        <v>301</v>
      </c>
      <c r="B7" s="581">
        <v>193034.79579715099</v>
      </c>
      <c r="C7" s="581">
        <v>201259.20916999999</v>
      </c>
      <c r="D7" s="582">
        <v>8224.4133728486795</v>
      </c>
      <c r="E7" s="583">
        <v>1.042605859419</v>
      </c>
      <c r="F7" s="581">
        <v>209737.83875104599</v>
      </c>
      <c r="G7" s="582">
        <v>139825.22583403101</v>
      </c>
      <c r="H7" s="584">
        <v>15591.72791</v>
      </c>
      <c r="I7" s="581">
        <v>139464.15190999999</v>
      </c>
      <c r="J7" s="582">
        <v>-361.07392403096298</v>
      </c>
      <c r="K7" s="585">
        <v>0.66494511786900001</v>
      </c>
    </row>
    <row r="8" spans="1:11" ht="14.4" customHeight="1" thickBot="1" x14ac:dyDescent="0.35">
      <c r="A8" s="601" t="s">
        <v>302</v>
      </c>
      <c r="B8" s="581">
        <v>189296.79610221999</v>
      </c>
      <c r="C8" s="581">
        <v>197529.29717000001</v>
      </c>
      <c r="D8" s="582">
        <v>8232.5010677794307</v>
      </c>
      <c r="E8" s="583">
        <v>1.043489912334</v>
      </c>
      <c r="F8" s="581">
        <v>205918.32144271399</v>
      </c>
      <c r="G8" s="582">
        <v>137278.88096180899</v>
      </c>
      <c r="H8" s="584">
        <v>15383.08691</v>
      </c>
      <c r="I8" s="581">
        <v>137062.13591000001</v>
      </c>
      <c r="J8" s="582">
        <v>-216.74505180926599</v>
      </c>
      <c r="K8" s="585">
        <v>0.66561408887600004</v>
      </c>
    </row>
    <row r="9" spans="1:11" ht="14.4" customHeight="1" thickBot="1" x14ac:dyDescent="0.35">
      <c r="A9" s="602" t="s">
        <v>303</v>
      </c>
      <c r="B9" s="586">
        <v>4.9406564584124654E-324</v>
      </c>
      <c r="C9" s="586">
        <v>4.9406564584124654E-324</v>
      </c>
      <c r="D9" s="587">
        <v>0</v>
      </c>
      <c r="E9" s="588">
        <v>1</v>
      </c>
      <c r="F9" s="586">
        <v>0</v>
      </c>
      <c r="G9" s="587">
        <v>0</v>
      </c>
      <c r="H9" s="589">
        <v>7.3999999999999999E-4</v>
      </c>
      <c r="I9" s="586">
        <v>7.3999999999999999E-4</v>
      </c>
      <c r="J9" s="587">
        <v>7.3999999999999999E-4</v>
      </c>
      <c r="K9" s="590" t="s">
        <v>298</v>
      </c>
    </row>
    <row r="10" spans="1:11" ht="14.4" customHeight="1" thickBot="1" x14ac:dyDescent="0.35">
      <c r="A10" s="603" t="s">
        <v>304</v>
      </c>
      <c r="B10" s="581">
        <v>4.9406564584124654E-324</v>
      </c>
      <c r="C10" s="581">
        <v>4.9406564584124654E-324</v>
      </c>
      <c r="D10" s="582">
        <v>0</v>
      </c>
      <c r="E10" s="583">
        <v>1</v>
      </c>
      <c r="F10" s="581">
        <v>0</v>
      </c>
      <c r="G10" s="582">
        <v>0</v>
      </c>
      <c r="H10" s="584">
        <v>7.3999999999999999E-4</v>
      </c>
      <c r="I10" s="581">
        <v>7.3999999999999999E-4</v>
      </c>
      <c r="J10" s="582">
        <v>7.3999999999999999E-4</v>
      </c>
      <c r="K10" s="591" t="s">
        <v>298</v>
      </c>
    </row>
    <row r="11" spans="1:11" ht="14.4" customHeight="1" thickBot="1" x14ac:dyDescent="0.35">
      <c r="A11" s="602" t="s">
        <v>305</v>
      </c>
      <c r="B11" s="586">
        <v>183478.403202552</v>
      </c>
      <c r="C11" s="586">
        <v>190163.25197000001</v>
      </c>
      <c r="D11" s="587">
        <v>6684.8487674474</v>
      </c>
      <c r="E11" s="588">
        <v>1.036433981606</v>
      </c>
      <c r="F11" s="586">
        <v>199969.47207707301</v>
      </c>
      <c r="G11" s="587">
        <v>133312.98138471501</v>
      </c>
      <c r="H11" s="589">
        <v>14894.86614</v>
      </c>
      <c r="I11" s="586">
        <v>133115.93317999999</v>
      </c>
      <c r="J11" s="587">
        <v>-197.048204715509</v>
      </c>
      <c r="K11" s="592">
        <v>0.66568127523300002</v>
      </c>
    </row>
    <row r="12" spans="1:11" ht="14.4" customHeight="1" thickBot="1" x14ac:dyDescent="0.35">
      <c r="A12" s="603" t="s">
        <v>306</v>
      </c>
      <c r="B12" s="581">
        <v>63900.243392492201</v>
      </c>
      <c r="C12" s="581">
        <v>68378.193859999999</v>
      </c>
      <c r="D12" s="582">
        <v>4477.9504675077796</v>
      </c>
      <c r="E12" s="583">
        <v>1.0700772051830001</v>
      </c>
      <c r="F12" s="581">
        <v>61966.831770953999</v>
      </c>
      <c r="G12" s="582">
        <v>41311.221180635999</v>
      </c>
      <c r="H12" s="584">
        <v>5048.2092599999996</v>
      </c>
      <c r="I12" s="581">
        <v>41127.220979999998</v>
      </c>
      <c r="J12" s="582">
        <v>-184.00020063599399</v>
      </c>
      <c r="K12" s="585">
        <v>0.66369733298599998</v>
      </c>
    </row>
    <row r="13" spans="1:11" ht="14.4" customHeight="1" thickBot="1" x14ac:dyDescent="0.35">
      <c r="A13" s="603" t="s">
        <v>307</v>
      </c>
      <c r="B13" s="581">
        <v>230.16668614139701</v>
      </c>
      <c r="C13" s="581">
        <v>313.06011000000001</v>
      </c>
      <c r="D13" s="582">
        <v>82.893423858603001</v>
      </c>
      <c r="E13" s="583">
        <v>1.360145185423</v>
      </c>
      <c r="F13" s="581">
        <v>318.42113976574899</v>
      </c>
      <c r="G13" s="582">
        <v>212.28075984383301</v>
      </c>
      <c r="H13" s="584">
        <v>25.007580000000001</v>
      </c>
      <c r="I13" s="581">
        <v>210.09048999999999</v>
      </c>
      <c r="J13" s="582">
        <v>-2.1902698438320001</v>
      </c>
      <c r="K13" s="585">
        <v>0.65978813515500001</v>
      </c>
    </row>
    <row r="14" spans="1:11" ht="14.4" customHeight="1" thickBot="1" x14ac:dyDescent="0.35">
      <c r="A14" s="603" t="s">
        <v>308</v>
      </c>
      <c r="B14" s="581">
        <v>4.9406564584124654E-324</v>
      </c>
      <c r="C14" s="581">
        <v>0.91688999999999998</v>
      </c>
      <c r="D14" s="582">
        <v>0.91688999999999998</v>
      </c>
      <c r="E14" s="593" t="s">
        <v>309</v>
      </c>
      <c r="F14" s="581">
        <v>0</v>
      </c>
      <c r="G14" s="582">
        <v>0</v>
      </c>
      <c r="H14" s="584">
        <v>4.9406564584124654E-324</v>
      </c>
      <c r="I14" s="581">
        <v>3.9525251667299724E-323</v>
      </c>
      <c r="J14" s="582">
        <v>3.9525251667299724E-323</v>
      </c>
      <c r="K14" s="591" t="s">
        <v>298</v>
      </c>
    </row>
    <row r="15" spans="1:11" ht="14.4" customHeight="1" thickBot="1" x14ac:dyDescent="0.35">
      <c r="A15" s="603" t="s">
        <v>310</v>
      </c>
      <c r="B15" s="581">
        <v>331.16668006007001</v>
      </c>
      <c r="C15" s="581">
        <v>348.01925</v>
      </c>
      <c r="D15" s="582">
        <v>16.852569939929001</v>
      </c>
      <c r="E15" s="583">
        <v>1.0508884829139999</v>
      </c>
      <c r="F15" s="581">
        <v>321.00507592446201</v>
      </c>
      <c r="G15" s="582">
        <v>214.00338394964101</v>
      </c>
      <c r="H15" s="584">
        <v>43.604379999999999</v>
      </c>
      <c r="I15" s="581">
        <v>167.81507999999999</v>
      </c>
      <c r="J15" s="582">
        <v>-46.188303949641003</v>
      </c>
      <c r="K15" s="585">
        <v>0.52278014457099997</v>
      </c>
    </row>
    <row r="16" spans="1:11" ht="14.4" customHeight="1" thickBot="1" x14ac:dyDescent="0.35">
      <c r="A16" s="603" t="s">
        <v>311</v>
      </c>
      <c r="B16" s="581">
        <v>7.8333295283459998</v>
      </c>
      <c r="C16" s="581">
        <v>18.374700000000001</v>
      </c>
      <c r="D16" s="582">
        <v>10.541370471653</v>
      </c>
      <c r="E16" s="583">
        <v>2.345707522389</v>
      </c>
      <c r="F16" s="581">
        <v>8.9978267188669996</v>
      </c>
      <c r="G16" s="582">
        <v>5.9985511459109997</v>
      </c>
      <c r="H16" s="584">
        <v>0.29372999999999999</v>
      </c>
      <c r="I16" s="581">
        <v>4.9325599999999996</v>
      </c>
      <c r="J16" s="582">
        <v>-1.0659911459110001</v>
      </c>
      <c r="K16" s="585">
        <v>0.548194597886</v>
      </c>
    </row>
    <row r="17" spans="1:11" ht="14.4" customHeight="1" thickBot="1" x14ac:dyDescent="0.35">
      <c r="A17" s="603" t="s">
        <v>312</v>
      </c>
      <c r="B17" s="581">
        <v>118909.992880291</v>
      </c>
      <c r="C17" s="581">
        <v>121026.70011000001</v>
      </c>
      <c r="D17" s="582">
        <v>2116.7072297086302</v>
      </c>
      <c r="E17" s="583">
        <v>1.0178009196569999</v>
      </c>
      <c r="F17" s="581">
        <v>137272.99999999299</v>
      </c>
      <c r="G17" s="582">
        <v>91515.333333328395</v>
      </c>
      <c r="H17" s="584">
        <v>9769.0289699999994</v>
      </c>
      <c r="I17" s="581">
        <v>91562.433189999996</v>
      </c>
      <c r="J17" s="582">
        <v>47.099856671615001</v>
      </c>
      <c r="K17" s="585">
        <v>0.66700977752299995</v>
      </c>
    </row>
    <row r="18" spans="1:11" ht="14.4" customHeight="1" thickBot="1" x14ac:dyDescent="0.35">
      <c r="A18" s="603" t="s">
        <v>313</v>
      </c>
      <c r="B18" s="581">
        <v>71.000155724997995</v>
      </c>
      <c r="C18" s="581">
        <v>77.987049999999996</v>
      </c>
      <c r="D18" s="582">
        <v>6.9868942750010001</v>
      </c>
      <c r="E18" s="583">
        <v>1.098406745783</v>
      </c>
      <c r="F18" s="581">
        <v>81.216263717605997</v>
      </c>
      <c r="G18" s="582">
        <v>54.144175811737</v>
      </c>
      <c r="H18" s="584">
        <v>8.7222200000000001</v>
      </c>
      <c r="I18" s="581">
        <v>43.44088</v>
      </c>
      <c r="J18" s="582">
        <v>-10.703295811737</v>
      </c>
      <c r="K18" s="585">
        <v>0.53487907484899999</v>
      </c>
    </row>
    <row r="19" spans="1:11" ht="14.4" customHeight="1" thickBot="1" x14ac:dyDescent="0.35">
      <c r="A19" s="602" t="s">
        <v>314</v>
      </c>
      <c r="B19" s="586">
        <v>1514.9999087801</v>
      </c>
      <c r="C19" s="586">
        <v>1864.472</v>
      </c>
      <c r="D19" s="587">
        <v>349.47209121990198</v>
      </c>
      <c r="E19" s="588">
        <v>1.2306746615590001</v>
      </c>
      <c r="F19" s="586">
        <v>1982</v>
      </c>
      <c r="G19" s="587">
        <v>1321.3333333333301</v>
      </c>
      <c r="H19" s="589">
        <v>133.26499999999999</v>
      </c>
      <c r="I19" s="586">
        <v>1212.316</v>
      </c>
      <c r="J19" s="587">
        <v>-109.01733333333399</v>
      </c>
      <c r="K19" s="592">
        <v>0.61166296669999998</v>
      </c>
    </row>
    <row r="20" spans="1:11" ht="14.4" customHeight="1" thickBot="1" x14ac:dyDescent="0.35">
      <c r="A20" s="603" t="s">
        <v>315</v>
      </c>
      <c r="B20" s="581">
        <v>1484.9999105864299</v>
      </c>
      <c r="C20" s="581">
        <v>1853.1690000000001</v>
      </c>
      <c r="D20" s="582">
        <v>368.16908941356701</v>
      </c>
      <c r="E20" s="583">
        <v>1.2479253276640001</v>
      </c>
      <c r="F20" s="581">
        <v>1970.3525321710299</v>
      </c>
      <c r="G20" s="582">
        <v>1313.56835478068</v>
      </c>
      <c r="H20" s="584">
        <v>132.34899999999999</v>
      </c>
      <c r="I20" s="581">
        <v>1201.674</v>
      </c>
      <c r="J20" s="582">
        <v>-111.894354780684</v>
      </c>
      <c r="K20" s="585">
        <v>0.60987766421400003</v>
      </c>
    </row>
    <row r="21" spans="1:11" ht="14.4" customHeight="1" thickBot="1" x14ac:dyDescent="0.35">
      <c r="A21" s="603" t="s">
        <v>316</v>
      </c>
      <c r="B21" s="581">
        <v>29.999998193665</v>
      </c>
      <c r="C21" s="581">
        <v>11.303000000000001</v>
      </c>
      <c r="D21" s="582">
        <v>-18.696998193664999</v>
      </c>
      <c r="E21" s="583">
        <v>0.37676668935199997</v>
      </c>
      <c r="F21" s="581">
        <v>11.647467828973999</v>
      </c>
      <c r="G21" s="582">
        <v>7.7649785526489996</v>
      </c>
      <c r="H21" s="584">
        <v>0.91600000000000004</v>
      </c>
      <c r="I21" s="581">
        <v>10.641999999999999</v>
      </c>
      <c r="J21" s="582">
        <v>2.8770214473500002</v>
      </c>
      <c r="K21" s="585">
        <v>0.91367498552100002</v>
      </c>
    </row>
    <row r="22" spans="1:11" ht="14.4" customHeight="1" thickBot="1" x14ac:dyDescent="0.35">
      <c r="A22" s="602" t="s">
        <v>317</v>
      </c>
      <c r="B22" s="586">
        <v>1936.26509341523</v>
      </c>
      <c r="C22" s="586">
        <v>3045.5153300000002</v>
      </c>
      <c r="D22" s="587">
        <v>1109.2502365847699</v>
      </c>
      <c r="E22" s="588">
        <v>1.5728813892039999</v>
      </c>
      <c r="F22" s="586">
        <v>1971.08539823352</v>
      </c>
      <c r="G22" s="587">
        <v>1314.05693215568</v>
      </c>
      <c r="H22" s="589">
        <v>186.51906</v>
      </c>
      <c r="I22" s="586">
        <v>1219.43587</v>
      </c>
      <c r="J22" s="587">
        <v>-94.621062155681003</v>
      </c>
      <c r="K22" s="592">
        <v>0.61866211940500004</v>
      </c>
    </row>
    <row r="23" spans="1:11" ht="14.4" customHeight="1" thickBot="1" x14ac:dyDescent="0.35">
      <c r="A23" s="603" t="s">
        <v>318</v>
      </c>
      <c r="B23" s="581">
        <v>35.000037892606997</v>
      </c>
      <c r="C23" s="581">
        <v>2.6160000000000001</v>
      </c>
      <c r="D23" s="582">
        <v>-32.384037892606997</v>
      </c>
      <c r="E23" s="583">
        <v>7.4742776221999999E-2</v>
      </c>
      <c r="F23" s="581">
        <v>20.647814971595999</v>
      </c>
      <c r="G23" s="582">
        <v>13.765209981064</v>
      </c>
      <c r="H23" s="584">
        <v>2.8795600000000001</v>
      </c>
      <c r="I23" s="581">
        <v>2.8795600000000001</v>
      </c>
      <c r="J23" s="582">
        <v>-10.885649981064001</v>
      </c>
      <c r="K23" s="585">
        <v>0.13946076153600001</v>
      </c>
    </row>
    <row r="24" spans="1:11" ht="14.4" customHeight="1" thickBot="1" x14ac:dyDescent="0.35">
      <c r="A24" s="603" t="s">
        <v>319</v>
      </c>
      <c r="B24" s="581">
        <v>19.697238814005999</v>
      </c>
      <c r="C24" s="581">
        <v>407.04095999999998</v>
      </c>
      <c r="D24" s="582">
        <v>387.34372118599401</v>
      </c>
      <c r="E24" s="583">
        <v>20.664874089384998</v>
      </c>
      <c r="F24" s="581">
        <v>19.106320922047001</v>
      </c>
      <c r="G24" s="582">
        <v>12.737547281364</v>
      </c>
      <c r="H24" s="584">
        <v>6.3240600000000002</v>
      </c>
      <c r="I24" s="581">
        <v>15.20364</v>
      </c>
      <c r="J24" s="582">
        <v>2.4660927186350001</v>
      </c>
      <c r="K24" s="585">
        <v>0.79573875378799996</v>
      </c>
    </row>
    <row r="25" spans="1:11" ht="14.4" customHeight="1" thickBot="1" x14ac:dyDescent="0.35">
      <c r="A25" s="603" t="s">
        <v>320</v>
      </c>
      <c r="B25" s="581">
        <v>1.9999198795819999</v>
      </c>
      <c r="C25" s="581">
        <v>0.29294999999999999</v>
      </c>
      <c r="D25" s="582">
        <v>-1.7069698795820001</v>
      </c>
      <c r="E25" s="583">
        <v>0.14648086805400001</v>
      </c>
      <c r="F25" s="581">
        <v>1.9396812176539999</v>
      </c>
      <c r="G25" s="582">
        <v>1.2931208117690001</v>
      </c>
      <c r="H25" s="584">
        <v>4.9406564584124654E-324</v>
      </c>
      <c r="I25" s="581">
        <v>0.27576000000000001</v>
      </c>
      <c r="J25" s="582">
        <v>-1.0173608117690001</v>
      </c>
      <c r="K25" s="585">
        <v>0.14216769100500001</v>
      </c>
    </row>
    <row r="26" spans="1:11" ht="14.4" customHeight="1" thickBot="1" x14ac:dyDescent="0.35">
      <c r="A26" s="603" t="s">
        <v>321</v>
      </c>
      <c r="B26" s="581">
        <v>208.91869742076301</v>
      </c>
      <c r="C26" s="581">
        <v>156.15239</v>
      </c>
      <c r="D26" s="582">
        <v>-52.766307420761997</v>
      </c>
      <c r="E26" s="583">
        <v>0.74743137846300001</v>
      </c>
      <c r="F26" s="581">
        <v>180.65468191394001</v>
      </c>
      <c r="G26" s="582">
        <v>120.43645460929299</v>
      </c>
      <c r="H26" s="584">
        <v>16.295649999999998</v>
      </c>
      <c r="I26" s="581">
        <v>103.23645999999999</v>
      </c>
      <c r="J26" s="582">
        <v>-17.199994609293</v>
      </c>
      <c r="K26" s="585">
        <v>0.57145742864899995</v>
      </c>
    </row>
    <row r="27" spans="1:11" ht="14.4" customHeight="1" thickBot="1" x14ac:dyDescent="0.35">
      <c r="A27" s="603" t="s">
        <v>322</v>
      </c>
      <c r="B27" s="581">
        <v>960.12180218995195</v>
      </c>
      <c r="C27" s="581">
        <v>1066.8255300000001</v>
      </c>
      <c r="D27" s="582">
        <v>106.70372781004799</v>
      </c>
      <c r="E27" s="583">
        <v>1.111135615884</v>
      </c>
      <c r="F27" s="581">
        <v>893.31807074648896</v>
      </c>
      <c r="G27" s="582">
        <v>595.54538049765904</v>
      </c>
      <c r="H27" s="584">
        <v>68.707539999999995</v>
      </c>
      <c r="I27" s="581">
        <v>579.49423000000002</v>
      </c>
      <c r="J27" s="582">
        <v>-16.051150497658998</v>
      </c>
      <c r="K27" s="585">
        <v>0.64869865390199999</v>
      </c>
    </row>
    <row r="28" spans="1:11" ht="14.4" customHeight="1" thickBot="1" x14ac:dyDescent="0.35">
      <c r="A28" s="603" t="s">
        <v>323</v>
      </c>
      <c r="B28" s="581">
        <v>72.999955604587996</v>
      </c>
      <c r="C28" s="581">
        <v>121.52144</v>
      </c>
      <c r="D28" s="582">
        <v>48.521484395412003</v>
      </c>
      <c r="E28" s="583">
        <v>1.6646782726580001</v>
      </c>
      <c r="F28" s="581">
        <v>158.810716134606</v>
      </c>
      <c r="G28" s="582">
        <v>105.873810756404</v>
      </c>
      <c r="H28" s="584">
        <v>13.08239</v>
      </c>
      <c r="I28" s="581">
        <v>95.705349999999996</v>
      </c>
      <c r="J28" s="582">
        <v>-10.168460756404</v>
      </c>
      <c r="K28" s="585">
        <v>0.602637859266</v>
      </c>
    </row>
    <row r="29" spans="1:11" ht="14.4" customHeight="1" thickBot="1" x14ac:dyDescent="0.35">
      <c r="A29" s="603" t="s">
        <v>324</v>
      </c>
      <c r="B29" s="581">
        <v>4.9406564584124654E-324</v>
      </c>
      <c r="C29" s="581">
        <v>4.9406564584124654E-324</v>
      </c>
      <c r="D29" s="582">
        <v>0</v>
      </c>
      <c r="E29" s="583">
        <v>1</v>
      </c>
      <c r="F29" s="581">
        <v>0</v>
      </c>
      <c r="G29" s="582">
        <v>0</v>
      </c>
      <c r="H29" s="584">
        <v>4.9406564584124654E-324</v>
      </c>
      <c r="I29" s="581">
        <v>2.10806</v>
      </c>
      <c r="J29" s="582">
        <v>2.10806</v>
      </c>
      <c r="K29" s="591" t="s">
        <v>298</v>
      </c>
    </row>
    <row r="30" spans="1:11" ht="14.4" customHeight="1" thickBot="1" x14ac:dyDescent="0.35">
      <c r="A30" s="603" t="s">
        <v>325</v>
      </c>
      <c r="B30" s="581">
        <v>185.00002886093401</v>
      </c>
      <c r="C30" s="581">
        <v>170.80170000000001</v>
      </c>
      <c r="D30" s="582">
        <v>-14.198328860933</v>
      </c>
      <c r="E30" s="583">
        <v>0.92325228839999995</v>
      </c>
      <c r="F30" s="581">
        <v>187.96442481869499</v>
      </c>
      <c r="G30" s="582">
        <v>125.309616545797</v>
      </c>
      <c r="H30" s="584">
        <v>18.344999999999999</v>
      </c>
      <c r="I30" s="581">
        <v>100.44499999999999</v>
      </c>
      <c r="J30" s="582">
        <v>-24.864616545796</v>
      </c>
      <c r="K30" s="585">
        <v>0.53438303602799997</v>
      </c>
    </row>
    <row r="31" spans="1:11" ht="14.4" customHeight="1" thickBot="1" x14ac:dyDescent="0.35">
      <c r="A31" s="603" t="s">
        <v>326</v>
      </c>
      <c r="B31" s="581">
        <v>76.321435404596997</v>
      </c>
      <c r="C31" s="581">
        <v>76.229069999999993</v>
      </c>
      <c r="D31" s="582">
        <v>-9.2365404597000003E-2</v>
      </c>
      <c r="E31" s="583">
        <v>0.99878978423099996</v>
      </c>
      <c r="F31" s="581">
        <v>76.035687508493993</v>
      </c>
      <c r="G31" s="582">
        <v>50.690458338996002</v>
      </c>
      <c r="H31" s="584">
        <v>6.4975699999999996</v>
      </c>
      <c r="I31" s="581">
        <v>48.970269999999999</v>
      </c>
      <c r="J31" s="582">
        <v>-1.720188338996</v>
      </c>
      <c r="K31" s="585">
        <v>0.64404323291599996</v>
      </c>
    </row>
    <row r="32" spans="1:11" ht="14.4" customHeight="1" thickBot="1" x14ac:dyDescent="0.35">
      <c r="A32" s="603" t="s">
        <v>327</v>
      </c>
      <c r="B32" s="581">
        <v>376.205977348202</v>
      </c>
      <c r="C32" s="581">
        <v>1044.03529</v>
      </c>
      <c r="D32" s="582">
        <v>667.829312651799</v>
      </c>
      <c r="E32" s="583">
        <v>2.7751693297350002</v>
      </c>
      <c r="F32" s="581">
        <v>432.608</v>
      </c>
      <c r="G32" s="582">
        <v>288.40533333333298</v>
      </c>
      <c r="H32" s="584">
        <v>54.38729</v>
      </c>
      <c r="I32" s="581">
        <v>271.11754000000002</v>
      </c>
      <c r="J32" s="582">
        <v>-17.287793333332999</v>
      </c>
      <c r="K32" s="585">
        <v>0.62670486907300005</v>
      </c>
    </row>
    <row r="33" spans="1:11" ht="14.4" customHeight="1" thickBot="1" x14ac:dyDescent="0.35">
      <c r="A33" s="602" t="s">
        <v>328</v>
      </c>
      <c r="B33" s="586">
        <v>1282.99984274909</v>
      </c>
      <c r="C33" s="586">
        <v>1381.3372300000001</v>
      </c>
      <c r="D33" s="587">
        <v>98.337387250909003</v>
      </c>
      <c r="E33" s="588">
        <v>1.076646453081</v>
      </c>
      <c r="F33" s="586">
        <v>1102.0601159595999</v>
      </c>
      <c r="G33" s="587">
        <v>734.706743973068</v>
      </c>
      <c r="H33" s="589">
        <v>108.61037</v>
      </c>
      <c r="I33" s="586">
        <v>777.96956</v>
      </c>
      <c r="J33" s="587">
        <v>43.262816026932001</v>
      </c>
      <c r="K33" s="592">
        <v>0.70592297891300004</v>
      </c>
    </row>
    <row r="34" spans="1:11" ht="14.4" customHeight="1" thickBot="1" x14ac:dyDescent="0.35">
      <c r="A34" s="603" t="s">
        <v>329</v>
      </c>
      <c r="B34" s="581">
        <v>1129.9998519614001</v>
      </c>
      <c r="C34" s="581">
        <v>1201.87545</v>
      </c>
      <c r="D34" s="582">
        <v>71.875598038602007</v>
      </c>
      <c r="E34" s="583">
        <v>1.06360673226</v>
      </c>
      <c r="F34" s="581">
        <v>962.064960003588</v>
      </c>
      <c r="G34" s="582">
        <v>641.37664000239204</v>
      </c>
      <c r="H34" s="584">
        <v>86.752679999999998</v>
      </c>
      <c r="I34" s="581">
        <v>632.17237999999998</v>
      </c>
      <c r="J34" s="582">
        <v>-9.2042600023919992</v>
      </c>
      <c r="K34" s="585">
        <v>0.65709947485999998</v>
      </c>
    </row>
    <row r="35" spans="1:11" ht="14.4" customHeight="1" thickBot="1" x14ac:dyDescent="0.35">
      <c r="A35" s="603" t="s">
        <v>330</v>
      </c>
      <c r="B35" s="581">
        <v>152.99999078769301</v>
      </c>
      <c r="C35" s="581">
        <v>175.46583000000001</v>
      </c>
      <c r="D35" s="582">
        <v>22.465839212306001</v>
      </c>
      <c r="E35" s="583">
        <v>1.146835559248</v>
      </c>
      <c r="F35" s="581">
        <v>139.99515595601301</v>
      </c>
      <c r="G35" s="582">
        <v>93.330103970674998</v>
      </c>
      <c r="H35" s="584">
        <v>18.38513</v>
      </c>
      <c r="I35" s="581">
        <v>136.97962999999999</v>
      </c>
      <c r="J35" s="582">
        <v>43.649526029324001</v>
      </c>
      <c r="K35" s="585">
        <v>0.97845978358700003</v>
      </c>
    </row>
    <row r="36" spans="1:11" ht="14.4" customHeight="1" thickBot="1" x14ac:dyDescent="0.35">
      <c r="A36" s="603" t="s">
        <v>331</v>
      </c>
      <c r="B36" s="581">
        <v>4.9406564584124654E-324</v>
      </c>
      <c r="C36" s="581">
        <v>3.9959500000000001</v>
      </c>
      <c r="D36" s="582">
        <v>3.9959500000000001</v>
      </c>
      <c r="E36" s="593" t="s">
        <v>309</v>
      </c>
      <c r="F36" s="581">
        <v>0</v>
      </c>
      <c r="G36" s="582">
        <v>0</v>
      </c>
      <c r="H36" s="584">
        <v>3.4725600000000001</v>
      </c>
      <c r="I36" s="581">
        <v>8.8175500000000007</v>
      </c>
      <c r="J36" s="582">
        <v>8.8175500000000007</v>
      </c>
      <c r="K36" s="591" t="s">
        <v>298</v>
      </c>
    </row>
    <row r="37" spans="1:11" ht="14.4" customHeight="1" thickBot="1" x14ac:dyDescent="0.35">
      <c r="A37" s="602" t="s">
        <v>332</v>
      </c>
      <c r="B37" s="586">
        <v>721.73851654328701</v>
      </c>
      <c r="C37" s="586">
        <v>683.34497999999996</v>
      </c>
      <c r="D37" s="587">
        <v>-38.393536543285997</v>
      </c>
      <c r="E37" s="588">
        <v>0.94680409086700001</v>
      </c>
      <c r="F37" s="586">
        <v>524.43918072132499</v>
      </c>
      <c r="G37" s="587">
        <v>349.626120480883</v>
      </c>
      <c r="H37" s="589">
        <v>43.463830000000002</v>
      </c>
      <c r="I37" s="586">
        <v>350.54399999999998</v>
      </c>
      <c r="J37" s="587">
        <v>0.91787951911599996</v>
      </c>
      <c r="K37" s="592">
        <v>0.66841687823100004</v>
      </c>
    </row>
    <row r="38" spans="1:11" ht="14.4" customHeight="1" thickBot="1" x14ac:dyDescent="0.35">
      <c r="A38" s="603" t="s">
        <v>333</v>
      </c>
      <c r="B38" s="581">
        <v>167.97778988586199</v>
      </c>
      <c r="C38" s="581">
        <v>126.99918</v>
      </c>
      <c r="D38" s="582">
        <v>-40.978609885861999</v>
      </c>
      <c r="E38" s="583">
        <v>0.75604745178599997</v>
      </c>
      <c r="F38" s="581">
        <v>110.936712692611</v>
      </c>
      <c r="G38" s="582">
        <v>73.957808461740001</v>
      </c>
      <c r="H38" s="584">
        <v>0.84699999999999998</v>
      </c>
      <c r="I38" s="581">
        <v>1.7262</v>
      </c>
      <c r="J38" s="582">
        <v>-72.231608461739995</v>
      </c>
      <c r="K38" s="585">
        <v>1.5560223103999999E-2</v>
      </c>
    </row>
    <row r="39" spans="1:11" ht="14.4" customHeight="1" thickBot="1" x14ac:dyDescent="0.35">
      <c r="A39" s="603" t="s">
        <v>334</v>
      </c>
      <c r="B39" s="581">
        <v>22.000078675348998</v>
      </c>
      <c r="C39" s="581">
        <v>22.032699999999998</v>
      </c>
      <c r="D39" s="582">
        <v>3.2621324649999998E-2</v>
      </c>
      <c r="E39" s="583">
        <v>1.001482782181</v>
      </c>
      <c r="F39" s="581">
        <v>20.695190245879001</v>
      </c>
      <c r="G39" s="582">
        <v>13.796793497253001</v>
      </c>
      <c r="H39" s="584">
        <v>0.98446999999999996</v>
      </c>
      <c r="I39" s="581">
        <v>10.202909999999999</v>
      </c>
      <c r="J39" s="582">
        <v>-3.593883497252</v>
      </c>
      <c r="K39" s="585">
        <v>0.49300875608099998</v>
      </c>
    </row>
    <row r="40" spans="1:11" ht="14.4" customHeight="1" thickBot="1" x14ac:dyDescent="0.35">
      <c r="A40" s="603" t="s">
        <v>335</v>
      </c>
      <c r="B40" s="581">
        <v>248.00002506763099</v>
      </c>
      <c r="C40" s="581">
        <v>241.82471000000001</v>
      </c>
      <c r="D40" s="582">
        <v>-6.1753150676299997</v>
      </c>
      <c r="E40" s="583">
        <v>0.975099538534</v>
      </c>
      <c r="F40" s="581">
        <v>161.43517585142899</v>
      </c>
      <c r="G40" s="582">
        <v>107.62345056762</v>
      </c>
      <c r="H40" s="584">
        <v>15.53241</v>
      </c>
      <c r="I40" s="581">
        <v>126.75434</v>
      </c>
      <c r="J40" s="582">
        <v>19.130889432379998</v>
      </c>
      <c r="K40" s="585">
        <v>0.78517175288100005</v>
      </c>
    </row>
    <row r="41" spans="1:11" ht="14.4" customHeight="1" thickBot="1" x14ac:dyDescent="0.35">
      <c r="A41" s="603" t="s">
        <v>336</v>
      </c>
      <c r="B41" s="581">
        <v>150.335630948117</v>
      </c>
      <c r="C41" s="581">
        <v>166.47961000000001</v>
      </c>
      <c r="D41" s="582">
        <v>16.143979051881999</v>
      </c>
      <c r="E41" s="583">
        <v>1.107386246028</v>
      </c>
      <c r="F41" s="581">
        <v>126.75856356624701</v>
      </c>
      <c r="G41" s="582">
        <v>84.505709044164007</v>
      </c>
      <c r="H41" s="584">
        <v>6.2406499999999996</v>
      </c>
      <c r="I41" s="581">
        <v>59.50103</v>
      </c>
      <c r="J41" s="582">
        <v>-25.004679044164</v>
      </c>
      <c r="K41" s="585">
        <v>0.469404419914</v>
      </c>
    </row>
    <row r="42" spans="1:11" ht="14.4" customHeight="1" thickBot="1" x14ac:dyDescent="0.35">
      <c r="A42" s="603" t="s">
        <v>337</v>
      </c>
      <c r="B42" s="581">
        <v>30.666598153528</v>
      </c>
      <c r="C42" s="581">
        <v>22.586469999999998</v>
      </c>
      <c r="D42" s="582">
        <v>-8.0801281535279994</v>
      </c>
      <c r="E42" s="583">
        <v>0.73651697155700002</v>
      </c>
      <c r="F42" s="581">
        <v>22.026639613261001</v>
      </c>
      <c r="G42" s="582">
        <v>14.684426408841</v>
      </c>
      <c r="H42" s="584">
        <v>1.1059300000000001</v>
      </c>
      <c r="I42" s="581">
        <v>12.837730000000001</v>
      </c>
      <c r="J42" s="582">
        <v>-1.8466964088410001</v>
      </c>
      <c r="K42" s="585">
        <v>0.58282744101600004</v>
      </c>
    </row>
    <row r="43" spans="1:11" ht="14.4" customHeight="1" thickBot="1" x14ac:dyDescent="0.35">
      <c r="A43" s="603" t="s">
        <v>338</v>
      </c>
      <c r="B43" s="581">
        <v>5.0000396989410003</v>
      </c>
      <c r="C43" s="581">
        <v>1.3240000000000001</v>
      </c>
      <c r="D43" s="582">
        <v>-3.676039698941</v>
      </c>
      <c r="E43" s="583">
        <v>0.26479789756</v>
      </c>
      <c r="F43" s="581">
        <v>1.177125058626</v>
      </c>
      <c r="G43" s="582">
        <v>0.78475003908399998</v>
      </c>
      <c r="H43" s="584">
        <v>0.22500000000000001</v>
      </c>
      <c r="I43" s="581">
        <v>0.88900000000000001</v>
      </c>
      <c r="J43" s="582">
        <v>0.104249960915</v>
      </c>
      <c r="K43" s="585">
        <v>0.75522986575200002</v>
      </c>
    </row>
    <row r="44" spans="1:11" ht="14.4" customHeight="1" thickBot="1" x14ac:dyDescent="0.35">
      <c r="A44" s="603" t="s">
        <v>339</v>
      </c>
      <c r="B44" s="581">
        <v>42.329877451268999</v>
      </c>
      <c r="C44" s="581">
        <v>30.831189999999999</v>
      </c>
      <c r="D44" s="582">
        <v>-11.498687451268999</v>
      </c>
      <c r="E44" s="583">
        <v>0.72835528606199995</v>
      </c>
      <c r="F44" s="581">
        <v>18.119263073635999</v>
      </c>
      <c r="G44" s="582">
        <v>12.079508715756999</v>
      </c>
      <c r="H44" s="584">
        <v>3.54732</v>
      </c>
      <c r="I44" s="581">
        <v>29.41891</v>
      </c>
      <c r="J44" s="582">
        <v>17.339401284242001</v>
      </c>
      <c r="K44" s="585">
        <v>1.623626186144</v>
      </c>
    </row>
    <row r="45" spans="1:11" ht="14.4" customHeight="1" thickBot="1" x14ac:dyDescent="0.35">
      <c r="A45" s="603" t="s">
        <v>340</v>
      </c>
      <c r="B45" s="581">
        <v>4.9406564584124654E-324</v>
      </c>
      <c r="C45" s="581">
        <v>1.7013100000000001</v>
      </c>
      <c r="D45" s="582">
        <v>1.7013100000000001</v>
      </c>
      <c r="E45" s="593" t="s">
        <v>309</v>
      </c>
      <c r="F45" s="581">
        <v>1.714443454247</v>
      </c>
      <c r="G45" s="582">
        <v>1.1429623028310001</v>
      </c>
      <c r="H45" s="584">
        <v>4.9406564584124654E-324</v>
      </c>
      <c r="I45" s="581">
        <v>3.9525251667299724E-323</v>
      </c>
      <c r="J45" s="582">
        <v>-1.1429623028310001</v>
      </c>
      <c r="K45" s="585">
        <v>2.4703282292062327E-323</v>
      </c>
    </row>
    <row r="46" spans="1:11" ht="14.4" customHeight="1" thickBot="1" x14ac:dyDescent="0.35">
      <c r="A46" s="603" t="s">
        <v>341</v>
      </c>
      <c r="B46" s="581">
        <v>55.428476662587002</v>
      </c>
      <c r="C46" s="581">
        <v>69.565809999999999</v>
      </c>
      <c r="D46" s="582">
        <v>14.137333337412</v>
      </c>
      <c r="E46" s="583">
        <v>1.2550554189580001</v>
      </c>
      <c r="F46" s="581">
        <v>61.576067165384998</v>
      </c>
      <c r="G46" s="582">
        <v>41.050711443589996</v>
      </c>
      <c r="H46" s="584">
        <v>5.3613499999999998</v>
      </c>
      <c r="I46" s="581">
        <v>51.203800000000001</v>
      </c>
      <c r="J46" s="582">
        <v>10.153088556408999</v>
      </c>
      <c r="K46" s="585">
        <v>0.83155359471800006</v>
      </c>
    </row>
    <row r="47" spans="1:11" ht="14.4" customHeight="1" thickBot="1" x14ac:dyDescent="0.35">
      <c r="A47" s="603" t="s">
        <v>342</v>
      </c>
      <c r="B47" s="581">
        <v>4.9406564584124654E-324</v>
      </c>
      <c r="C47" s="581">
        <v>4.9406564584124654E-324</v>
      </c>
      <c r="D47" s="582">
        <v>0</v>
      </c>
      <c r="E47" s="583">
        <v>1</v>
      </c>
      <c r="F47" s="581">
        <v>4.9406564584124654E-324</v>
      </c>
      <c r="G47" s="582">
        <v>0</v>
      </c>
      <c r="H47" s="584">
        <v>4.9406564584124654E-324</v>
      </c>
      <c r="I47" s="581">
        <v>0.38719999999999999</v>
      </c>
      <c r="J47" s="582">
        <v>0.38719999999999999</v>
      </c>
      <c r="K47" s="591" t="s">
        <v>309</v>
      </c>
    </row>
    <row r="48" spans="1:11" ht="14.4" customHeight="1" thickBot="1" x14ac:dyDescent="0.35">
      <c r="A48" s="603" t="s">
        <v>343</v>
      </c>
      <c r="B48" s="581">
        <v>4.9406564584124654E-324</v>
      </c>
      <c r="C48" s="581">
        <v>4.9406564584124654E-324</v>
      </c>
      <c r="D48" s="582">
        <v>0</v>
      </c>
      <c r="E48" s="583">
        <v>1</v>
      </c>
      <c r="F48" s="581">
        <v>4.9406564584124654E-324</v>
      </c>
      <c r="G48" s="582">
        <v>0</v>
      </c>
      <c r="H48" s="584">
        <v>4.9406564584124654E-324</v>
      </c>
      <c r="I48" s="581">
        <v>1.0455700000000001</v>
      </c>
      <c r="J48" s="582">
        <v>1.0455700000000001</v>
      </c>
      <c r="K48" s="591" t="s">
        <v>309</v>
      </c>
    </row>
    <row r="49" spans="1:11" ht="14.4" customHeight="1" thickBot="1" x14ac:dyDescent="0.35">
      <c r="A49" s="603" t="s">
        <v>344</v>
      </c>
      <c r="B49" s="581">
        <v>4.9406564584124654E-324</v>
      </c>
      <c r="C49" s="581">
        <v>4.9406564584124654E-324</v>
      </c>
      <c r="D49" s="582">
        <v>0</v>
      </c>
      <c r="E49" s="583">
        <v>1</v>
      </c>
      <c r="F49" s="581">
        <v>4.9406564584124654E-324</v>
      </c>
      <c r="G49" s="582">
        <v>0</v>
      </c>
      <c r="H49" s="584">
        <v>9.6196999999999999</v>
      </c>
      <c r="I49" s="581">
        <v>56.577309999999997</v>
      </c>
      <c r="J49" s="582">
        <v>56.577309999999997</v>
      </c>
      <c r="K49" s="591" t="s">
        <v>309</v>
      </c>
    </row>
    <row r="50" spans="1:11" ht="14.4" customHeight="1" thickBot="1" x14ac:dyDescent="0.35">
      <c r="A50" s="602" t="s">
        <v>345</v>
      </c>
      <c r="B50" s="586">
        <v>70.669915744882005</v>
      </c>
      <c r="C50" s="586">
        <v>226.80927</v>
      </c>
      <c r="D50" s="587">
        <v>156.13935425511801</v>
      </c>
      <c r="E50" s="588">
        <v>3.209417580442</v>
      </c>
      <c r="F50" s="586">
        <v>226.75724994664799</v>
      </c>
      <c r="G50" s="587">
        <v>151.171499964432</v>
      </c>
      <c r="H50" s="589">
        <v>1.8519300000000001</v>
      </c>
      <c r="I50" s="586">
        <v>290.48943000000003</v>
      </c>
      <c r="J50" s="587">
        <v>139.317930035568</v>
      </c>
      <c r="K50" s="592">
        <v>1.28105906236</v>
      </c>
    </row>
    <row r="51" spans="1:11" ht="14.4" customHeight="1" thickBot="1" x14ac:dyDescent="0.35">
      <c r="A51" s="603" t="s">
        <v>346</v>
      </c>
      <c r="B51" s="581">
        <v>0.99995993979099995</v>
      </c>
      <c r="C51" s="581">
        <v>0.73499999999999999</v>
      </c>
      <c r="D51" s="582">
        <v>-0.26495993979100002</v>
      </c>
      <c r="E51" s="583">
        <v>0.73502944543299997</v>
      </c>
      <c r="F51" s="581">
        <v>0.51803639695699999</v>
      </c>
      <c r="G51" s="582">
        <v>0.34535759797100002</v>
      </c>
      <c r="H51" s="584">
        <v>4.9406564584124654E-324</v>
      </c>
      <c r="I51" s="581">
        <v>3.9525251667299724E-323</v>
      </c>
      <c r="J51" s="582">
        <v>-0.34535759797100002</v>
      </c>
      <c r="K51" s="585">
        <v>7.4109846876186982E-323</v>
      </c>
    </row>
    <row r="52" spans="1:11" ht="14.4" customHeight="1" thickBot="1" x14ac:dyDescent="0.35">
      <c r="A52" s="603" t="s">
        <v>347</v>
      </c>
      <c r="B52" s="581">
        <v>4.9406564584124654E-324</v>
      </c>
      <c r="C52" s="581">
        <v>0.43775999999999998</v>
      </c>
      <c r="D52" s="582">
        <v>0.43775999999999998</v>
      </c>
      <c r="E52" s="593" t="s">
        <v>309</v>
      </c>
      <c r="F52" s="581">
        <v>0.45469537350400002</v>
      </c>
      <c r="G52" s="582">
        <v>0.30313024900300001</v>
      </c>
      <c r="H52" s="584">
        <v>4.9406564584124654E-324</v>
      </c>
      <c r="I52" s="581">
        <v>0.41554999999999997</v>
      </c>
      <c r="J52" s="582">
        <v>0.112419750996</v>
      </c>
      <c r="K52" s="585">
        <v>0.91390857310999996</v>
      </c>
    </row>
    <row r="53" spans="1:11" ht="14.4" customHeight="1" thickBot="1" x14ac:dyDescent="0.35">
      <c r="A53" s="603" t="s">
        <v>348</v>
      </c>
      <c r="B53" s="581">
        <v>24.999958494723</v>
      </c>
      <c r="C53" s="581">
        <v>4.9406564584124654E-324</v>
      </c>
      <c r="D53" s="582">
        <v>-24.999958494723</v>
      </c>
      <c r="E53" s="583">
        <v>0</v>
      </c>
      <c r="F53" s="581">
        <v>0</v>
      </c>
      <c r="G53" s="582">
        <v>0</v>
      </c>
      <c r="H53" s="584">
        <v>4.9406564584124654E-324</v>
      </c>
      <c r="I53" s="581">
        <v>11.819000000000001</v>
      </c>
      <c r="J53" s="582">
        <v>11.819000000000001</v>
      </c>
      <c r="K53" s="591" t="s">
        <v>298</v>
      </c>
    </row>
    <row r="54" spans="1:11" ht="14.4" customHeight="1" thickBot="1" x14ac:dyDescent="0.35">
      <c r="A54" s="603" t="s">
        <v>349</v>
      </c>
      <c r="B54" s="581">
        <v>32.230918059338997</v>
      </c>
      <c r="C54" s="581">
        <v>207.38319999999999</v>
      </c>
      <c r="D54" s="582">
        <v>175.152281940661</v>
      </c>
      <c r="E54" s="583">
        <v>6.4342939167350002</v>
      </c>
      <c r="F54" s="581">
        <v>211.557348018536</v>
      </c>
      <c r="G54" s="582">
        <v>141.03823201235801</v>
      </c>
      <c r="H54" s="584">
        <v>1.3279700000000001</v>
      </c>
      <c r="I54" s="581">
        <v>274.69171</v>
      </c>
      <c r="J54" s="582">
        <v>133.65347798764199</v>
      </c>
      <c r="K54" s="585">
        <v>1.2984267035520001</v>
      </c>
    </row>
    <row r="55" spans="1:11" ht="14.4" customHeight="1" thickBot="1" x14ac:dyDescent="0.35">
      <c r="A55" s="603" t="s">
        <v>350</v>
      </c>
      <c r="B55" s="581">
        <v>4.9406564584124654E-324</v>
      </c>
      <c r="C55" s="581">
        <v>4.6336000000000004</v>
      </c>
      <c r="D55" s="582">
        <v>4.6336000000000004</v>
      </c>
      <c r="E55" s="593" t="s">
        <v>309</v>
      </c>
      <c r="F55" s="581">
        <v>0</v>
      </c>
      <c r="G55" s="582">
        <v>0</v>
      </c>
      <c r="H55" s="584">
        <v>4.9406564584124654E-324</v>
      </c>
      <c r="I55" s="581">
        <v>3.9525251667299724E-323</v>
      </c>
      <c r="J55" s="582">
        <v>3.9525251667299724E-323</v>
      </c>
      <c r="K55" s="591" t="s">
        <v>298</v>
      </c>
    </row>
    <row r="56" spans="1:11" ht="14.4" customHeight="1" thickBot="1" x14ac:dyDescent="0.35">
      <c r="A56" s="603" t="s">
        <v>351</v>
      </c>
      <c r="B56" s="581">
        <v>12.439079251028</v>
      </c>
      <c r="C56" s="581">
        <v>13.61971</v>
      </c>
      <c r="D56" s="582">
        <v>1.180630748971</v>
      </c>
      <c r="E56" s="583">
        <v>1.094913033766</v>
      </c>
      <c r="F56" s="581">
        <v>14.227170157648001</v>
      </c>
      <c r="G56" s="582">
        <v>9.4847801050990004</v>
      </c>
      <c r="H56" s="584">
        <v>0.52395999999999998</v>
      </c>
      <c r="I56" s="581">
        <v>3.5631699999999999</v>
      </c>
      <c r="J56" s="582">
        <v>-5.921610105099</v>
      </c>
      <c r="K56" s="585">
        <v>0.25044825924699998</v>
      </c>
    </row>
    <row r="57" spans="1:11" ht="14.4" customHeight="1" thickBot="1" x14ac:dyDescent="0.35">
      <c r="A57" s="602" t="s">
        <v>352</v>
      </c>
      <c r="B57" s="586">
        <v>291.71962243522302</v>
      </c>
      <c r="C57" s="586">
        <v>145.17939000000001</v>
      </c>
      <c r="D57" s="587">
        <v>-146.540232435223</v>
      </c>
      <c r="E57" s="588">
        <v>0.49766755073899999</v>
      </c>
      <c r="F57" s="586">
        <v>142.50742077952501</v>
      </c>
      <c r="G57" s="587">
        <v>95.004947186349995</v>
      </c>
      <c r="H57" s="589">
        <v>13.370839999999999</v>
      </c>
      <c r="I57" s="586">
        <v>82.333129999999997</v>
      </c>
      <c r="J57" s="587">
        <v>-12.671817186349999</v>
      </c>
      <c r="K57" s="592">
        <v>0.57774626436700005</v>
      </c>
    </row>
    <row r="58" spans="1:11" ht="14.4" customHeight="1" thickBot="1" x14ac:dyDescent="0.35">
      <c r="A58" s="603" t="s">
        <v>353</v>
      </c>
      <c r="B58" s="581">
        <v>68.696995863674005</v>
      </c>
      <c r="C58" s="581">
        <v>30.731249999999999</v>
      </c>
      <c r="D58" s="582">
        <v>-37.965745863674002</v>
      </c>
      <c r="E58" s="583">
        <v>0.44734488915600001</v>
      </c>
      <c r="F58" s="581">
        <v>28.838505325473999</v>
      </c>
      <c r="G58" s="582">
        <v>19.225670216982</v>
      </c>
      <c r="H58" s="584">
        <v>1.8582700000000001</v>
      </c>
      <c r="I58" s="581">
        <v>17.67652</v>
      </c>
      <c r="J58" s="582">
        <v>-1.549150216982</v>
      </c>
      <c r="K58" s="585">
        <v>0.61294854918800001</v>
      </c>
    </row>
    <row r="59" spans="1:11" ht="14.4" customHeight="1" thickBot="1" x14ac:dyDescent="0.35">
      <c r="A59" s="603" t="s">
        <v>354</v>
      </c>
      <c r="B59" s="581">
        <v>5.5714796645340003</v>
      </c>
      <c r="C59" s="581">
        <v>6.8262</v>
      </c>
      <c r="D59" s="582">
        <v>1.2547203354650001</v>
      </c>
      <c r="E59" s="583">
        <v>1.2252041488100001</v>
      </c>
      <c r="F59" s="581">
        <v>6.9227069416799996</v>
      </c>
      <c r="G59" s="582">
        <v>4.6151379611200003</v>
      </c>
      <c r="H59" s="584">
        <v>1.0715600000000001</v>
      </c>
      <c r="I59" s="581">
        <v>3.91743</v>
      </c>
      <c r="J59" s="582">
        <v>-0.69770796112</v>
      </c>
      <c r="K59" s="585">
        <v>0.56588124168700005</v>
      </c>
    </row>
    <row r="60" spans="1:11" ht="14.4" customHeight="1" thickBot="1" x14ac:dyDescent="0.35">
      <c r="A60" s="603" t="s">
        <v>355</v>
      </c>
      <c r="B60" s="581">
        <v>217.45114690701399</v>
      </c>
      <c r="C60" s="581">
        <v>107.62194</v>
      </c>
      <c r="D60" s="582">
        <v>-109.829206907014</v>
      </c>
      <c r="E60" s="583">
        <v>0.494924683225</v>
      </c>
      <c r="F60" s="581">
        <v>106.746208512371</v>
      </c>
      <c r="G60" s="582">
        <v>71.164139008247005</v>
      </c>
      <c r="H60" s="584">
        <v>10.44101</v>
      </c>
      <c r="I60" s="581">
        <v>60.739179999999998</v>
      </c>
      <c r="J60" s="582">
        <v>-10.424959008247001</v>
      </c>
      <c r="K60" s="585">
        <v>0.56900550236299996</v>
      </c>
    </row>
    <row r="61" spans="1:11" ht="14.4" customHeight="1" thickBot="1" x14ac:dyDescent="0.35">
      <c r="A61" s="602" t="s">
        <v>356</v>
      </c>
      <c r="B61" s="586">
        <v>4.9406564584124654E-324</v>
      </c>
      <c r="C61" s="586">
        <v>19.387</v>
      </c>
      <c r="D61" s="587">
        <v>19.387</v>
      </c>
      <c r="E61" s="594" t="s">
        <v>309</v>
      </c>
      <c r="F61" s="586">
        <v>0</v>
      </c>
      <c r="G61" s="587">
        <v>0</v>
      </c>
      <c r="H61" s="589">
        <v>1.139</v>
      </c>
      <c r="I61" s="586">
        <v>13.114000000000001</v>
      </c>
      <c r="J61" s="587">
        <v>13.114000000000001</v>
      </c>
      <c r="K61" s="590" t="s">
        <v>298</v>
      </c>
    </row>
    <row r="62" spans="1:11" ht="14.4" customHeight="1" thickBot="1" x14ac:dyDescent="0.35">
      <c r="A62" s="603" t="s">
        <v>357</v>
      </c>
      <c r="B62" s="581">
        <v>4.9406564584124654E-324</v>
      </c>
      <c r="C62" s="581">
        <v>19.387</v>
      </c>
      <c r="D62" s="582">
        <v>19.387</v>
      </c>
      <c r="E62" s="593" t="s">
        <v>309</v>
      </c>
      <c r="F62" s="581">
        <v>0</v>
      </c>
      <c r="G62" s="582">
        <v>0</v>
      </c>
      <c r="H62" s="584">
        <v>1.139</v>
      </c>
      <c r="I62" s="581">
        <v>13.113</v>
      </c>
      <c r="J62" s="582">
        <v>13.113</v>
      </c>
      <c r="K62" s="591" t="s">
        <v>298</v>
      </c>
    </row>
    <row r="63" spans="1:11" ht="14.4" customHeight="1" thickBot="1" x14ac:dyDescent="0.35">
      <c r="A63" s="603" t="s">
        <v>358</v>
      </c>
      <c r="B63" s="581">
        <v>4.9406564584124654E-324</v>
      </c>
      <c r="C63" s="581">
        <v>4.9406564584124654E-324</v>
      </c>
      <c r="D63" s="582">
        <v>0</v>
      </c>
      <c r="E63" s="583">
        <v>1</v>
      </c>
      <c r="F63" s="581">
        <v>0</v>
      </c>
      <c r="G63" s="582">
        <v>0</v>
      </c>
      <c r="H63" s="584">
        <v>4.9406564584124654E-324</v>
      </c>
      <c r="I63" s="581">
        <v>1E-3</v>
      </c>
      <c r="J63" s="582">
        <v>1E-3</v>
      </c>
      <c r="K63" s="591" t="s">
        <v>298</v>
      </c>
    </row>
    <row r="64" spans="1:11" ht="14.4" customHeight="1" thickBot="1" x14ac:dyDescent="0.35">
      <c r="A64" s="601" t="s">
        <v>59</v>
      </c>
      <c r="B64" s="581">
        <v>3737.9996949307001</v>
      </c>
      <c r="C64" s="581">
        <v>3729.9119999999998</v>
      </c>
      <c r="D64" s="582">
        <v>-8.0876949307009998</v>
      </c>
      <c r="E64" s="583">
        <v>0.99783635751900002</v>
      </c>
      <c r="F64" s="581">
        <v>3819.5173083325899</v>
      </c>
      <c r="G64" s="582">
        <v>2546.3448722217299</v>
      </c>
      <c r="H64" s="584">
        <v>208.64099999999999</v>
      </c>
      <c r="I64" s="581">
        <v>2402.0160000000001</v>
      </c>
      <c r="J64" s="582">
        <v>-144.32887222172599</v>
      </c>
      <c r="K64" s="585">
        <v>0.62887946462699995</v>
      </c>
    </row>
    <row r="65" spans="1:11" ht="14.4" customHeight="1" thickBot="1" x14ac:dyDescent="0.35">
      <c r="A65" s="602" t="s">
        <v>359</v>
      </c>
      <c r="B65" s="586">
        <v>3737.9996949307001</v>
      </c>
      <c r="C65" s="586">
        <v>3729.9119999999998</v>
      </c>
      <c r="D65" s="587">
        <v>-8.0876949307009998</v>
      </c>
      <c r="E65" s="588">
        <v>0.99783635751900002</v>
      </c>
      <c r="F65" s="586">
        <v>3819.5173083325899</v>
      </c>
      <c r="G65" s="587">
        <v>2546.3448722217299</v>
      </c>
      <c r="H65" s="589">
        <v>208.64099999999999</v>
      </c>
      <c r="I65" s="586">
        <v>2402.0160000000001</v>
      </c>
      <c r="J65" s="587">
        <v>-144.32887222172599</v>
      </c>
      <c r="K65" s="592">
        <v>0.62887946462699995</v>
      </c>
    </row>
    <row r="66" spans="1:11" ht="14.4" customHeight="1" thickBot="1" x14ac:dyDescent="0.35">
      <c r="A66" s="603" t="s">
        <v>360</v>
      </c>
      <c r="B66" s="581">
        <v>1097.9998138881599</v>
      </c>
      <c r="C66" s="581">
        <v>1190.9069999999999</v>
      </c>
      <c r="D66" s="582">
        <v>92.907186111843004</v>
      </c>
      <c r="E66" s="583">
        <v>1.0846149379409999</v>
      </c>
      <c r="F66" s="581">
        <v>1170.3276997913899</v>
      </c>
      <c r="G66" s="582">
        <v>780.21846652759302</v>
      </c>
      <c r="H66" s="584">
        <v>106.34099999999999</v>
      </c>
      <c r="I66" s="581">
        <v>797.78899999999999</v>
      </c>
      <c r="J66" s="582">
        <v>17.570533472407</v>
      </c>
      <c r="K66" s="585">
        <v>0.68168001162500003</v>
      </c>
    </row>
    <row r="67" spans="1:11" ht="14.4" customHeight="1" thickBot="1" x14ac:dyDescent="0.35">
      <c r="A67" s="603" t="s">
        <v>361</v>
      </c>
      <c r="B67" s="581">
        <v>389.99997651764897</v>
      </c>
      <c r="C67" s="581">
        <v>397.67099999999999</v>
      </c>
      <c r="D67" s="582">
        <v>7.671023482351</v>
      </c>
      <c r="E67" s="583">
        <v>1.019669292164</v>
      </c>
      <c r="F67" s="581">
        <v>390.01676217854401</v>
      </c>
      <c r="G67" s="582">
        <v>260.01117478569603</v>
      </c>
      <c r="H67" s="584">
        <v>31.539000000000001</v>
      </c>
      <c r="I67" s="581">
        <v>265.97000000000003</v>
      </c>
      <c r="J67" s="582">
        <v>5.9588252143030003</v>
      </c>
      <c r="K67" s="585">
        <v>0.68194504901300002</v>
      </c>
    </row>
    <row r="68" spans="1:11" ht="14.4" customHeight="1" thickBot="1" x14ac:dyDescent="0.35">
      <c r="A68" s="603" t="s">
        <v>362</v>
      </c>
      <c r="B68" s="581">
        <v>2249.9999045249001</v>
      </c>
      <c r="C68" s="581">
        <v>2141.3339999999998</v>
      </c>
      <c r="D68" s="582">
        <v>-108.665904524894</v>
      </c>
      <c r="E68" s="583">
        <v>0.95170404038400003</v>
      </c>
      <c r="F68" s="581">
        <v>2259.17284636266</v>
      </c>
      <c r="G68" s="582">
        <v>1506.11523090844</v>
      </c>
      <c r="H68" s="584">
        <v>70.760999999999996</v>
      </c>
      <c r="I68" s="581">
        <v>1338.2570000000001</v>
      </c>
      <c r="J68" s="582">
        <v>-167.85823090843701</v>
      </c>
      <c r="K68" s="585">
        <v>0.59236591930299998</v>
      </c>
    </row>
    <row r="69" spans="1:11" ht="14.4" customHeight="1" thickBot="1" x14ac:dyDescent="0.35">
      <c r="A69" s="604" t="s">
        <v>363</v>
      </c>
      <c r="B69" s="586">
        <v>7274.0203320228002</v>
      </c>
      <c r="C69" s="586">
        <v>9401.2693999999992</v>
      </c>
      <c r="D69" s="587">
        <v>2127.24906797721</v>
      </c>
      <c r="E69" s="588">
        <v>1.292444751441</v>
      </c>
      <c r="F69" s="586">
        <v>8557.5689339218297</v>
      </c>
      <c r="G69" s="587">
        <v>5705.0459559478904</v>
      </c>
      <c r="H69" s="589">
        <v>514.70743000000004</v>
      </c>
      <c r="I69" s="586">
        <v>3477.91435</v>
      </c>
      <c r="J69" s="587">
        <v>-2227.13160594789</v>
      </c>
      <c r="K69" s="592">
        <v>0.40641382813900001</v>
      </c>
    </row>
    <row r="70" spans="1:11" ht="14.4" customHeight="1" thickBot="1" x14ac:dyDescent="0.35">
      <c r="A70" s="601" t="s">
        <v>62</v>
      </c>
      <c r="B70" s="581">
        <v>860.16129820869003</v>
      </c>
      <c r="C70" s="581">
        <v>3211.4471400000002</v>
      </c>
      <c r="D70" s="582">
        <v>2351.2858417913098</v>
      </c>
      <c r="E70" s="583">
        <v>3.7335406123100001</v>
      </c>
      <c r="F70" s="581">
        <v>2577.2306480379998</v>
      </c>
      <c r="G70" s="582">
        <v>1718.1537653586599</v>
      </c>
      <c r="H70" s="584">
        <v>17.960789999999999</v>
      </c>
      <c r="I70" s="581">
        <v>841.74641999999994</v>
      </c>
      <c r="J70" s="582">
        <v>-876.407345358665</v>
      </c>
      <c r="K70" s="585">
        <v>0.32660888176199998</v>
      </c>
    </row>
    <row r="71" spans="1:11" ht="14.4" customHeight="1" thickBot="1" x14ac:dyDescent="0.35">
      <c r="A71" s="602" t="s">
        <v>364</v>
      </c>
      <c r="B71" s="586">
        <v>860.16129820869003</v>
      </c>
      <c r="C71" s="586">
        <v>3211.4471400000002</v>
      </c>
      <c r="D71" s="587">
        <v>2351.2858417913098</v>
      </c>
      <c r="E71" s="588">
        <v>3.7335406123100001</v>
      </c>
      <c r="F71" s="586">
        <v>2577.2306480379998</v>
      </c>
      <c r="G71" s="587">
        <v>1718.1537653586599</v>
      </c>
      <c r="H71" s="589">
        <v>17.960789999999999</v>
      </c>
      <c r="I71" s="586">
        <v>841.74641999999994</v>
      </c>
      <c r="J71" s="587">
        <v>-876.407345358665</v>
      </c>
      <c r="K71" s="592">
        <v>0.32660888176199998</v>
      </c>
    </row>
    <row r="72" spans="1:11" ht="14.4" customHeight="1" thickBot="1" x14ac:dyDescent="0.35">
      <c r="A72" s="603" t="s">
        <v>365</v>
      </c>
      <c r="B72" s="581">
        <v>330.05999012670497</v>
      </c>
      <c r="C72" s="581">
        <v>2721.0220100000001</v>
      </c>
      <c r="D72" s="582">
        <v>2390.96201987329</v>
      </c>
      <c r="E72" s="583">
        <v>8.2440225758819992</v>
      </c>
      <c r="F72" s="581">
        <v>2338.8532169342898</v>
      </c>
      <c r="G72" s="582">
        <v>1559.2354779561899</v>
      </c>
      <c r="H72" s="584">
        <v>16.510000000000002</v>
      </c>
      <c r="I72" s="581">
        <v>698.87599999999998</v>
      </c>
      <c r="J72" s="582">
        <v>-860.35947795619302</v>
      </c>
      <c r="K72" s="585">
        <v>0.29881139822699998</v>
      </c>
    </row>
    <row r="73" spans="1:11" ht="14.4" customHeight="1" thickBot="1" x14ac:dyDescent="0.35">
      <c r="A73" s="603" t="s">
        <v>366</v>
      </c>
      <c r="B73" s="581">
        <v>4.9406564584124654E-324</v>
      </c>
      <c r="C73" s="581">
        <v>15.923</v>
      </c>
      <c r="D73" s="582">
        <v>15.923</v>
      </c>
      <c r="E73" s="593" t="s">
        <v>309</v>
      </c>
      <c r="F73" s="581">
        <v>0</v>
      </c>
      <c r="G73" s="582">
        <v>0</v>
      </c>
      <c r="H73" s="584">
        <v>4.9406564584124654E-324</v>
      </c>
      <c r="I73" s="581">
        <v>3.9525251667299724E-323</v>
      </c>
      <c r="J73" s="582">
        <v>3.9525251667299724E-323</v>
      </c>
      <c r="K73" s="591" t="s">
        <v>298</v>
      </c>
    </row>
    <row r="74" spans="1:11" ht="14.4" customHeight="1" thickBot="1" x14ac:dyDescent="0.35">
      <c r="A74" s="603" t="s">
        <v>367</v>
      </c>
      <c r="B74" s="581">
        <v>211.10136728934199</v>
      </c>
      <c r="C74" s="581">
        <v>6.5890000000000004</v>
      </c>
      <c r="D74" s="582">
        <v>-204.512367289342</v>
      </c>
      <c r="E74" s="583">
        <v>3.1212493242000001E-2</v>
      </c>
      <c r="F74" s="581">
        <v>5.5915753978030001</v>
      </c>
      <c r="G74" s="582">
        <v>3.7277169318690002</v>
      </c>
      <c r="H74" s="584">
        <v>4.9406564584124654E-324</v>
      </c>
      <c r="I74" s="581">
        <v>40.300759999999997</v>
      </c>
      <c r="J74" s="582">
        <v>36.573043068129998</v>
      </c>
      <c r="K74" s="585">
        <v>7.2074070602400004</v>
      </c>
    </row>
    <row r="75" spans="1:11" ht="14.4" customHeight="1" thickBot="1" x14ac:dyDescent="0.35">
      <c r="A75" s="603" t="s">
        <v>368</v>
      </c>
      <c r="B75" s="581">
        <v>230.000026151432</v>
      </c>
      <c r="C75" s="581">
        <v>366.84381999999999</v>
      </c>
      <c r="D75" s="582">
        <v>136.84379384856899</v>
      </c>
      <c r="E75" s="583">
        <v>1.594972949083</v>
      </c>
      <c r="F75" s="581">
        <v>153.98758129660899</v>
      </c>
      <c r="G75" s="582">
        <v>102.658387531073</v>
      </c>
      <c r="H75" s="584">
        <v>1.45079</v>
      </c>
      <c r="I75" s="581">
        <v>68.652420000000006</v>
      </c>
      <c r="J75" s="582">
        <v>-34.005967531072002</v>
      </c>
      <c r="K75" s="585">
        <v>0.44583088728199999</v>
      </c>
    </row>
    <row r="76" spans="1:11" ht="14.4" customHeight="1" thickBot="1" x14ac:dyDescent="0.35">
      <c r="A76" s="603" t="s">
        <v>369</v>
      </c>
      <c r="B76" s="581">
        <v>88.999914641211006</v>
      </c>
      <c r="C76" s="581">
        <v>96.016109999999998</v>
      </c>
      <c r="D76" s="582">
        <v>7.0161953587879999</v>
      </c>
      <c r="E76" s="583">
        <v>1.078833731325</v>
      </c>
      <c r="F76" s="581">
        <v>74.994468031051994</v>
      </c>
      <c r="G76" s="582">
        <v>49.996312020700998</v>
      </c>
      <c r="H76" s="584">
        <v>4.9406564584124654E-324</v>
      </c>
      <c r="I76" s="581">
        <v>33.91724</v>
      </c>
      <c r="J76" s="582">
        <v>-16.079072020700998</v>
      </c>
      <c r="K76" s="585">
        <v>0.45226322541399999</v>
      </c>
    </row>
    <row r="77" spans="1:11" ht="14.4" customHeight="1" thickBot="1" x14ac:dyDescent="0.35">
      <c r="A77" s="603" t="s">
        <v>370</v>
      </c>
      <c r="B77" s="581">
        <v>4.9406564584124654E-324</v>
      </c>
      <c r="C77" s="581">
        <v>5.0532000000000004</v>
      </c>
      <c r="D77" s="582">
        <v>5.0532000000000004</v>
      </c>
      <c r="E77" s="593" t="s">
        <v>309</v>
      </c>
      <c r="F77" s="581">
        <v>3.8038063782410001</v>
      </c>
      <c r="G77" s="582">
        <v>2.5358709188269999</v>
      </c>
      <c r="H77" s="584">
        <v>4.9406564584124654E-324</v>
      </c>
      <c r="I77" s="581">
        <v>3.9525251667299724E-323</v>
      </c>
      <c r="J77" s="582">
        <v>-2.5358709188269999</v>
      </c>
      <c r="K77" s="585">
        <v>9.8813129168249309E-324</v>
      </c>
    </row>
    <row r="78" spans="1:11" ht="14.4" customHeight="1" thickBot="1" x14ac:dyDescent="0.35">
      <c r="A78" s="605" t="s">
        <v>63</v>
      </c>
      <c r="B78" s="586">
        <v>126.52859238156699</v>
      </c>
      <c r="C78" s="586">
        <v>44.106000000000002</v>
      </c>
      <c r="D78" s="587">
        <v>-82.422592381566005</v>
      </c>
      <c r="E78" s="588">
        <v>0.34858524203699998</v>
      </c>
      <c r="F78" s="586">
        <v>0</v>
      </c>
      <c r="G78" s="587">
        <v>0</v>
      </c>
      <c r="H78" s="589">
        <v>4.9406564584124654E-324</v>
      </c>
      <c r="I78" s="586">
        <v>30.58</v>
      </c>
      <c r="J78" s="587">
        <v>30.58</v>
      </c>
      <c r="K78" s="590" t="s">
        <v>298</v>
      </c>
    </row>
    <row r="79" spans="1:11" ht="14.4" customHeight="1" thickBot="1" x14ac:dyDescent="0.35">
      <c r="A79" s="602" t="s">
        <v>371</v>
      </c>
      <c r="B79" s="586">
        <v>126.52859238156699</v>
      </c>
      <c r="C79" s="586">
        <v>44.106000000000002</v>
      </c>
      <c r="D79" s="587">
        <v>-82.422592381566005</v>
      </c>
      <c r="E79" s="588">
        <v>0.34858524203699998</v>
      </c>
      <c r="F79" s="586">
        <v>0</v>
      </c>
      <c r="G79" s="587">
        <v>0</v>
      </c>
      <c r="H79" s="589">
        <v>4.9406564584124654E-324</v>
      </c>
      <c r="I79" s="586">
        <v>30.58</v>
      </c>
      <c r="J79" s="587">
        <v>30.58</v>
      </c>
      <c r="K79" s="590" t="s">
        <v>298</v>
      </c>
    </row>
    <row r="80" spans="1:11" ht="14.4" customHeight="1" thickBot="1" x14ac:dyDescent="0.35">
      <c r="A80" s="603" t="s">
        <v>372</v>
      </c>
      <c r="B80" s="581">
        <v>126.52859238156699</v>
      </c>
      <c r="C80" s="581">
        <v>42.206000000000003</v>
      </c>
      <c r="D80" s="582">
        <v>-84.322592381565997</v>
      </c>
      <c r="E80" s="583">
        <v>0.33356887329200002</v>
      </c>
      <c r="F80" s="581">
        <v>0</v>
      </c>
      <c r="G80" s="582">
        <v>0</v>
      </c>
      <c r="H80" s="584">
        <v>4.9406564584124654E-324</v>
      </c>
      <c r="I80" s="581">
        <v>30.18</v>
      </c>
      <c r="J80" s="582">
        <v>30.18</v>
      </c>
      <c r="K80" s="591" t="s">
        <v>298</v>
      </c>
    </row>
    <row r="81" spans="1:11" ht="14.4" customHeight="1" thickBot="1" x14ac:dyDescent="0.35">
      <c r="A81" s="603" t="s">
        <v>373</v>
      </c>
      <c r="B81" s="581">
        <v>4.9406564584124654E-324</v>
      </c>
      <c r="C81" s="581">
        <v>1.9</v>
      </c>
      <c r="D81" s="582">
        <v>1.9</v>
      </c>
      <c r="E81" s="593" t="s">
        <v>309</v>
      </c>
      <c r="F81" s="581">
        <v>0</v>
      </c>
      <c r="G81" s="582">
        <v>0</v>
      </c>
      <c r="H81" s="584">
        <v>4.9406564584124654E-324</v>
      </c>
      <c r="I81" s="581">
        <v>0.4</v>
      </c>
      <c r="J81" s="582">
        <v>0.4</v>
      </c>
      <c r="K81" s="591" t="s">
        <v>298</v>
      </c>
    </row>
    <row r="82" spans="1:11" ht="14.4" customHeight="1" thickBot="1" x14ac:dyDescent="0.35">
      <c r="A82" s="601" t="s">
        <v>64</v>
      </c>
      <c r="B82" s="581">
        <v>6287.3304414325403</v>
      </c>
      <c r="C82" s="581">
        <v>6145.7162600000001</v>
      </c>
      <c r="D82" s="582">
        <v>-141.61418143253499</v>
      </c>
      <c r="E82" s="583">
        <v>0.97747626234100005</v>
      </c>
      <c r="F82" s="581">
        <v>5980.3382858838404</v>
      </c>
      <c r="G82" s="582">
        <v>3986.8921905892198</v>
      </c>
      <c r="H82" s="584">
        <v>496.74664000000001</v>
      </c>
      <c r="I82" s="581">
        <v>2605.5879300000001</v>
      </c>
      <c r="J82" s="582">
        <v>-1381.3042605892199</v>
      </c>
      <c r="K82" s="585">
        <v>0.43569239822900002</v>
      </c>
    </row>
    <row r="83" spans="1:11" ht="14.4" customHeight="1" thickBot="1" x14ac:dyDescent="0.35">
      <c r="A83" s="602" t="s">
        <v>374</v>
      </c>
      <c r="B83" s="586">
        <v>4.9406564584124654E-324</v>
      </c>
      <c r="C83" s="586">
        <v>3.8094999999999999</v>
      </c>
      <c r="D83" s="587">
        <v>3.8094999999999999</v>
      </c>
      <c r="E83" s="594" t="s">
        <v>309</v>
      </c>
      <c r="F83" s="586">
        <v>3.6542660688909998</v>
      </c>
      <c r="G83" s="587">
        <v>2.4361773792610002</v>
      </c>
      <c r="H83" s="589">
        <v>4.9406564584124654E-324</v>
      </c>
      <c r="I83" s="586">
        <v>3.9525251667299724E-323</v>
      </c>
      <c r="J83" s="587">
        <v>-2.4361773792610002</v>
      </c>
      <c r="K83" s="592">
        <v>9.8813129168249309E-324</v>
      </c>
    </row>
    <row r="84" spans="1:11" ht="14.4" customHeight="1" thickBot="1" x14ac:dyDescent="0.35">
      <c r="A84" s="603" t="s">
        <v>375</v>
      </c>
      <c r="B84" s="581">
        <v>4.9406564584124654E-324</v>
      </c>
      <c r="C84" s="581">
        <v>3.8094999999999999</v>
      </c>
      <c r="D84" s="582">
        <v>3.8094999999999999</v>
      </c>
      <c r="E84" s="593" t="s">
        <v>309</v>
      </c>
      <c r="F84" s="581">
        <v>3.6542660688909998</v>
      </c>
      <c r="G84" s="582">
        <v>2.4361773792610002</v>
      </c>
      <c r="H84" s="584">
        <v>4.9406564584124654E-324</v>
      </c>
      <c r="I84" s="581">
        <v>3.9525251667299724E-323</v>
      </c>
      <c r="J84" s="582">
        <v>-2.4361773792610002</v>
      </c>
      <c r="K84" s="585">
        <v>9.8813129168249309E-324</v>
      </c>
    </row>
    <row r="85" spans="1:11" ht="14.4" customHeight="1" thickBot="1" x14ac:dyDescent="0.35">
      <c r="A85" s="602" t="s">
        <v>376</v>
      </c>
      <c r="B85" s="586">
        <v>105.138293669501</v>
      </c>
      <c r="C85" s="586">
        <v>106.93375</v>
      </c>
      <c r="D85" s="587">
        <v>1.795456330498</v>
      </c>
      <c r="E85" s="588">
        <v>1.017077092159</v>
      </c>
      <c r="F85" s="586">
        <v>99.681337220260005</v>
      </c>
      <c r="G85" s="587">
        <v>66.454224813506997</v>
      </c>
      <c r="H85" s="589">
        <v>9.0509699999999995</v>
      </c>
      <c r="I85" s="586">
        <v>71.460610000000003</v>
      </c>
      <c r="J85" s="587">
        <v>5.0063851864920004</v>
      </c>
      <c r="K85" s="592">
        <v>0.71689056339699997</v>
      </c>
    </row>
    <row r="86" spans="1:11" ht="14.4" customHeight="1" thickBot="1" x14ac:dyDescent="0.35">
      <c r="A86" s="603" t="s">
        <v>377</v>
      </c>
      <c r="B86" s="581">
        <v>47.921697114578997</v>
      </c>
      <c r="C86" s="581">
        <v>37.738500000000002</v>
      </c>
      <c r="D86" s="582">
        <v>-10.183197114579</v>
      </c>
      <c r="E86" s="583">
        <v>0.78750341227999998</v>
      </c>
      <c r="F86" s="581">
        <v>43.575999999997002</v>
      </c>
      <c r="G86" s="582">
        <v>29.050666666664998</v>
      </c>
      <c r="H86" s="584">
        <v>3.6229</v>
      </c>
      <c r="I86" s="581">
        <v>28.314699999999998</v>
      </c>
      <c r="J86" s="582">
        <v>-0.73596666666499999</v>
      </c>
      <c r="K86" s="585">
        <v>0.64977740040300003</v>
      </c>
    </row>
    <row r="87" spans="1:11" ht="14.4" customHeight="1" thickBot="1" x14ac:dyDescent="0.35">
      <c r="A87" s="603" t="s">
        <v>378</v>
      </c>
      <c r="B87" s="581">
        <v>3.999959759157</v>
      </c>
      <c r="C87" s="581">
        <v>3</v>
      </c>
      <c r="D87" s="582">
        <v>-0.99995975915699997</v>
      </c>
      <c r="E87" s="583">
        <v>0.75000754523299995</v>
      </c>
      <c r="F87" s="581">
        <v>3.0630685645920002</v>
      </c>
      <c r="G87" s="582">
        <v>2.0420457097279998</v>
      </c>
      <c r="H87" s="584">
        <v>4.9406564584124654E-324</v>
      </c>
      <c r="I87" s="581">
        <v>3.9525251667299724E-323</v>
      </c>
      <c r="J87" s="582">
        <v>-2.0420457097279998</v>
      </c>
      <c r="K87" s="585">
        <v>1.4821969375237396E-323</v>
      </c>
    </row>
    <row r="88" spans="1:11" ht="14.4" customHeight="1" thickBot="1" x14ac:dyDescent="0.35">
      <c r="A88" s="603" t="s">
        <v>379</v>
      </c>
      <c r="B88" s="581">
        <v>53.216636795764003</v>
      </c>
      <c r="C88" s="581">
        <v>66.195250000000001</v>
      </c>
      <c r="D88" s="582">
        <v>12.978613204235</v>
      </c>
      <c r="E88" s="583">
        <v>1.2438826274200001</v>
      </c>
      <c r="F88" s="581">
        <v>53.042268655671002</v>
      </c>
      <c r="G88" s="582">
        <v>35.361512437114001</v>
      </c>
      <c r="H88" s="584">
        <v>5.42807</v>
      </c>
      <c r="I88" s="581">
        <v>43.145910000000001</v>
      </c>
      <c r="J88" s="582">
        <v>7.7843975628850002</v>
      </c>
      <c r="K88" s="585">
        <v>0.81342504937100002</v>
      </c>
    </row>
    <row r="89" spans="1:11" ht="14.4" customHeight="1" thickBot="1" x14ac:dyDescent="0.35">
      <c r="A89" s="602" t="s">
        <v>380</v>
      </c>
      <c r="B89" s="586">
        <v>48.122997102458001</v>
      </c>
      <c r="C89" s="586">
        <v>49.517200000000003</v>
      </c>
      <c r="D89" s="587">
        <v>1.3942028975409999</v>
      </c>
      <c r="E89" s="588">
        <v>1.0289716555799999</v>
      </c>
      <c r="F89" s="586">
        <v>57.078917311169</v>
      </c>
      <c r="G89" s="587">
        <v>38.052611540778997</v>
      </c>
      <c r="H89" s="589">
        <v>2.4006400000000001</v>
      </c>
      <c r="I89" s="586">
        <v>41.468040000000002</v>
      </c>
      <c r="J89" s="587">
        <v>3.4154284592200002</v>
      </c>
      <c r="K89" s="592">
        <v>0.72650361908399996</v>
      </c>
    </row>
    <row r="90" spans="1:11" ht="14.4" customHeight="1" thickBot="1" x14ac:dyDescent="0.35">
      <c r="A90" s="603" t="s">
        <v>381</v>
      </c>
      <c r="B90" s="581">
        <v>38.123037704566997</v>
      </c>
      <c r="C90" s="581">
        <v>34.695</v>
      </c>
      <c r="D90" s="582">
        <v>-3.4280377045670001</v>
      </c>
      <c r="E90" s="583">
        <v>0.91007962872299997</v>
      </c>
      <c r="F90" s="581">
        <v>42.679608720193997</v>
      </c>
      <c r="G90" s="582">
        <v>28.453072480128998</v>
      </c>
      <c r="H90" s="584">
        <v>4.9406564584124654E-324</v>
      </c>
      <c r="I90" s="581">
        <v>31.184999999999999</v>
      </c>
      <c r="J90" s="582">
        <v>2.7319275198700002</v>
      </c>
      <c r="K90" s="585">
        <v>0.73067680175899996</v>
      </c>
    </row>
    <row r="91" spans="1:11" ht="14.4" customHeight="1" thickBot="1" x14ac:dyDescent="0.35">
      <c r="A91" s="603" t="s">
        <v>382</v>
      </c>
      <c r="B91" s="581">
        <v>9.9999593978900005</v>
      </c>
      <c r="C91" s="581">
        <v>14.8222</v>
      </c>
      <c r="D91" s="582">
        <v>4.8222406021089999</v>
      </c>
      <c r="E91" s="583">
        <v>1.48222601815</v>
      </c>
      <c r="F91" s="581">
        <v>14.399308590974</v>
      </c>
      <c r="G91" s="582">
        <v>9.5995390606490005</v>
      </c>
      <c r="H91" s="584">
        <v>2.4006400000000001</v>
      </c>
      <c r="I91" s="581">
        <v>10.28304</v>
      </c>
      <c r="J91" s="582">
        <v>0.68350093935</v>
      </c>
      <c r="K91" s="585">
        <v>0.71413428881100005</v>
      </c>
    </row>
    <row r="92" spans="1:11" ht="14.4" customHeight="1" thickBot="1" x14ac:dyDescent="0.35">
      <c r="A92" s="602" t="s">
        <v>383</v>
      </c>
      <c r="B92" s="586">
        <v>1077.0400151501699</v>
      </c>
      <c r="C92" s="586">
        <v>1216.3250599999999</v>
      </c>
      <c r="D92" s="587">
        <v>139.28504484982801</v>
      </c>
      <c r="E92" s="588">
        <v>1.129322070573</v>
      </c>
      <c r="F92" s="586">
        <v>1049.7971198969001</v>
      </c>
      <c r="G92" s="587">
        <v>699.864746597936</v>
      </c>
      <c r="H92" s="589">
        <v>122.73531</v>
      </c>
      <c r="I92" s="586">
        <v>814.66078000000005</v>
      </c>
      <c r="J92" s="587">
        <v>114.796033402064</v>
      </c>
      <c r="K92" s="592">
        <v>0.77601735093299995</v>
      </c>
    </row>
    <row r="93" spans="1:11" ht="14.4" customHeight="1" thickBot="1" x14ac:dyDescent="0.35">
      <c r="A93" s="603" t="s">
        <v>384</v>
      </c>
      <c r="B93" s="581">
        <v>919.99998460573397</v>
      </c>
      <c r="C93" s="581">
        <v>1029.5380700000001</v>
      </c>
      <c r="D93" s="582">
        <v>109.538085394267</v>
      </c>
      <c r="E93" s="583">
        <v>1.11906313829</v>
      </c>
      <c r="F93" s="581">
        <v>862.99847527430404</v>
      </c>
      <c r="G93" s="582">
        <v>575.33231684953603</v>
      </c>
      <c r="H93" s="584">
        <v>107.0547</v>
      </c>
      <c r="I93" s="581">
        <v>688.95758000000001</v>
      </c>
      <c r="J93" s="582">
        <v>113.62526315046399</v>
      </c>
      <c r="K93" s="585">
        <v>0.79833000838199997</v>
      </c>
    </row>
    <row r="94" spans="1:11" ht="14.4" customHeight="1" thickBot="1" x14ac:dyDescent="0.35">
      <c r="A94" s="603" t="s">
        <v>385</v>
      </c>
      <c r="B94" s="581">
        <v>2.7442798347630002</v>
      </c>
      <c r="C94" s="581">
        <v>4.0380000000000003</v>
      </c>
      <c r="D94" s="582">
        <v>1.293720165236</v>
      </c>
      <c r="E94" s="583">
        <v>1.4714242872929999</v>
      </c>
      <c r="F94" s="581">
        <v>4.0058553667250001</v>
      </c>
      <c r="G94" s="582">
        <v>2.6705702444830002</v>
      </c>
      <c r="H94" s="584">
        <v>4.9406564584124654E-324</v>
      </c>
      <c r="I94" s="581">
        <v>1.9730000000000001</v>
      </c>
      <c r="J94" s="582">
        <v>-0.69757024448299998</v>
      </c>
      <c r="K94" s="585">
        <v>0.49252901549700001</v>
      </c>
    </row>
    <row r="95" spans="1:11" ht="14.4" customHeight="1" thickBot="1" x14ac:dyDescent="0.35">
      <c r="A95" s="603" t="s">
        <v>386</v>
      </c>
      <c r="B95" s="581">
        <v>154.295750709674</v>
      </c>
      <c r="C95" s="581">
        <v>182.74898999999999</v>
      </c>
      <c r="D95" s="582">
        <v>28.453239290326</v>
      </c>
      <c r="E95" s="583">
        <v>1.184407147698</v>
      </c>
      <c r="F95" s="581">
        <v>182.792789255874</v>
      </c>
      <c r="G95" s="582">
        <v>121.86185950391599</v>
      </c>
      <c r="H95" s="584">
        <v>15.68061</v>
      </c>
      <c r="I95" s="581">
        <v>123.7302</v>
      </c>
      <c r="J95" s="582">
        <v>1.868340496084</v>
      </c>
      <c r="K95" s="585">
        <v>0.676887750899</v>
      </c>
    </row>
    <row r="96" spans="1:11" ht="14.4" customHeight="1" thickBot="1" x14ac:dyDescent="0.35">
      <c r="A96" s="602" t="s">
        <v>387</v>
      </c>
      <c r="B96" s="586">
        <v>5057.02913551041</v>
      </c>
      <c r="C96" s="586">
        <v>4766.5797499999999</v>
      </c>
      <c r="D96" s="587">
        <v>-290.44938551040701</v>
      </c>
      <c r="E96" s="588">
        <v>0.94256521413500005</v>
      </c>
      <c r="F96" s="586">
        <v>4770.1266453866101</v>
      </c>
      <c r="G96" s="587">
        <v>3180.0844302577402</v>
      </c>
      <c r="H96" s="589">
        <v>354.71571999999998</v>
      </c>
      <c r="I96" s="586">
        <v>1670.1545000000001</v>
      </c>
      <c r="J96" s="587">
        <v>-1509.9299302577399</v>
      </c>
      <c r="K96" s="592">
        <v>0.35012791570500001</v>
      </c>
    </row>
    <row r="97" spans="1:11" ht="14.4" customHeight="1" thickBot="1" x14ac:dyDescent="0.35">
      <c r="A97" s="603" t="s">
        <v>388</v>
      </c>
      <c r="B97" s="581">
        <v>26.999998374297999</v>
      </c>
      <c r="C97" s="581">
        <v>4.9406564584124654E-324</v>
      </c>
      <c r="D97" s="582">
        <v>-26.999998374297999</v>
      </c>
      <c r="E97" s="583">
        <v>0</v>
      </c>
      <c r="F97" s="581">
        <v>62.080847601202002</v>
      </c>
      <c r="G97" s="582">
        <v>41.387231734133998</v>
      </c>
      <c r="H97" s="584">
        <v>46.738999999999997</v>
      </c>
      <c r="I97" s="581">
        <v>46.738999999999997</v>
      </c>
      <c r="J97" s="582">
        <v>5.3517682658650001</v>
      </c>
      <c r="K97" s="585">
        <v>0.75287309703299998</v>
      </c>
    </row>
    <row r="98" spans="1:11" ht="14.4" customHeight="1" thickBot="1" x14ac:dyDescent="0.35">
      <c r="A98" s="603" t="s">
        <v>389</v>
      </c>
      <c r="B98" s="581">
        <v>365.29029800544703</v>
      </c>
      <c r="C98" s="581">
        <v>1021.53421</v>
      </c>
      <c r="D98" s="582">
        <v>656.24391199455204</v>
      </c>
      <c r="E98" s="583">
        <v>2.7964997033249999</v>
      </c>
      <c r="F98" s="581">
        <v>941.75476120803603</v>
      </c>
      <c r="G98" s="582">
        <v>627.83650747202398</v>
      </c>
      <c r="H98" s="584">
        <v>115.3826</v>
      </c>
      <c r="I98" s="581">
        <v>806.32218999999998</v>
      </c>
      <c r="J98" s="582">
        <v>178.485682527976</v>
      </c>
      <c r="K98" s="585">
        <v>0.85619125404300001</v>
      </c>
    </row>
    <row r="99" spans="1:11" ht="14.4" customHeight="1" thickBot="1" x14ac:dyDescent="0.35">
      <c r="A99" s="603" t="s">
        <v>390</v>
      </c>
      <c r="B99" s="581">
        <v>12.999959217257</v>
      </c>
      <c r="C99" s="581">
        <v>14.3414</v>
      </c>
      <c r="D99" s="582">
        <v>1.3414407827420001</v>
      </c>
      <c r="E99" s="583">
        <v>1.103188076233</v>
      </c>
      <c r="F99" s="581">
        <v>10.994298438596999</v>
      </c>
      <c r="G99" s="582">
        <v>7.3295322923980004</v>
      </c>
      <c r="H99" s="584">
        <v>4.9406564584124654E-324</v>
      </c>
      <c r="I99" s="581">
        <v>6.1944999999999997</v>
      </c>
      <c r="J99" s="582">
        <v>-1.1350322923980001</v>
      </c>
      <c r="K99" s="585">
        <v>0.56342840196599997</v>
      </c>
    </row>
    <row r="100" spans="1:11" ht="14.4" customHeight="1" thickBot="1" x14ac:dyDescent="0.35">
      <c r="A100" s="603" t="s">
        <v>391</v>
      </c>
      <c r="B100" s="581">
        <v>4.9406564584124654E-324</v>
      </c>
      <c r="C100" s="581">
        <v>14.384880000000001</v>
      </c>
      <c r="D100" s="582">
        <v>14.384880000000001</v>
      </c>
      <c r="E100" s="593" t="s">
        <v>309</v>
      </c>
      <c r="F100" s="581">
        <v>16.850791901733</v>
      </c>
      <c r="G100" s="582">
        <v>11.233861267822</v>
      </c>
      <c r="H100" s="584">
        <v>50.687199999999997</v>
      </c>
      <c r="I100" s="581">
        <v>70.790499999999994</v>
      </c>
      <c r="J100" s="582">
        <v>59.556638732178001</v>
      </c>
      <c r="K100" s="585">
        <v>4.2010191813429998</v>
      </c>
    </row>
    <row r="101" spans="1:11" ht="14.4" customHeight="1" thickBot="1" x14ac:dyDescent="0.35">
      <c r="A101" s="603" t="s">
        <v>392</v>
      </c>
      <c r="B101" s="581">
        <v>4651.7388799134096</v>
      </c>
      <c r="C101" s="581">
        <v>3716.3192600000002</v>
      </c>
      <c r="D101" s="582">
        <v>-935.41961991340497</v>
      </c>
      <c r="E101" s="583">
        <v>0.79890968859900002</v>
      </c>
      <c r="F101" s="581">
        <v>3738.4459462370401</v>
      </c>
      <c r="G101" s="582">
        <v>2492.29729749136</v>
      </c>
      <c r="H101" s="584">
        <v>141.90692000000001</v>
      </c>
      <c r="I101" s="581">
        <v>740.10830999999996</v>
      </c>
      <c r="J101" s="582">
        <v>-1752.18898749136</v>
      </c>
      <c r="K101" s="585">
        <v>0.197972184336</v>
      </c>
    </row>
    <row r="102" spans="1:11" ht="14.4" customHeight="1" thickBot="1" x14ac:dyDescent="0.35">
      <c r="A102" s="602" t="s">
        <v>393</v>
      </c>
      <c r="B102" s="586">
        <v>4.9406564584124654E-324</v>
      </c>
      <c r="C102" s="586">
        <v>0.85</v>
      </c>
      <c r="D102" s="587">
        <v>0.85</v>
      </c>
      <c r="E102" s="594" t="s">
        <v>309</v>
      </c>
      <c r="F102" s="586">
        <v>0</v>
      </c>
      <c r="G102" s="587">
        <v>0</v>
      </c>
      <c r="H102" s="589">
        <v>4.9406564584124654E-324</v>
      </c>
      <c r="I102" s="586">
        <v>3.9525251667299724E-323</v>
      </c>
      <c r="J102" s="587">
        <v>3.9525251667299724E-323</v>
      </c>
      <c r="K102" s="590" t="s">
        <v>298</v>
      </c>
    </row>
    <row r="103" spans="1:11" ht="14.4" customHeight="1" thickBot="1" x14ac:dyDescent="0.35">
      <c r="A103" s="603" t="s">
        <v>394</v>
      </c>
      <c r="B103" s="581">
        <v>4.9406564584124654E-324</v>
      </c>
      <c r="C103" s="581">
        <v>0.85</v>
      </c>
      <c r="D103" s="582">
        <v>0.85</v>
      </c>
      <c r="E103" s="593" t="s">
        <v>309</v>
      </c>
      <c r="F103" s="581">
        <v>0</v>
      </c>
      <c r="G103" s="582">
        <v>0</v>
      </c>
      <c r="H103" s="584">
        <v>4.9406564584124654E-324</v>
      </c>
      <c r="I103" s="581">
        <v>3.9525251667299724E-323</v>
      </c>
      <c r="J103" s="582">
        <v>3.9525251667299724E-323</v>
      </c>
      <c r="K103" s="591" t="s">
        <v>298</v>
      </c>
    </row>
    <row r="104" spans="1:11" ht="14.4" customHeight="1" thickBot="1" x14ac:dyDescent="0.35">
      <c r="A104" s="602" t="s">
        <v>395</v>
      </c>
      <c r="B104" s="586">
        <v>4.9406564584124654E-324</v>
      </c>
      <c r="C104" s="586">
        <v>1.7010000000000001</v>
      </c>
      <c r="D104" s="587">
        <v>1.7010000000000001</v>
      </c>
      <c r="E104" s="594" t="s">
        <v>309</v>
      </c>
      <c r="F104" s="586">
        <v>0</v>
      </c>
      <c r="G104" s="587">
        <v>0</v>
      </c>
      <c r="H104" s="589">
        <v>7.8440000000000003</v>
      </c>
      <c r="I104" s="586">
        <v>7.8440000000000003</v>
      </c>
      <c r="J104" s="587">
        <v>7.8440000000000003</v>
      </c>
      <c r="K104" s="590" t="s">
        <v>298</v>
      </c>
    </row>
    <row r="105" spans="1:11" ht="14.4" customHeight="1" thickBot="1" x14ac:dyDescent="0.35">
      <c r="A105" s="603" t="s">
        <v>396</v>
      </c>
      <c r="B105" s="581">
        <v>4.9406564584124654E-324</v>
      </c>
      <c r="C105" s="581">
        <v>1.7010000000000001</v>
      </c>
      <c r="D105" s="582">
        <v>1.7010000000000001</v>
      </c>
      <c r="E105" s="593" t="s">
        <v>309</v>
      </c>
      <c r="F105" s="581">
        <v>0</v>
      </c>
      <c r="G105" s="582">
        <v>0</v>
      </c>
      <c r="H105" s="584">
        <v>4.9406564584124654E-324</v>
      </c>
      <c r="I105" s="581">
        <v>3.9525251667299724E-323</v>
      </c>
      <c r="J105" s="582">
        <v>3.9525251667299724E-323</v>
      </c>
      <c r="K105" s="591" t="s">
        <v>298</v>
      </c>
    </row>
    <row r="106" spans="1:11" ht="14.4" customHeight="1" thickBot="1" x14ac:dyDescent="0.35">
      <c r="A106" s="603" t="s">
        <v>397</v>
      </c>
      <c r="B106" s="581">
        <v>4.9406564584124654E-324</v>
      </c>
      <c r="C106" s="581">
        <v>4.9406564584124654E-324</v>
      </c>
      <c r="D106" s="582">
        <v>0</v>
      </c>
      <c r="E106" s="583">
        <v>1</v>
      </c>
      <c r="F106" s="581">
        <v>4.9406564584124654E-324</v>
      </c>
      <c r="G106" s="582">
        <v>0</v>
      </c>
      <c r="H106" s="584">
        <v>7.8440000000000003</v>
      </c>
      <c r="I106" s="581">
        <v>7.8440000000000003</v>
      </c>
      <c r="J106" s="582">
        <v>7.8440000000000003</v>
      </c>
      <c r="K106" s="591" t="s">
        <v>309</v>
      </c>
    </row>
    <row r="107" spans="1:11" ht="14.4" customHeight="1" thickBot="1" x14ac:dyDescent="0.35">
      <c r="A107" s="600" t="s">
        <v>65</v>
      </c>
      <c r="B107" s="581">
        <v>43974.997432214397</v>
      </c>
      <c r="C107" s="581">
        <v>56144.269500000002</v>
      </c>
      <c r="D107" s="582">
        <v>12169.2720677856</v>
      </c>
      <c r="E107" s="583">
        <v>1.2767316151979999</v>
      </c>
      <c r="F107" s="581">
        <v>45968.990252281801</v>
      </c>
      <c r="G107" s="582">
        <v>30645.9935015212</v>
      </c>
      <c r="H107" s="584">
        <v>4119.0631000000003</v>
      </c>
      <c r="I107" s="581">
        <v>33164.359880000004</v>
      </c>
      <c r="J107" s="582">
        <v>2518.36637847878</v>
      </c>
      <c r="K107" s="585">
        <v>0.72145069312999999</v>
      </c>
    </row>
    <row r="108" spans="1:11" ht="14.4" customHeight="1" thickBot="1" x14ac:dyDescent="0.35">
      <c r="A108" s="605" t="s">
        <v>398</v>
      </c>
      <c r="B108" s="586">
        <v>32566.998079103301</v>
      </c>
      <c r="C108" s="586">
        <v>41678.622000000003</v>
      </c>
      <c r="D108" s="587">
        <v>9111.6239208967509</v>
      </c>
      <c r="E108" s="588">
        <v>1.279780896561</v>
      </c>
      <c r="F108" s="586">
        <v>34102.999999998101</v>
      </c>
      <c r="G108" s="587">
        <v>22735.333333332099</v>
      </c>
      <c r="H108" s="589">
        <v>3051.59</v>
      </c>
      <c r="I108" s="586">
        <v>24587.498</v>
      </c>
      <c r="J108" s="587">
        <v>1852.1646666679201</v>
      </c>
      <c r="K108" s="592">
        <v>0.72097756795500001</v>
      </c>
    </row>
    <row r="109" spans="1:11" ht="14.4" customHeight="1" thickBot="1" x14ac:dyDescent="0.35">
      <c r="A109" s="602" t="s">
        <v>399</v>
      </c>
      <c r="B109" s="586">
        <v>32467.998085064199</v>
      </c>
      <c r="C109" s="586">
        <v>41063.298000000003</v>
      </c>
      <c r="D109" s="587">
        <v>8595.2999149358493</v>
      </c>
      <c r="E109" s="588">
        <v>1.264731440861</v>
      </c>
      <c r="F109" s="586">
        <v>33902.999999998101</v>
      </c>
      <c r="G109" s="587">
        <v>22601.999999998799</v>
      </c>
      <c r="H109" s="589">
        <v>2991.39</v>
      </c>
      <c r="I109" s="586">
        <v>24038.543000000001</v>
      </c>
      <c r="J109" s="587">
        <v>1436.54300000124</v>
      </c>
      <c r="K109" s="592">
        <v>0.70903881662299995</v>
      </c>
    </row>
    <row r="110" spans="1:11" ht="14.4" customHeight="1" thickBot="1" x14ac:dyDescent="0.35">
      <c r="A110" s="603" t="s">
        <v>400</v>
      </c>
      <c r="B110" s="581">
        <v>32467.998085064199</v>
      </c>
      <c r="C110" s="581">
        <v>41063.298000000003</v>
      </c>
      <c r="D110" s="582">
        <v>8595.2999149358493</v>
      </c>
      <c r="E110" s="583">
        <v>1.264731440861</v>
      </c>
      <c r="F110" s="581">
        <v>33902.999999998101</v>
      </c>
      <c r="G110" s="582">
        <v>22601.999999998799</v>
      </c>
      <c r="H110" s="584">
        <v>2991.39</v>
      </c>
      <c r="I110" s="581">
        <v>24038.543000000001</v>
      </c>
      <c r="J110" s="582">
        <v>1436.54300000124</v>
      </c>
      <c r="K110" s="585">
        <v>0.70903881662299995</v>
      </c>
    </row>
    <row r="111" spans="1:11" ht="14.4" customHeight="1" thickBot="1" x14ac:dyDescent="0.35">
      <c r="A111" s="602" t="s">
        <v>401</v>
      </c>
      <c r="B111" s="586">
        <v>4.9406564584124654E-324</v>
      </c>
      <c r="C111" s="586">
        <v>0.04</v>
      </c>
      <c r="D111" s="587">
        <v>0.04</v>
      </c>
      <c r="E111" s="594" t="s">
        <v>309</v>
      </c>
      <c r="F111" s="586">
        <v>0</v>
      </c>
      <c r="G111" s="587">
        <v>0</v>
      </c>
      <c r="H111" s="589">
        <v>4.9406564584124654E-324</v>
      </c>
      <c r="I111" s="586">
        <v>3.9525251667299724E-323</v>
      </c>
      <c r="J111" s="587">
        <v>3.9525251667299724E-323</v>
      </c>
      <c r="K111" s="590" t="s">
        <v>298</v>
      </c>
    </row>
    <row r="112" spans="1:11" ht="14.4" customHeight="1" thickBot="1" x14ac:dyDescent="0.35">
      <c r="A112" s="603" t="s">
        <v>402</v>
      </c>
      <c r="B112" s="581">
        <v>4.9406564584124654E-324</v>
      </c>
      <c r="C112" s="581">
        <v>0.04</v>
      </c>
      <c r="D112" s="582">
        <v>0.04</v>
      </c>
      <c r="E112" s="593" t="s">
        <v>309</v>
      </c>
      <c r="F112" s="581">
        <v>0</v>
      </c>
      <c r="G112" s="582">
        <v>0</v>
      </c>
      <c r="H112" s="584">
        <v>4.9406564584124654E-324</v>
      </c>
      <c r="I112" s="581">
        <v>3.9525251667299724E-323</v>
      </c>
      <c r="J112" s="582">
        <v>3.9525251667299724E-323</v>
      </c>
      <c r="K112" s="591" t="s">
        <v>298</v>
      </c>
    </row>
    <row r="113" spans="1:11" ht="14.4" customHeight="1" thickBot="1" x14ac:dyDescent="0.35">
      <c r="A113" s="602" t="s">
        <v>403</v>
      </c>
      <c r="B113" s="586">
        <v>4.9406564584124654E-324</v>
      </c>
      <c r="C113" s="586">
        <v>-16.419</v>
      </c>
      <c r="D113" s="587">
        <v>-16.419</v>
      </c>
      <c r="E113" s="594" t="s">
        <v>309</v>
      </c>
      <c r="F113" s="586">
        <v>0</v>
      </c>
      <c r="G113" s="587">
        <v>0</v>
      </c>
      <c r="H113" s="589">
        <v>4.9406564584124654E-324</v>
      </c>
      <c r="I113" s="586">
        <v>3.9525251667299724E-323</v>
      </c>
      <c r="J113" s="587">
        <v>3.9525251667299724E-323</v>
      </c>
      <c r="K113" s="590" t="s">
        <v>298</v>
      </c>
    </row>
    <row r="114" spans="1:11" ht="14.4" customHeight="1" thickBot="1" x14ac:dyDescent="0.35">
      <c r="A114" s="603" t="s">
        <v>404</v>
      </c>
      <c r="B114" s="581">
        <v>4.9406564584124654E-324</v>
      </c>
      <c r="C114" s="581">
        <v>-16.419</v>
      </c>
      <c r="D114" s="582">
        <v>-16.419</v>
      </c>
      <c r="E114" s="593" t="s">
        <v>309</v>
      </c>
      <c r="F114" s="581">
        <v>0</v>
      </c>
      <c r="G114" s="582">
        <v>0</v>
      </c>
      <c r="H114" s="584">
        <v>4.9406564584124654E-324</v>
      </c>
      <c r="I114" s="581">
        <v>3.9525251667299724E-323</v>
      </c>
      <c r="J114" s="582">
        <v>3.9525251667299724E-323</v>
      </c>
      <c r="K114" s="591" t="s">
        <v>298</v>
      </c>
    </row>
    <row r="115" spans="1:11" ht="14.4" customHeight="1" thickBot="1" x14ac:dyDescent="0.35">
      <c r="A115" s="602" t="s">
        <v>405</v>
      </c>
      <c r="B115" s="586">
        <v>4.9406564584124654E-324</v>
      </c>
      <c r="C115" s="586">
        <v>513.4</v>
      </c>
      <c r="D115" s="587">
        <v>513.4</v>
      </c>
      <c r="E115" s="594" t="s">
        <v>309</v>
      </c>
      <c r="F115" s="586">
        <v>199.999999999989</v>
      </c>
      <c r="G115" s="587">
        <v>133.33333333332601</v>
      </c>
      <c r="H115" s="589">
        <v>60.2</v>
      </c>
      <c r="I115" s="586">
        <v>478.4</v>
      </c>
      <c r="J115" s="587">
        <v>345.066666666674</v>
      </c>
      <c r="K115" s="592">
        <v>2.3919999999999999</v>
      </c>
    </row>
    <row r="116" spans="1:11" ht="14.4" customHeight="1" thickBot="1" x14ac:dyDescent="0.35">
      <c r="A116" s="603" t="s">
        <v>406</v>
      </c>
      <c r="B116" s="581">
        <v>4.9406564584124654E-324</v>
      </c>
      <c r="C116" s="581">
        <v>513.4</v>
      </c>
      <c r="D116" s="582">
        <v>513.4</v>
      </c>
      <c r="E116" s="593" t="s">
        <v>309</v>
      </c>
      <c r="F116" s="581">
        <v>199.999999999989</v>
      </c>
      <c r="G116" s="582">
        <v>133.33333333332601</v>
      </c>
      <c r="H116" s="584">
        <v>60.2</v>
      </c>
      <c r="I116" s="581">
        <v>478.4</v>
      </c>
      <c r="J116" s="582">
        <v>345.066666666674</v>
      </c>
      <c r="K116" s="585">
        <v>2.3919999999999999</v>
      </c>
    </row>
    <row r="117" spans="1:11" ht="14.4" customHeight="1" thickBot="1" x14ac:dyDescent="0.35">
      <c r="A117" s="602" t="s">
        <v>407</v>
      </c>
      <c r="B117" s="586">
        <v>4.9406564584124654E-324</v>
      </c>
      <c r="C117" s="586">
        <v>64.887</v>
      </c>
      <c r="D117" s="587">
        <v>64.887</v>
      </c>
      <c r="E117" s="594" t="s">
        <v>309</v>
      </c>
      <c r="F117" s="586">
        <v>0</v>
      </c>
      <c r="G117" s="587">
        <v>0</v>
      </c>
      <c r="H117" s="589">
        <v>4.9406564584124654E-324</v>
      </c>
      <c r="I117" s="586">
        <v>3.9525251667299724E-323</v>
      </c>
      <c r="J117" s="587">
        <v>3.9525251667299724E-323</v>
      </c>
      <c r="K117" s="590" t="s">
        <v>298</v>
      </c>
    </row>
    <row r="118" spans="1:11" ht="14.4" customHeight="1" thickBot="1" x14ac:dyDescent="0.35">
      <c r="A118" s="603" t="s">
        <v>408</v>
      </c>
      <c r="B118" s="581">
        <v>4.9406564584124654E-324</v>
      </c>
      <c r="C118" s="581">
        <v>64.887</v>
      </c>
      <c r="D118" s="582">
        <v>64.887</v>
      </c>
      <c r="E118" s="593" t="s">
        <v>309</v>
      </c>
      <c r="F118" s="581">
        <v>0</v>
      </c>
      <c r="G118" s="582">
        <v>0</v>
      </c>
      <c r="H118" s="584">
        <v>4.9406564584124654E-324</v>
      </c>
      <c r="I118" s="581">
        <v>3.9525251667299724E-323</v>
      </c>
      <c r="J118" s="582">
        <v>3.9525251667299724E-323</v>
      </c>
      <c r="K118" s="591" t="s">
        <v>298</v>
      </c>
    </row>
    <row r="119" spans="1:11" ht="14.4" customHeight="1" thickBot="1" x14ac:dyDescent="0.35">
      <c r="A119" s="602" t="s">
        <v>409</v>
      </c>
      <c r="B119" s="586">
        <v>98.999994039095</v>
      </c>
      <c r="C119" s="586">
        <v>53.415999999999997</v>
      </c>
      <c r="D119" s="587">
        <v>-45.583994039095003</v>
      </c>
      <c r="E119" s="588">
        <v>0.53955558804199999</v>
      </c>
      <c r="F119" s="586">
        <v>0</v>
      </c>
      <c r="G119" s="587">
        <v>0</v>
      </c>
      <c r="H119" s="589">
        <v>4.9406564584124654E-324</v>
      </c>
      <c r="I119" s="586">
        <v>70.555000000000007</v>
      </c>
      <c r="J119" s="587">
        <v>70.555000000000007</v>
      </c>
      <c r="K119" s="590" t="s">
        <v>298</v>
      </c>
    </row>
    <row r="120" spans="1:11" ht="14.4" customHeight="1" thickBot="1" x14ac:dyDescent="0.35">
      <c r="A120" s="603" t="s">
        <v>410</v>
      </c>
      <c r="B120" s="581">
        <v>98.999994039095</v>
      </c>
      <c r="C120" s="581">
        <v>53.415999999999997</v>
      </c>
      <c r="D120" s="582">
        <v>-45.583994039095003</v>
      </c>
      <c r="E120" s="583">
        <v>0.53955558804199999</v>
      </c>
      <c r="F120" s="581">
        <v>0</v>
      </c>
      <c r="G120" s="582">
        <v>0</v>
      </c>
      <c r="H120" s="584">
        <v>4.9406564584124654E-324</v>
      </c>
      <c r="I120" s="581">
        <v>70.555000000000007</v>
      </c>
      <c r="J120" s="582">
        <v>70.555000000000007</v>
      </c>
      <c r="K120" s="591" t="s">
        <v>298</v>
      </c>
    </row>
    <row r="121" spans="1:11" ht="14.4" customHeight="1" thickBot="1" x14ac:dyDescent="0.35">
      <c r="A121" s="601" t="s">
        <v>411</v>
      </c>
      <c r="B121" s="581">
        <v>11079.999292860401</v>
      </c>
      <c r="C121" s="581">
        <v>14054.644410000001</v>
      </c>
      <c r="D121" s="582">
        <v>2974.6451171396202</v>
      </c>
      <c r="E121" s="583">
        <v>1.2684697930490001</v>
      </c>
      <c r="F121" s="581">
        <v>11526.9902522837</v>
      </c>
      <c r="G121" s="582">
        <v>7684.6601681891498</v>
      </c>
      <c r="H121" s="584">
        <v>1037.5598199999999</v>
      </c>
      <c r="I121" s="581">
        <v>8335.7720399999998</v>
      </c>
      <c r="J121" s="582">
        <v>651.11187181085302</v>
      </c>
      <c r="K121" s="585">
        <v>0.72315251922299995</v>
      </c>
    </row>
    <row r="122" spans="1:11" ht="14.4" customHeight="1" thickBot="1" x14ac:dyDescent="0.35">
      <c r="A122" s="602" t="s">
        <v>412</v>
      </c>
      <c r="B122" s="586">
        <v>2935.99986322004</v>
      </c>
      <c r="C122" s="586">
        <v>3741.9018999999998</v>
      </c>
      <c r="D122" s="587">
        <v>805.90203677995703</v>
      </c>
      <c r="E122" s="588">
        <v>1.274489807331</v>
      </c>
      <c r="F122" s="586">
        <v>3050.9999814965799</v>
      </c>
      <c r="G122" s="587">
        <v>2033.9999876643799</v>
      </c>
      <c r="H122" s="589">
        <v>274.66232000000002</v>
      </c>
      <c r="I122" s="586">
        <v>2206.5360300000002</v>
      </c>
      <c r="J122" s="587">
        <v>172.53604233561501</v>
      </c>
      <c r="K122" s="592">
        <v>0.72321732002000005</v>
      </c>
    </row>
    <row r="123" spans="1:11" ht="14.4" customHeight="1" thickBot="1" x14ac:dyDescent="0.35">
      <c r="A123" s="603" t="s">
        <v>413</v>
      </c>
      <c r="B123" s="581">
        <v>2935.99986322004</v>
      </c>
      <c r="C123" s="581">
        <v>3741.9018999999998</v>
      </c>
      <c r="D123" s="582">
        <v>805.90203677995703</v>
      </c>
      <c r="E123" s="583">
        <v>1.274489807331</v>
      </c>
      <c r="F123" s="581">
        <v>3050.9999814965799</v>
      </c>
      <c r="G123" s="582">
        <v>2033.9999876643799</v>
      </c>
      <c r="H123" s="584">
        <v>274.66232000000002</v>
      </c>
      <c r="I123" s="581">
        <v>2206.5360300000002</v>
      </c>
      <c r="J123" s="582">
        <v>172.53604233561501</v>
      </c>
      <c r="K123" s="585">
        <v>0.72321732002000005</v>
      </c>
    </row>
    <row r="124" spans="1:11" ht="14.4" customHeight="1" thickBot="1" x14ac:dyDescent="0.35">
      <c r="A124" s="602" t="s">
        <v>414</v>
      </c>
      <c r="B124" s="586">
        <v>8143.9994296403502</v>
      </c>
      <c r="C124" s="586">
        <v>10315.04651</v>
      </c>
      <c r="D124" s="587">
        <v>2171.04708035966</v>
      </c>
      <c r="E124" s="588">
        <v>1.266582420482</v>
      </c>
      <c r="F124" s="586">
        <v>8475.9902707871406</v>
      </c>
      <c r="G124" s="587">
        <v>5650.6601805247601</v>
      </c>
      <c r="H124" s="589">
        <v>762.89750000000004</v>
      </c>
      <c r="I124" s="586">
        <v>6129.2360099999996</v>
      </c>
      <c r="J124" s="587">
        <v>478.57582947524003</v>
      </c>
      <c r="K124" s="592">
        <v>0.72312919366100004</v>
      </c>
    </row>
    <row r="125" spans="1:11" ht="14.4" customHeight="1" thickBot="1" x14ac:dyDescent="0.35">
      <c r="A125" s="603" t="s">
        <v>415</v>
      </c>
      <c r="B125" s="581">
        <v>8143.9994296403502</v>
      </c>
      <c r="C125" s="581">
        <v>10315.04651</v>
      </c>
      <c r="D125" s="582">
        <v>2171.04708035966</v>
      </c>
      <c r="E125" s="583">
        <v>1.266582420482</v>
      </c>
      <c r="F125" s="581">
        <v>8475.9902707871406</v>
      </c>
      <c r="G125" s="582">
        <v>5650.6601805247601</v>
      </c>
      <c r="H125" s="584">
        <v>762.89750000000004</v>
      </c>
      <c r="I125" s="581">
        <v>6129.2360099999996</v>
      </c>
      <c r="J125" s="582">
        <v>478.57582947524003</v>
      </c>
      <c r="K125" s="585">
        <v>0.72312919366100004</v>
      </c>
    </row>
    <row r="126" spans="1:11" ht="14.4" customHeight="1" thickBot="1" x14ac:dyDescent="0.35">
      <c r="A126" s="602" t="s">
        <v>416</v>
      </c>
      <c r="B126" s="586">
        <v>4.9406564584124654E-324</v>
      </c>
      <c r="C126" s="586">
        <v>-1.4770000000000001</v>
      </c>
      <c r="D126" s="587">
        <v>-1.4770000000000001</v>
      </c>
      <c r="E126" s="594" t="s">
        <v>309</v>
      </c>
      <c r="F126" s="586">
        <v>0</v>
      </c>
      <c r="G126" s="587">
        <v>0</v>
      </c>
      <c r="H126" s="589">
        <v>4.9406564584124654E-324</v>
      </c>
      <c r="I126" s="586">
        <v>3.9525251667299724E-323</v>
      </c>
      <c r="J126" s="587">
        <v>3.9525251667299724E-323</v>
      </c>
      <c r="K126" s="590" t="s">
        <v>298</v>
      </c>
    </row>
    <row r="127" spans="1:11" ht="14.4" customHeight="1" thickBot="1" x14ac:dyDescent="0.35">
      <c r="A127" s="603" t="s">
        <v>417</v>
      </c>
      <c r="B127" s="581">
        <v>4.9406564584124654E-324</v>
      </c>
      <c r="C127" s="581">
        <v>-1.4770000000000001</v>
      </c>
      <c r="D127" s="582">
        <v>-1.4770000000000001</v>
      </c>
      <c r="E127" s="593" t="s">
        <v>309</v>
      </c>
      <c r="F127" s="581">
        <v>0</v>
      </c>
      <c r="G127" s="582">
        <v>0</v>
      </c>
      <c r="H127" s="584">
        <v>4.9406564584124654E-324</v>
      </c>
      <c r="I127" s="581">
        <v>3.9525251667299724E-323</v>
      </c>
      <c r="J127" s="582">
        <v>3.9525251667299724E-323</v>
      </c>
      <c r="K127" s="591" t="s">
        <v>298</v>
      </c>
    </row>
    <row r="128" spans="1:11" ht="14.4" customHeight="1" thickBot="1" x14ac:dyDescent="0.35">
      <c r="A128" s="602" t="s">
        <v>418</v>
      </c>
      <c r="B128" s="586">
        <v>4.9406564584124654E-324</v>
      </c>
      <c r="C128" s="586">
        <v>-0.82699999999999996</v>
      </c>
      <c r="D128" s="587">
        <v>-0.82699999999999996</v>
      </c>
      <c r="E128" s="594" t="s">
        <v>309</v>
      </c>
      <c r="F128" s="586">
        <v>0</v>
      </c>
      <c r="G128" s="587">
        <v>0</v>
      </c>
      <c r="H128" s="589">
        <v>4.9406564584124654E-324</v>
      </c>
      <c r="I128" s="586">
        <v>3.9525251667299724E-323</v>
      </c>
      <c r="J128" s="587">
        <v>3.9525251667299724E-323</v>
      </c>
      <c r="K128" s="590" t="s">
        <v>298</v>
      </c>
    </row>
    <row r="129" spans="1:11" ht="14.4" customHeight="1" thickBot="1" x14ac:dyDescent="0.35">
      <c r="A129" s="603" t="s">
        <v>419</v>
      </c>
      <c r="B129" s="581">
        <v>4.9406564584124654E-324</v>
      </c>
      <c r="C129" s="581">
        <v>-0.82699999999999996</v>
      </c>
      <c r="D129" s="582">
        <v>-0.82699999999999996</v>
      </c>
      <c r="E129" s="593" t="s">
        <v>309</v>
      </c>
      <c r="F129" s="581">
        <v>0</v>
      </c>
      <c r="G129" s="582">
        <v>0</v>
      </c>
      <c r="H129" s="584">
        <v>4.9406564584124654E-324</v>
      </c>
      <c r="I129" s="581">
        <v>3.9525251667299724E-323</v>
      </c>
      <c r="J129" s="582">
        <v>3.9525251667299724E-323</v>
      </c>
      <c r="K129" s="591" t="s">
        <v>298</v>
      </c>
    </row>
    <row r="130" spans="1:11" ht="14.4" customHeight="1" thickBot="1" x14ac:dyDescent="0.35">
      <c r="A130" s="601" t="s">
        <v>420</v>
      </c>
      <c r="B130" s="581">
        <v>328.000060250736</v>
      </c>
      <c r="C130" s="581">
        <v>411.00308999999999</v>
      </c>
      <c r="D130" s="582">
        <v>83.003029749264002</v>
      </c>
      <c r="E130" s="583">
        <v>1.2530579710430001</v>
      </c>
      <c r="F130" s="581">
        <v>338.99999999998101</v>
      </c>
      <c r="G130" s="582">
        <v>225.99999999998801</v>
      </c>
      <c r="H130" s="584">
        <v>29.91328</v>
      </c>
      <c r="I130" s="581">
        <v>241.08984000000001</v>
      </c>
      <c r="J130" s="582">
        <v>15.089840000012</v>
      </c>
      <c r="K130" s="585">
        <v>0.71117946902600004</v>
      </c>
    </row>
    <row r="131" spans="1:11" ht="14.4" customHeight="1" thickBot="1" x14ac:dyDescent="0.35">
      <c r="A131" s="602" t="s">
        <v>421</v>
      </c>
      <c r="B131" s="586">
        <v>328.000060250736</v>
      </c>
      <c r="C131" s="586">
        <v>411.00308999999999</v>
      </c>
      <c r="D131" s="587">
        <v>83.003029749264002</v>
      </c>
      <c r="E131" s="588">
        <v>1.2530579710430001</v>
      </c>
      <c r="F131" s="586">
        <v>338.99999999998101</v>
      </c>
      <c r="G131" s="587">
        <v>225.99999999998801</v>
      </c>
      <c r="H131" s="589">
        <v>29.91328</v>
      </c>
      <c r="I131" s="586">
        <v>241.08984000000001</v>
      </c>
      <c r="J131" s="587">
        <v>15.089840000012</v>
      </c>
      <c r="K131" s="592">
        <v>0.71117946902600004</v>
      </c>
    </row>
    <row r="132" spans="1:11" ht="14.4" customHeight="1" thickBot="1" x14ac:dyDescent="0.35">
      <c r="A132" s="603" t="s">
        <v>422</v>
      </c>
      <c r="B132" s="581">
        <v>328.000060250736</v>
      </c>
      <c r="C132" s="581">
        <v>411.00308999999999</v>
      </c>
      <c r="D132" s="582">
        <v>83.003029749264002</v>
      </c>
      <c r="E132" s="583">
        <v>1.2530579710430001</v>
      </c>
      <c r="F132" s="581">
        <v>338.99999999998101</v>
      </c>
      <c r="G132" s="582">
        <v>225.99999999998801</v>
      </c>
      <c r="H132" s="584">
        <v>29.91328</v>
      </c>
      <c r="I132" s="581">
        <v>241.08984000000001</v>
      </c>
      <c r="J132" s="582">
        <v>15.089840000012</v>
      </c>
      <c r="K132" s="585">
        <v>0.71117946902600004</v>
      </c>
    </row>
    <row r="133" spans="1:11" ht="14.4" customHeight="1" thickBot="1" x14ac:dyDescent="0.35">
      <c r="A133" s="600" t="s">
        <v>423</v>
      </c>
      <c r="B133" s="581">
        <v>4.9406564584124654E-324</v>
      </c>
      <c r="C133" s="581">
        <v>223.96664999999999</v>
      </c>
      <c r="D133" s="582">
        <v>223.96664999999999</v>
      </c>
      <c r="E133" s="593" t="s">
        <v>309</v>
      </c>
      <c r="F133" s="581">
        <v>0</v>
      </c>
      <c r="G133" s="582">
        <v>0</v>
      </c>
      <c r="H133" s="584">
        <v>7.6499999999999999E-2</v>
      </c>
      <c r="I133" s="581">
        <v>60.685899999999997</v>
      </c>
      <c r="J133" s="582">
        <v>60.685899999999997</v>
      </c>
      <c r="K133" s="591" t="s">
        <v>298</v>
      </c>
    </row>
    <row r="134" spans="1:11" ht="14.4" customHeight="1" thickBot="1" x14ac:dyDescent="0.35">
      <c r="A134" s="601" t="s">
        <v>424</v>
      </c>
      <c r="B134" s="581">
        <v>4.9406564584124654E-324</v>
      </c>
      <c r="C134" s="581">
        <v>149.29900000000001</v>
      </c>
      <c r="D134" s="582">
        <v>149.29900000000001</v>
      </c>
      <c r="E134" s="593" t="s">
        <v>309</v>
      </c>
      <c r="F134" s="581">
        <v>0</v>
      </c>
      <c r="G134" s="582">
        <v>0</v>
      </c>
      <c r="H134" s="584">
        <v>4.9406564584124654E-324</v>
      </c>
      <c r="I134" s="581">
        <v>2.496</v>
      </c>
      <c r="J134" s="582">
        <v>2.496</v>
      </c>
      <c r="K134" s="591" t="s">
        <v>298</v>
      </c>
    </row>
    <row r="135" spans="1:11" ht="14.4" customHeight="1" thickBot="1" x14ac:dyDescent="0.35">
      <c r="A135" s="602" t="s">
        <v>425</v>
      </c>
      <c r="B135" s="586">
        <v>4.9406564584124654E-324</v>
      </c>
      <c r="C135" s="586">
        <v>149.29900000000001</v>
      </c>
      <c r="D135" s="587">
        <v>149.29900000000001</v>
      </c>
      <c r="E135" s="594" t="s">
        <v>309</v>
      </c>
      <c r="F135" s="586">
        <v>0</v>
      </c>
      <c r="G135" s="587">
        <v>0</v>
      </c>
      <c r="H135" s="589">
        <v>4.9406564584124654E-324</v>
      </c>
      <c r="I135" s="586">
        <v>2.496</v>
      </c>
      <c r="J135" s="587">
        <v>2.496</v>
      </c>
      <c r="K135" s="590" t="s">
        <v>298</v>
      </c>
    </row>
    <row r="136" spans="1:11" ht="14.4" customHeight="1" thickBot="1" x14ac:dyDescent="0.35">
      <c r="A136" s="603" t="s">
        <v>426</v>
      </c>
      <c r="B136" s="581">
        <v>4.9406564584124654E-324</v>
      </c>
      <c r="C136" s="581">
        <v>149.29900000000001</v>
      </c>
      <c r="D136" s="582">
        <v>149.29900000000001</v>
      </c>
      <c r="E136" s="593" t="s">
        <v>309</v>
      </c>
      <c r="F136" s="581">
        <v>0</v>
      </c>
      <c r="G136" s="582">
        <v>0</v>
      </c>
      <c r="H136" s="584">
        <v>4.9406564584124654E-324</v>
      </c>
      <c r="I136" s="581">
        <v>2.496</v>
      </c>
      <c r="J136" s="582">
        <v>2.496</v>
      </c>
      <c r="K136" s="591" t="s">
        <v>298</v>
      </c>
    </row>
    <row r="137" spans="1:11" ht="14.4" customHeight="1" thickBot="1" x14ac:dyDescent="0.35">
      <c r="A137" s="601" t="s">
        <v>427</v>
      </c>
      <c r="B137" s="581">
        <v>4.9406564584124654E-324</v>
      </c>
      <c r="C137" s="581">
        <v>74.667649999999995</v>
      </c>
      <c r="D137" s="582">
        <v>74.667649999999995</v>
      </c>
      <c r="E137" s="593" t="s">
        <v>309</v>
      </c>
      <c r="F137" s="581">
        <v>0</v>
      </c>
      <c r="G137" s="582">
        <v>0</v>
      </c>
      <c r="H137" s="584">
        <v>7.6499999999999999E-2</v>
      </c>
      <c r="I137" s="581">
        <v>58.189900000000002</v>
      </c>
      <c r="J137" s="582">
        <v>58.189900000000002</v>
      </c>
      <c r="K137" s="591" t="s">
        <v>298</v>
      </c>
    </row>
    <row r="138" spans="1:11" ht="14.4" customHeight="1" thickBot="1" x14ac:dyDescent="0.35">
      <c r="A138" s="602" t="s">
        <v>428</v>
      </c>
      <c r="B138" s="586">
        <v>4.9406564584124654E-324</v>
      </c>
      <c r="C138" s="586">
        <v>51.571649999999998</v>
      </c>
      <c r="D138" s="587">
        <v>51.571649999999998</v>
      </c>
      <c r="E138" s="594" t="s">
        <v>309</v>
      </c>
      <c r="F138" s="586">
        <v>0</v>
      </c>
      <c r="G138" s="587">
        <v>0</v>
      </c>
      <c r="H138" s="589">
        <v>7.6499999999999999E-2</v>
      </c>
      <c r="I138" s="586">
        <v>41.039900000000003</v>
      </c>
      <c r="J138" s="587">
        <v>41.039900000000003</v>
      </c>
      <c r="K138" s="590" t="s">
        <v>298</v>
      </c>
    </row>
    <row r="139" spans="1:11" ht="14.4" customHeight="1" thickBot="1" x14ac:dyDescent="0.35">
      <c r="A139" s="603" t="s">
        <v>429</v>
      </c>
      <c r="B139" s="581">
        <v>4.9406564584124654E-324</v>
      </c>
      <c r="C139" s="581">
        <v>20.711649999999999</v>
      </c>
      <c r="D139" s="582">
        <v>20.711649999999999</v>
      </c>
      <c r="E139" s="593" t="s">
        <v>309</v>
      </c>
      <c r="F139" s="581">
        <v>0</v>
      </c>
      <c r="G139" s="582">
        <v>0</v>
      </c>
      <c r="H139" s="584">
        <v>7.6499999999999999E-2</v>
      </c>
      <c r="I139" s="581">
        <v>0.8619</v>
      </c>
      <c r="J139" s="582">
        <v>0.8619</v>
      </c>
      <c r="K139" s="591" t="s">
        <v>298</v>
      </c>
    </row>
    <row r="140" spans="1:11" ht="14.4" customHeight="1" thickBot="1" x14ac:dyDescent="0.35">
      <c r="A140" s="603" t="s">
        <v>430</v>
      </c>
      <c r="B140" s="581">
        <v>4.9406564584124654E-324</v>
      </c>
      <c r="C140" s="581">
        <v>25.18</v>
      </c>
      <c r="D140" s="582">
        <v>25.18</v>
      </c>
      <c r="E140" s="593" t="s">
        <v>309</v>
      </c>
      <c r="F140" s="581">
        <v>0</v>
      </c>
      <c r="G140" s="582">
        <v>0</v>
      </c>
      <c r="H140" s="584">
        <v>4.9406564584124654E-324</v>
      </c>
      <c r="I140" s="581">
        <v>40.177999999999997</v>
      </c>
      <c r="J140" s="582">
        <v>40.177999999999997</v>
      </c>
      <c r="K140" s="591" t="s">
        <v>298</v>
      </c>
    </row>
    <row r="141" spans="1:11" ht="14.4" customHeight="1" thickBot="1" x14ac:dyDescent="0.35">
      <c r="A141" s="603" t="s">
        <v>431</v>
      </c>
      <c r="B141" s="581">
        <v>4.9406564584124654E-324</v>
      </c>
      <c r="C141" s="581">
        <v>5.2</v>
      </c>
      <c r="D141" s="582">
        <v>5.2</v>
      </c>
      <c r="E141" s="593" t="s">
        <v>309</v>
      </c>
      <c r="F141" s="581">
        <v>0</v>
      </c>
      <c r="G141" s="582">
        <v>0</v>
      </c>
      <c r="H141" s="584">
        <v>4.9406564584124654E-324</v>
      </c>
      <c r="I141" s="581">
        <v>3.9525251667299724E-323</v>
      </c>
      <c r="J141" s="582">
        <v>3.9525251667299724E-323</v>
      </c>
      <c r="K141" s="591" t="s">
        <v>298</v>
      </c>
    </row>
    <row r="142" spans="1:11" ht="14.4" customHeight="1" thickBot="1" x14ac:dyDescent="0.35">
      <c r="A142" s="603" t="s">
        <v>432</v>
      </c>
      <c r="B142" s="581">
        <v>4.9406564584124654E-324</v>
      </c>
      <c r="C142" s="581">
        <v>0.48</v>
      </c>
      <c r="D142" s="582">
        <v>0.48</v>
      </c>
      <c r="E142" s="593" t="s">
        <v>309</v>
      </c>
      <c r="F142" s="581">
        <v>0</v>
      </c>
      <c r="G142" s="582">
        <v>0</v>
      </c>
      <c r="H142" s="584">
        <v>4.9406564584124654E-324</v>
      </c>
      <c r="I142" s="581">
        <v>3.9525251667299724E-323</v>
      </c>
      <c r="J142" s="582">
        <v>3.9525251667299724E-323</v>
      </c>
      <c r="K142" s="591" t="s">
        <v>298</v>
      </c>
    </row>
    <row r="143" spans="1:11" ht="14.4" customHeight="1" thickBot="1" x14ac:dyDescent="0.35">
      <c r="A143" s="602" t="s">
        <v>433</v>
      </c>
      <c r="B143" s="586">
        <v>4.9406564584124654E-324</v>
      </c>
      <c r="C143" s="586">
        <v>4.9406564584124654E-324</v>
      </c>
      <c r="D143" s="587">
        <v>0</v>
      </c>
      <c r="E143" s="588">
        <v>1</v>
      </c>
      <c r="F143" s="586">
        <v>4.9406564584124654E-324</v>
      </c>
      <c r="G143" s="587">
        <v>0</v>
      </c>
      <c r="H143" s="589">
        <v>4.9406564584124654E-324</v>
      </c>
      <c r="I143" s="586">
        <v>3.8</v>
      </c>
      <c r="J143" s="587">
        <v>3.8</v>
      </c>
      <c r="K143" s="590" t="s">
        <v>309</v>
      </c>
    </row>
    <row r="144" spans="1:11" ht="14.4" customHeight="1" thickBot="1" x14ac:dyDescent="0.35">
      <c r="A144" s="603" t="s">
        <v>434</v>
      </c>
      <c r="B144" s="581">
        <v>4.9406564584124654E-324</v>
      </c>
      <c r="C144" s="581">
        <v>4.9406564584124654E-324</v>
      </c>
      <c r="D144" s="582">
        <v>0</v>
      </c>
      <c r="E144" s="583">
        <v>1</v>
      </c>
      <c r="F144" s="581">
        <v>4.9406564584124654E-324</v>
      </c>
      <c r="G144" s="582">
        <v>0</v>
      </c>
      <c r="H144" s="584">
        <v>4.9406564584124654E-324</v>
      </c>
      <c r="I144" s="581">
        <v>3.8</v>
      </c>
      <c r="J144" s="582">
        <v>3.8</v>
      </c>
      <c r="K144" s="591" t="s">
        <v>309</v>
      </c>
    </row>
    <row r="145" spans="1:11" ht="14.4" customHeight="1" thickBot="1" x14ac:dyDescent="0.35">
      <c r="A145" s="602" t="s">
        <v>435</v>
      </c>
      <c r="B145" s="586">
        <v>4.9406564584124654E-324</v>
      </c>
      <c r="C145" s="586">
        <v>6.6059999999999999</v>
      </c>
      <c r="D145" s="587">
        <v>6.6059999999999999</v>
      </c>
      <c r="E145" s="594" t="s">
        <v>309</v>
      </c>
      <c r="F145" s="586">
        <v>0</v>
      </c>
      <c r="G145" s="587">
        <v>0</v>
      </c>
      <c r="H145" s="589">
        <v>4.9406564584124654E-324</v>
      </c>
      <c r="I145" s="586">
        <v>3.9525251667299724E-323</v>
      </c>
      <c r="J145" s="587">
        <v>3.9525251667299724E-323</v>
      </c>
      <c r="K145" s="590" t="s">
        <v>298</v>
      </c>
    </row>
    <row r="146" spans="1:11" ht="14.4" customHeight="1" thickBot="1" x14ac:dyDescent="0.35">
      <c r="A146" s="603" t="s">
        <v>436</v>
      </c>
      <c r="B146" s="581">
        <v>4.9406564584124654E-324</v>
      </c>
      <c r="C146" s="581">
        <v>6.6059999999999999</v>
      </c>
      <c r="D146" s="582">
        <v>6.6059999999999999</v>
      </c>
      <c r="E146" s="593" t="s">
        <v>309</v>
      </c>
      <c r="F146" s="581">
        <v>0</v>
      </c>
      <c r="G146" s="582">
        <v>0</v>
      </c>
      <c r="H146" s="584">
        <v>4.9406564584124654E-324</v>
      </c>
      <c r="I146" s="581">
        <v>3.9525251667299724E-323</v>
      </c>
      <c r="J146" s="582">
        <v>3.9525251667299724E-323</v>
      </c>
      <c r="K146" s="591" t="s">
        <v>298</v>
      </c>
    </row>
    <row r="147" spans="1:11" ht="14.4" customHeight="1" thickBot="1" x14ac:dyDescent="0.35">
      <c r="A147" s="606" t="s">
        <v>437</v>
      </c>
      <c r="B147" s="581">
        <v>4.9406564584124654E-324</v>
      </c>
      <c r="C147" s="581">
        <v>12.3</v>
      </c>
      <c r="D147" s="582">
        <v>12.3</v>
      </c>
      <c r="E147" s="593" t="s">
        <v>309</v>
      </c>
      <c r="F147" s="581">
        <v>0</v>
      </c>
      <c r="G147" s="582">
        <v>0</v>
      </c>
      <c r="H147" s="584">
        <v>4.9406564584124654E-324</v>
      </c>
      <c r="I147" s="581">
        <v>9.65</v>
      </c>
      <c r="J147" s="582">
        <v>9.65</v>
      </c>
      <c r="K147" s="591" t="s">
        <v>298</v>
      </c>
    </row>
    <row r="148" spans="1:11" ht="14.4" customHeight="1" thickBot="1" x14ac:dyDescent="0.35">
      <c r="A148" s="603" t="s">
        <v>438</v>
      </c>
      <c r="B148" s="581">
        <v>4.9406564584124654E-324</v>
      </c>
      <c r="C148" s="581">
        <v>12.3</v>
      </c>
      <c r="D148" s="582">
        <v>12.3</v>
      </c>
      <c r="E148" s="593" t="s">
        <v>309</v>
      </c>
      <c r="F148" s="581">
        <v>0</v>
      </c>
      <c r="G148" s="582">
        <v>0</v>
      </c>
      <c r="H148" s="584">
        <v>4.9406564584124654E-324</v>
      </c>
      <c r="I148" s="581">
        <v>9.65</v>
      </c>
      <c r="J148" s="582">
        <v>9.65</v>
      </c>
      <c r="K148" s="591" t="s">
        <v>298</v>
      </c>
    </row>
    <row r="149" spans="1:11" ht="14.4" customHeight="1" thickBot="1" x14ac:dyDescent="0.35">
      <c r="A149" s="602" t="s">
        <v>439</v>
      </c>
      <c r="B149" s="586">
        <v>4.9406564584124654E-324</v>
      </c>
      <c r="C149" s="586">
        <v>4</v>
      </c>
      <c r="D149" s="587">
        <v>4</v>
      </c>
      <c r="E149" s="594" t="s">
        <v>309</v>
      </c>
      <c r="F149" s="586">
        <v>0</v>
      </c>
      <c r="G149" s="587">
        <v>0</v>
      </c>
      <c r="H149" s="589">
        <v>4.9406564584124654E-324</v>
      </c>
      <c r="I149" s="586">
        <v>3.65</v>
      </c>
      <c r="J149" s="587">
        <v>3.65</v>
      </c>
      <c r="K149" s="590" t="s">
        <v>298</v>
      </c>
    </row>
    <row r="150" spans="1:11" ht="14.4" customHeight="1" thickBot="1" x14ac:dyDescent="0.35">
      <c r="A150" s="603" t="s">
        <v>440</v>
      </c>
      <c r="B150" s="581">
        <v>4.9406564584124654E-324</v>
      </c>
      <c r="C150" s="581">
        <v>4</v>
      </c>
      <c r="D150" s="582">
        <v>4</v>
      </c>
      <c r="E150" s="593" t="s">
        <v>309</v>
      </c>
      <c r="F150" s="581">
        <v>0</v>
      </c>
      <c r="G150" s="582">
        <v>0</v>
      </c>
      <c r="H150" s="584">
        <v>4.9406564584124654E-324</v>
      </c>
      <c r="I150" s="581">
        <v>3.65</v>
      </c>
      <c r="J150" s="582">
        <v>3.65</v>
      </c>
      <c r="K150" s="591" t="s">
        <v>298</v>
      </c>
    </row>
    <row r="151" spans="1:11" ht="14.4" customHeight="1" thickBot="1" x14ac:dyDescent="0.35">
      <c r="A151" s="602" t="s">
        <v>441</v>
      </c>
      <c r="B151" s="586">
        <v>4.9406564584124654E-324</v>
      </c>
      <c r="C151" s="586">
        <v>0.19</v>
      </c>
      <c r="D151" s="587">
        <v>0.19</v>
      </c>
      <c r="E151" s="594" t="s">
        <v>309</v>
      </c>
      <c r="F151" s="586">
        <v>0</v>
      </c>
      <c r="G151" s="587">
        <v>0</v>
      </c>
      <c r="H151" s="589">
        <v>4.9406564584124654E-324</v>
      </c>
      <c r="I151" s="586">
        <v>0.05</v>
      </c>
      <c r="J151" s="587">
        <v>0.05</v>
      </c>
      <c r="K151" s="590" t="s">
        <v>298</v>
      </c>
    </row>
    <row r="152" spans="1:11" ht="14.4" customHeight="1" thickBot="1" x14ac:dyDescent="0.35">
      <c r="A152" s="603" t="s">
        <v>442</v>
      </c>
      <c r="B152" s="581">
        <v>4.9406564584124654E-324</v>
      </c>
      <c r="C152" s="581">
        <v>0.19</v>
      </c>
      <c r="D152" s="582">
        <v>0.19</v>
      </c>
      <c r="E152" s="593" t="s">
        <v>309</v>
      </c>
      <c r="F152" s="581">
        <v>0</v>
      </c>
      <c r="G152" s="582">
        <v>0</v>
      </c>
      <c r="H152" s="584">
        <v>4.9406564584124654E-324</v>
      </c>
      <c r="I152" s="581">
        <v>0.05</v>
      </c>
      <c r="J152" s="582">
        <v>0.05</v>
      </c>
      <c r="K152" s="591" t="s">
        <v>298</v>
      </c>
    </row>
    <row r="153" spans="1:11" ht="14.4" customHeight="1" thickBot="1" x14ac:dyDescent="0.35">
      <c r="A153" s="600" t="s">
        <v>443</v>
      </c>
      <c r="B153" s="581">
        <v>42510.797480375601</v>
      </c>
      <c r="C153" s="581">
        <v>43329.558330000102</v>
      </c>
      <c r="D153" s="582">
        <v>818.76084962453001</v>
      </c>
      <c r="E153" s="583">
        <v>1.019260067986</v>
      </c>
      <c r="F153" s="581">
        <v>35075.999999998101</v>
      </c>
      <c r="G153" s="582">
        <v>23383.999999998701</v>
      </c>
      <c r="H153" s="584">
        <v>2922.5680000000002</v>
      </c>
      <c r="I153" s="581">
        <v>23227.674559999999</v>
      </c>
      <c r="J153" s="582">
        <v>-156.32543999872399</v>
      </c>
      <c r="K153" s="585">
        <v>0.66220990306700001</v>
      </c>
    </row>
    <row r="154" spans="1:11" ht="14.4" customHeight="1" thickBot="1" x14ac:dyDescent="0.35">
      <c r="A154" s="601" t="s">
        <v>444</v>
      </c>
      <c r="B154" s="581">
        <v>42493.997481387101</v>
      </c>
      <c r="C154" s="581">
        <v>42214.410000000098</v>
      </c>
      <c r="D154" s="582">
        <v>-279.58748138703999</v>
      </c>
      <c r="E154" s="583">
        <v>0.99342054177100003</v>
      </c>
      <c r="F154" s="581">
        <v>35075.999999998101</v>
      </c>
      <c r="G154" s="582">
        <v>23383.999999998701</v>
      </c>
      <c r="H154" s="584">
        <v>2902.6030000000001</v>
      </c>
      <c r="I154" s="581">
        <v>23147.75</v>
      </c>
      <c r="J154" s="582">
        <v>-236.24999999872301</v>
      </c>
      <c r="K154" s="585">
        <v>0.65993129205099998</v>
      </c>
    </row>
    <row r="155" spans="1:11" ht="14.4" customHeight="1" thickBot="1" x14ac:dyDescent="0.35">
      <c r="A155" s="602" t="s">
        <v>445</v>
      </c>
      <c r="B155" s="586">
        <v>42493.997481387101</v>
      </c>
      <c r="C155" s="586">
        <v>42214.410000000098</v>
      </c>
      <c r="D155" s="587">
        <v>-279.58748138703999</v>
      </c>
      <c r="E155" s="588">
        <v>0.99342054177100003</v>
      </c>
      <c r="F155" s="586">
        <v>35075.999999998101</v>
      </c>
      <c r="G155" s="587">
        <v>23383.999999998701</v>
      </c>
      <c r="H155" s="589">
        <v>2902.6030000000001</v>
      </c>
      <c r="I155" s="586">
        <v>23147.75</v>
      </c>
      <c r="J155" s="587">
        <v>-236.24999999872301</v>
      </c>
      <c r="K155" s="592">
        <v>0.65993129205099998</v>
      </c>
    </row>
    <row r="156" spans="1:11" ht="14.4" customHeight="1" thickBot="1" x14ac:dyDescent="0.35">
      <c r="A156" s="603" t="s">
        <v>446</v>
      </c>
      <c r="B156" s="581">
        <v>746.99983502227303</v>
      </c>
      <c r="C156" s="581">
        <v>713.58199999999999</v>
      </c>
      <c r="D156" s="582">
        <v>-33.417835022273003</v>
      </c>
      <c r="E156" s="583">
        <v>0.95526393252599995</v>
      </c>
      <c r="F156" s="581">
        <v>525.99999999997101</v>
      </c>
      <c r="G156" s="582">
        <v>350.66666666664702</v>
      </c>
      <c r="H156" s="584">
        <v>46.689</v>
      </c>
      <c r="I156" s="581">
        <v>360.08499999999998</v>
      </c>
      <c r="J156" s="582">
        <v>9.4183333333520007</v>
      </c>
      <c r="K156" s="585">
        <v>0.68457224334599998</v>
      </c>
    </row>
    <row r="157" spans="1:11" ht="14.4" customHeight="1" thickBot="1" x14ac:dyDescent="0.35">
      <c r="A157" s="603" t="s">
        <v>447</v>
      </c>
      <c r="B157" s="581">
        <v>12315.9992184394</v>
      </c>
      <c r="C157" s="581">
        <v>12231</v>
      </c>
      <c r="D157" s="582">
        <v>-84.999218439394994</v>
      </c>
      <c r="E157" s="583">
        <v>0.99309847159499998</v>
      </c>
      <c r="F157" s="581">
        <v>7311.9999999995998</v>
      </c>
      <c r="G157" s="582">
        <v>4874.6666666663996</v>
      </c>
      <c r="H157" s="584">
        <v>584.70799999999997</v>
      </c>
      <c r="I157" s="581">
        <v>4619.5950000000003</v>
      </c>
      <c r="J157" s="582">
        <v>-255.07166666640299</v>
      </c>
      <c r="K157" s="585">
        <v>0.63178268599499998</v>
      </c>
    </row>
    <row r="158" spans="1:11" ht="14.4" customHeight="1" thickBot="1" x14ac:dyDescent="0.35">
      <c r="A158" s="603" t="s">
        <v>448</v>
      </c>
      <c r="B158" s="581">
        <v>315.00010103347802</v>
      </c>
      <c r="C158" s="581">
        <v>157.19999999999999</v>
      </c>
      <c r="D158" s="582">
        <v>-157.800101033478</v>
      </c>
      <c r="E158" s="583">
        <v>0.49904745898199998</v>
      </c>
      <c r="F158" s="581">
        <v>127.99999999999299</v>
      </c>
      <c r="G158" s="582">
        <v>85.333333333328</v>
      </c>
      <c r="H158" s="584">
        <v>11.657</v>
      </c>
      <c r="I158" s="581">
        <v>93.265000000000001</v>
      </c>
      <c r="J158" s="582">
        <v>7.9316666666710001</v>
      </c>
      <c r="K158" s="585">
        <v>0.7286328125</v>
      </c>
    </row>
    <row r="159" spans="1:11" ht="14.4" customHeight="1" thickBot="1" x14ac:dyDescent="0.35">
      <c r="A159" s="603" t="s">
        <v>449</v>
      </c>
      <c r="B159" s="581">
        <v>323.99998049158501</v>
      </c>
      <c r="C159" s="581">
        <v>319.79199999999997</v>
      </c>
      <c r="D159" s="582">
        <v>-4.2079804915850003</v>
      </c>
      <c r="E159" s="583">
        <v>0.98701240510800003</v>
      </c>
      <c r="F159" s="581">
        <v>226.99999999998801</v>
      </c>
      <c r="G159" s="582">
        <v>151.33333333332499</v>
      </c>
      <c r="H159" s="584">
        <v>19.288</v>
      </c>
      <c r="I159" s="581">
        <v>152.71</v>
      </c>
      <c r="J159" s="582">
        <v>1.376666666674</v>
      </c>
      <c r="K159" s="585">
        <v>0.67273127753299999</v>
      </c>
    </row>
    <row r="160" spans="1:11" ht="14.4" customHeight="1" thickBot="1" x14ac:dyDescent="0.35">
      <c r="A160" s="603" t="s">
        <v>450</v>
      </c>
      <c r="B160" s="581">
        <v>28770.998347664801</v>
      </c>
      <c r="C160" s="581">
        <v>28771.356</v>
      </c>
      <c r="D160" s="582">
        <v>0.35765233517599998</v>
      </c>
      <c r="E160" s="583">
        <v>1.0000124310009999</v>
      </c>
      <c r="F160" s="581">
        <v>26862.999999998501</v>
      </c>
      <c r="G160" s="582">
        <v>17908.6666666657</v>
      </c>
      <c r="H160" s="584">
        <v>2238.5529999999999</v>
      </c>
      <c r="I160" s="581">
        <v>17908.431</v>
      </c>
      <c r="J160" s="582">
        <v>-0.235666665685</v>
      </c>
      <c r="K160" s="585">
        <v>0.66665789375700002</v>
      </c>
    </row>
    <row r="161" spans="1:11" ht="14.4" customHeight="1" thickBot="1" x14ac:dyDescent="0.35">
      <c r="A161" s="603" t="s">
        <v>451</v>
      </c>
      <c r="B161" s="581">
        <v>20.999998735565001</v>
      </c>
      <c r="C161" s="581">
        <v>21.48</v>
      </c>
      <c r="D161" s="582">
        <v>0.48000126443399999</v>
      </c>
      <c r="E161" s="583">
        <v>1.0228572044440001</v>
      </c>
      <c r="F161" s="581">
        <v>19.999999999998</v>
      </c>
      <c r="G161" s="582">
        <v>13.333333333332</v>
      </c>
      <c r="H161" s="584">
        <v>1.708</v>
      </c>
      <c r="I161" s="581">
        <v>13.664</v>
      </c>
      <c r="J161" s="582">
        <v>0.33066666666700001</v>
      </c>
      <c r="K161" s="585">
        <v>0.68320000000000003</v>
      </c>
    </row>
    <row r="162" spans="1:11" ht="14.4" customHeight="1" thickBot="1" x14ac:dyDescent="0.35">
      <c r="A162" s="601" t="s">
        <v>452</v>
      </c>
      <c r="B162" s="581">
        <v>16.799998988452</v>
      </c>
      <c r="C162" s="581">
        <v>1115.14833</v>
      </c>
      <c r="D162" s="582">
        <v>1098.34833101155</v>
      </c>
      <c r="E162" s="583">
        <v>66.377880782402997</v>
      </c>
      <c r="F162" s="581">
        <v>0</v>
      </c>
      <c r="G162" s="582">
        <v>0</v>
      </c>
      <c r="H162" s="584">
        <v>19.965</v>
      </c>
      <c r="I162" s="581">
        <v>79.92456</v>
      </c>
      <c r="J162" s="582">
        <v>79.92456</v>
      </c>
      <c r="K162" s="591" t="s">
        <v>298</v>
      </c>
    </row>
    <row r="163" spans="1:11" ht="14.4" customHeight="1" thickBot="1" x14ac:dyDescent="0.35">
      <c r="A163" s="602" t="s">
        <v>453</v>
      </c>
      <c r="B163" s="586">
        <v>16.799998988452</v>
      </c>
      <c r="C163" s="586">
        <v>207.08886000000001</v>
      </c>
      <c r="D163" s="587">
        <v>190.288861011547</v>
      </c>
      <c r="E163" s="588">
        <v>12.326718599348</v>
      </c>
      <c r="F163" s="586">
        <v>0</v>
      </c>
      <c r="G163" s="587">
        <v>0</v>
      </c>
      <c r="H163" s="589">
        <v>19.965</v>
      </c>
      <c r="I163" s="586">
        <v>70.051559999999995</v>
      </c>
      <c r="J163" s="587">
        <v>70.051559999999995</v>
      </c>
      <c r="K163" s="590" t="s">
        <v>298</v>
      </c>
    </row>
    <row r="164" spans="1:11" ht="14.4" customHeight="1" thickBot="1" x14ac:dyDescent="0.35">
      <c r="A164" s="603" t="s">
        <v>454</v>
      </c>
      <c r="B164" s="581">
        <v>16.799998988452</v>
      </c>
      <c r="C164" s="581">
        <v>207.08886000000001</v>
      </c>
      <c r="D164" s="582">
        <v>190.288861011547</v>
      </c>
      <c r="E164" s="583">
        <v>12.326718599348</v>
      </c>
      <c r="F164" s="581">
        <v>0</v>
      </c>
      <c r="G164" s="582">
        <v>0</v>
      </c>
      <c r="H164" s="584">
        <v>19.965</v>
      </c>
      <c r="I164" s="581">
        <v>70.051559999999995</v>
      </c>
      <c r="J164" s="582">
        <v>70.051559999999995</v>
      </c>
      <c r="K164" s="591" t="s">
        <v>298</v>
      </c>
    </row>
    <row r="165" spans="1:11" ht="14.4" customHeight="1" thickBot="1" x14ac:dyDescent="0.35">
      <c r="A165" s="602" t="s">
        <v>455</v>
      </c>
      <c r="B165" s="586">
        <v>4.9406564584124654E-324</v>
      </c>
      <c r="C165" s="586">
        <v>168.71600000000001</v>
      </c>
      <c r="D165" s="587">
        <v>168.71600000000001</v>
      </c>
      <c r="E165" s="594" t="s">
        <v>309</v>
      </c>
      <c r="F165" s="586">
        <v>0</v>
      </c>
      <c r="G165" s="587">
        <v>0</v>
      </c>
      <c r="H165" s="589">
        <v>4.9406564584124654E-324</v>
      </c>
      <c r="I165" s="586">
        <v>3.9525251667299724E-323</v>
      </c>
      <c r="J165" s="587">
        <v>3.9525251667299724E-323</v>
      </c>
      <c r="K165" s="590" t="s">
        <v>298</v>
      </c>
    </row>
    <row r="166" spans="1:11" ht="14.4" customHeight="1" thickBot="1" x14ac:dyDescent="0.35">
      <c r="A166" s="603" t="s">
        <v>456</v>
      </c>
      <c r="B166" s="581">
        <v>4.9406564584124654E-324</v>
      </c>
      <c r="C166" s="581">
        <v>157.34</v>
      </c>
      <c r="D166" s="582">
        <v>157.34</v>
      </c>
      <c r="E166" s="593" t="s">
        <v>309</v>
      </c>
      <c r="F166" s="581">
        <v>0</v>
      </c>
      <c r="G166" s="582">
        <v>0</v>
      </c>
      <c r="H166" s="584">
        <v>4.9406564584124654E-324</v>
      </c>
      <c r="I166" s="581">
        <v>3.9525251667299724E-323</v>
      </c>
      <c r="J166" s="582">
        <v>3.9525251667299724E-323</v>
      </c>
      <c r="K166" s="591" t="s">
        <v>298</v>
      </c>
    </row>
    <row r="167" spans="1:11" ht="14.4" customHeight="1" thickBot="1" x14ac:dyDescent="0.35">
      <c r="A167" s="603" t="s">
        <v>457</v>
      </c>
      <c r="B167" s="581">
        <v>4.9406564584124654E-324</v>
      </c>
      <c r="C167" s="581">
        <v>11.375999999999999</v>
      </c>
      <c r="D167" s="582">
        <v>11.375999999999999</v>
      </c>
      <c r="E167" s="593" t="s">
        <v>309</v>
      </c>
      <c r="F167" s="581">
        <v>0</v>
      </c>
      <c r="G167" s="582">
        <v>0</v>
      </c>
      <c r="H167" s="584">
        <v>4.9406564584124654E-324</v>
      </c>
      <c r="I167" s="581">
        <v>3.9525251667299724E-323</v>
      </c>
      <c r="J167" s="582">
        <v>3.9525251667299724E-323</v>
      </c>
      <c r="K167" s="591" t="s">
        <v>298</v>
      </c>
    </row>
    <row r="168" spans="1:11" ht="14.4" customHeight="1" thickBot="1" x14ac:dyDescent="0.35">
      <c r="A168" s="602" t="s">
        <v>458</v>
      </c>
      <c r="B168" s="586">
        <v>4.9406564584124654E-324</v>
      </c>
      <c r="C168" s="586">
        <v>255.63367</v>
      </c>
      <c r="D168" s="587">
        <v>255.63367</v>
      </c>
      <c r="E168" s="594" t="s">
        <v>309</v>
      </c>
      <c r="F168" s="586">
        <v>0</v>
      </c>
      <c r="G168" s="587">
        <v>0</v>
      </c>
      <c r="H168" s="589">
        <v>4.9406564584124654E-324</v>
      </c>
      <c r="I168" s="586">
        <v>3.9525251667299724E-323</v>
      </c>
      <c r="J168" s="587">
        <v>3.9525251667299724E-323</v>
      </c>
      <c r="K168" s="590" t="s">
        <v>298</v>
      </c>
    </row>
    <row r="169" spans="1:11" ht="14.4" customHeight="1" thickBot="1" x14ac:dyDescent="0.35">
      <c r="A169" s="603" t="s">
        <v>459</v>
      </c>
      <c r="B169" s="581">
        <v>4.9406564584124654E-324</v>
      </c>
      <c r="C169" s="581">
        <v>255.63367</v>
      </c>
      <c r="D169" s="582">
        <v>255.63367</v>
      </c>
      <c r="E169" s="593" t="s">
        <v>309</v>
      </c>
      <c r="F169" s="581">
        <v>0</v>
      </c>
      <c r="G169" s="582">
        <v>0</v>
      </c>
      <c r="H169" s="584">
        <v>4.9406564584124654E-324</v>
      </c>
      <c r="I169" s="581">
        <v>3.9525251667299724E-323</v>
      </c>
      <c r="J169" s="582">
        <v>3.9525251667299724E-323</v>
      </c>
      <c r="K169" s="591" t="s">
        <v>298</v>
      </c>
    </row>
    <row r="170" spans="1:11" ht="14.4" customHeight="1" thickBot="1" x14ac:dyDescent="0.35">
      <c r="A170" s="602" t="s">
        <v>460</v>
      </c>
      <c r="B170" s="586">
        <v>4.9406564584124654E-324</v>
      </c>
      <c r="C170" s="586">
        <v>438.5598</v>
      </c>
      <c r="D170" s="587">
        <v>438.5598</v>
      </c>
      <c r="E170" s="594" t="s">
        <v>309</v>
      </c>
      <c r="F170" s="586">
        <v>0</v>
      </c>
      <c r="G170" s="587">
        <v>0</v>
      </c>
      <c r="H170" s="589">
        <v>4.9406564584124654E-324</v>
      </c>
      <c r="I170" s="586">
        <v>9.8729999999999993</v>
      </c>
      <c r="J170" s="587">
        <v>9.8729999999999993</v>
      </c>
      <c r="K170" s="590" t="s">
        <v>298</v>
      </c>
    </row>
    <row r="171" spans="1:11" ht="14.4" customHeight="1" thickBot="1" x14ac:dyDescent="0.35">
      <c r="A171" s="603" t="s">
        <v>461</v>
      </c>
      <c r="B171" s="581">
        <v>4.9406564584124654E-324</v>
      </c>
      <c r="C171" s="581">
        <v>427.58980000000003</v>
      </c>
      <c r="D171" s="582">
        <v>427.58980000000003</v>
      </c>
      <c r="E171" s="593" t="s">
        <v>309</v>
      </c>
      <c r="F171" s="581">
        <v>0</v>
      </c>
      <c r="G171" s="582">
        <v>0</v>
      </c>
      <c r="H171" s="584">
        <v>4.9406564584124654E-324</v>
      </c>
      <c r="I171" s="581">
        <v>9.8729999999999993</v>
      </c>
      <c r="J171" s="582">
        <v>9.8729999999999993</v>
      </c>
      <c r="K171" s="591" t="s">
        <v>298</v>
      </c>
    </row>
    <row r="172" spans="1:11" ht="14.4" customHeight="1" thickBot="1" x14ac:dyDescent="0.35">
      <c r="A172" s="603" t="s">
        <v>462</v>
      </c>
      <c r="B172" s="581">
        <v>4.9406564584124654E-324</v>
      </c>
      <c r="C172" s="581">
        <v>10.97</v>
      </c>
      <c r="D172" s="582">
        <v>10.97</v>
      </c>
      <c r="E172" s="593" t="s">
        <v>309</v>
      </c>
      <c r="F172" s="581">
        <v>0</v>
      </c>
      <c r="G172" s="582">
        <v>0</v>
      </c>
      <c r="H172" s="584">
        <v>4.9406564584124654E-324</v>
      </c>
      <c r="I172" s="581">
        <v>3.9525251667299724E-323</v>
      </c>
      <c r="J172" s="582">
        <v>3.9525251667299724E-323</v>
      </c>
      <c r="K172" s="591" t="s">
        <v>298</v>
      </c>
    </row>
    <row r="173" spans="1:11" ht="14.4" customHeight="1" thickBot="1" x14ac:dyDescent="0.35">
      <c r="A173" s="602" t="s">
        <v>463</v>
      </c>
      <c r="B173" s="586">
        <v>4.9406564584124654E-324</v>
      </c>
      <c r="C173" s="586">
        <v>45.15</v>
      </c>
      <c r="D173" s="587">
        <v>45.15</v>
      </c>
      <c r="E173" s="594" t="s">
        <v>309</v>
      </c>
      <c r="F173" s="586">
        <v>0</v>
      </c>
      <c r="G173" s="587">
        <v>0</v>
      </c>
      <c r="H173" s="589">
        <v>4.9406564584124654E-324</v>
      </c>
      <c r="I173" s="586">
        <v>3.9525251667299724E-323</v>
      </c>
      <c r="J173" s="587">
        <v>3.9525251667299724E-323</v>
      </c>
      <c r="K173" s="590" t="s">
        <v>298</v>
      </c>
    </row>
    <row r="174" spans="1:11" ht="14.4" customHeight="1" thickBot="1" x14ac:dyDescent="0.35">
      <c r="A174" s="603" t="s">
        <v>464</v>
      </c>
      <c r="B174" s="581">
        <v>4.9406564584124654E-324</v>
      </c>
      <c r="C174" s="581">
        <v>45.15</v>
      </c>
      <c r="D174" s="582">
        <v>45.15</v>
      </c>
      <c r="E174" s="593" t="s">
        <v>309</v>
      </c>
      <c r="F174" s="581">
        <v>0</v>
      </c>
      <c r="G174" s="582">
        <v>0</v>
      </c>
      <c r="H174" s="584">
        <v>4.9406564584124654E-324</v>
      </c>
      <c r="I174" s="581">
        <v>3.9525251667299724E-323</v>
      </c>
      <c r="J174" s="582">
        <v>3.9525251667299724E-323</v>
      </c>
      <c r="K174" s="591" t="s">
        <v>298</v>
      </c>
    </row>
    <row r="175" spans="1:11" ht="14.4" customHeight="1" thickBot="1" x14ac:dyDescent="0.35">
      <c r="A175" s="600" t="s">
        <v>465</v>
      </c>
      <c r="B175" s="581">
        <v>4.9406564584124654E-324</v>
      </c>
      <c r="C175" s="581">
        <v>104.36319</v>
      </c>
      <c r="D175" s="582">
        <v>104.36319</v>
      </c>
      <c r="E175" s="593" t="s">
        <v>309</v>
      </c>
      <c r="F175" s="581">
        <v>0</v>
      </c>
      <c r="G175" s="582">
        <v>0</v>
      </c>
      <c r="H175" s="584">
        <v>2.6900000000000001E-3</v>
      </c>
      <c r="I175" s="581">
        <v>2.6900000000000001E-3</v>
      </c>
      <c r="J175" s="582">
        <v>2.6900000000000001E-3</v>
      </c>
      <c r="K175" s="591" t="s">
        <v>298</v>
      </c>
    </row>
    <row r="176" spans="1:11" ht="14.4" customHeight="1" thickBot="1" x14ac:dyDescent="0.35">
      <c r="A176" s="601" t="s">
        <v>466</v>
      </c>
      <c r="B176" s="581">
        <v>4.9406564584124654E-324</v>
      </c>
      <c r="C176" s="581">
        <v>104.36319</v>
      </c>
      <c r="D176" s="582">
        <v>104.36319</v>
      </c>
      <c r="E176" s="593" t="s">
        <v>309</v>
      </c>
      <c r="F176" s="581">
        <v>0</v>
      </c>
      <c r="G176" s="582">
        <v>0</v>
      </c>
      <c r="H176" s="584">
        <v>2.6900000000000001E-3</v>
      </c>
      <c r="I176" s="581">
        <v>2.6900000000000001E-3</v>
      </c>
      <c r="J176" s="582">
        <v>2.6900000000000001E-3</v>
      </c>
      <c r="K176" s="591" t="s">
        <v>298</v>
      </c>
    </row>
    <row r="177" spans="1:11" ht="14.4" customHeight="1" thickBot="1" x14ac:dyDescent="0.35">
      <c r="A177" s="602" t="s">
        <v>467</v>
      </c>
      <c r="B177" s="586">
        <v>4.9406564584124654E-324</v>
      </c>
      <c r="C177" s="586">
        <v>104.36319</v>
      </c>
      <c r="D177" s="587">
        <v>104.36319</v>
      </c>
      <c r="E177" s="594" t="s">
        <v>309</v>
      </c>
      <c r="F177" s="586">
        <v>0</v>
      </c>
      <c r="G177" s="587">
        <v>0</v>
      </c>
      <c r="H177" s="589">
        <v>2.6900000000000001E-3</v>
      </c>
      <c r="I177" s="586">
        <v>2.6900000000000001E-3</v>
      </c>
      <c r="J177" s="587">
        <v>2.6900000000000001E-3</v>
      </c>
      <c r="K177" s="590" t="s">
        <v>298</v>
      </c>
    </row>
    <row r="178" spans="1:11" ht="14.4" customHeight="1" thickBot="1" x14ac:dyDescent="0.35">
      <c r="A178" s="603" t="s">
        <v>468</v>
      </c>
      <c r="B178" s="581">
        <v>4.9406564584124654E-324</v>
      </c>
      <c r="C178" s="581">
        <v>104.36319</v>
      </c>
      <c r="D178" s="582">
        <v>104.36319</v>
      </c>
      <c r="E178" s="593" t="s">
        <v>309</v>
      </c>
      <c r="F178" s="581">
        <v>0</v>
      </c>
      <c r="G178" s="582">
        <v>0</v>
      </c>
      <c r="H178" s="584">
        <v>2.6900000000000001E-3</v>
      </c>
      <c r="I178" s="581">
        <v>2.6900000000000001E-3</v>
      </c>
      <c r="J178" s="582">
        <v>2.6900000000000001E-3</v>
      </c>
      <c r="K178" s="591" t="s">
        <v>298</v>
      </c>
    </row>
    <row r="179" spans="1:11" ht="14.4" customHeight="1" thickBot="1" x14ac:dyDescent="0.35">
      <c r="A179" s="599" t="s">
        <v>469</v>
      </c>
      <c r="B179" s="581">
        <v>297131.47595313599</v>
      </c>
      <c r="C179" s="581">
        <v>336713.68931461102</v>
      </c>
      <c r="D179" s="582">
        <v>39582.2133614759</v>
      </c>
      <c r="E179" s="583">
        <v>1.133214474281</v>
      </c>
      <c r="F179" s="581">
        <v>320460.23560500698</v>
      </c>
      <c r="G179" s="582">
        <v>213640.157070004</v>
      </c>
      <c r="H179" s="584">
        <v>26589.1299</v>
      </c>
      <c r="I179" s="581">
        <v>182656.58267</v>
      </c>
      <c r="J179" s="582">
        <v>-30983.574400004502</v>
      </c>
      <c r="K179" s="585">
        <v>0.56998205198499996</v>
      </c>
    </row>
    <row r="180" spans="1:11" ht="14.4" customHeight="1" thickBot="1" x14ac:dyDescent="0.35">
      <c r="A180" s="600" t="s">
        <v>470</v>
      </c>
      <c r="B180" s="581">
        <v>296628.31476390199</v>
      </c>
      <c r="C180" s="581">
        <v>306117.13597776397</v>
      </c>
      <c r="D180" s="582">
        <v>9488.8212138616891</v>
      </c>
      <c r="E180" s="583">
        <v>1.031988926011</v>
      </c>
      <c r="F180" s="581">
        <v>317875.18826985499</v>
      </c>
      <c r="G180" s="582">
        <v>211916.79217990299</v>
      </c>
      <c r="H180" s="584">
        <v>26569.320609999999</v>
      </c>
      <c r="I180" s="581">
        <v>181376.49523</v>
      </c>
      <c r="J180" s="582">
        <v>-30540.296949903401</v>
      </c>
      <c r="K180" s="585">
        <v>0.57059028802199996</v>
      </c>
    </row>
    <row r="181" spans="1:11" ht="14.4" customHeight="1" thickBot="1" x14ac:dyDescent="0.35">
      <c r="A181" s="601" t="s">
        <v>471</v>
      </c>
      <c r="B181" s="581">
        <v>296628.31476390199</v>
      </c>
      <c r="C181" s="581">
        <v>306117.13597776397</v>
      </c>
      <c r="D181" s="582">
        <v>9488.8212138616891</v>
      </c>
      <c r="E181" s="583">
        <v>1.031988926011</v>
      </c>
      <c r="F181" s="581">
        <v>317875.18826985499</v>
      </c>
      <c r="G181" s="582">
        <v>211916.79217990299</v>
      </c>
      <c r="H181" s="584">
        <v>26569.320609999999</v>
      </c>
      <c r="I181" s="581">
        <v>181376.49523</v>
      </c>
      <c r="J181" s="582">
        <v>-30540.296949903401</v>
      </c>
      <c r="K181" s="585">
        <v>0.57059028802199996</v>
      </c>
    </row>
    <row r="182" spans="1:11" ht="14.4" customHeight="1" thickBot="1" x14ac:dyDescent="0.35">
      <c r="A182" s="602" t="s">
        <v>472</v>
      </c>
      <c r="B182" s="586">
        <v>7.2976104239859998</v>
      </c>
      <c r="C182" s="586">
        <v>6.5757896211729996</v>
      </c>
      <c r="D182" s="587">
        <v>-0.72182080281200001</v>
      </c>
      <c r="E182" s="588">
        <v>0.90108806021700005</v>
      </c>
      <c r="F182" s="586">
        <v>6.1810596068440002</v>
      </c>
      <c r="G182" s="587">
        <v>4.1207064045620001</v>
      </c>
      <c r="H182" s="589">
        <v>0.15875</v>
      </c>
      <c r="I182" s="586">
        <v>2.7246899999999998</v>
      </c>
      <c r="J182" s="587">
        <v>-1.396016404562</v>
      </c>
      <c r="K182" s="592">
        <v>0.44081276889499998</v>
      </c>
    </row>
    <row r="183" spans="1:11" ht="14.4" customHeight="1" thickBot="1" x14ac:dyDescent="0.35">
      <c r="A183" s="603" t="s">
        <v>473</v>
      </c>
      <c r="B183" s="581">
        <v>1.150190066825</v>
      </c>
      <c r="C183" s="581">
        <v>1.9891198536420001</v>
      </c>
      <c r="D183" s="582">
        <v>0.83892978681700003</v>
      </c>
      <c r="E183" s="583">
        <v>1.729383613208</v>
      </c>
      <c r="F183" s="581">
        <v>2.034644110001</v>
      </c>
      <c r="G183" s="582">
        <v>1.356429406667</v>
      </c>
      <c r="H183" s="584">
        <v>4.9406564584124654E-324</v>
      </c>
      <c r="I183" s="581">
        <v>0.62353999999999998</v>
      </c>
      <c r="J183" s="582">
        <v>-0.73288940666699998</v>
      </c>
      <c r="K183" s="585">
        <v>0.30646145777200001</v>
      </c>
    </row>
    <row r="184" spans="1:11" ht="14.4" customHeight="1" thickBot="1" x14ac:dyDescent="0.35">
      <c r="A184" s="603" t="s">
        <v>474</v>
      </c>
      <c r="B184" s="581">
        <v>3.2112301865699999</v>
      </c>
      <c r="C184" s="581">
        <v>1.7802999497909999</v>
      </c>
      <c r="D184" s="582">
        <v>-1.4309302367779999</v>
      </c>
      <c r="E184" s="583">
        <v>0.55439811111500004</v>
      </c>
      <c r="F184" s="581">
        <v>1.7201596401749999</v>
      </c>
      <c r="G184" s="582">
        <v>1.14677309345</v>
      </c>
      <c r="H184" s="584">
        <v>0.15875</v>
      </c>
      <c r="I184" s="581">
        <v>0.47155000000000002</v>
      </c>
      <c r="J184" s="582">
        <v>-0.67522309344999998</v>
      </c>
      <c r="K184" s="585">
        <v>0.27413153348399999</v>
      </c>
    </row>
    <row r="185" spans="1:11" ht="14.4" customHeight="1" thickBot="1" x14ac:dyDescent="0.35">
      <c r="A185" s="603" t="s">
        <v>475</v>
      </c>
      <c r="B185" s="581">
        <v>2.645220153685</v>
      </c>
      <c r="C185" s="581">
        <v>2.28599986539</v>
      </c>
      <c r="D185" s="582">
        <v>-0.35922028829500002</v>
      </c>
      <c r="E185" s="583">
        <v>0.864200230066</v>
      </c>
      <c r="F185" s="581">
        <v>1.893109306325</v>
      </c>
      <c r="G185" s="582">
        <v>1.262072870883</v>
      </c>
      <c r="H185" s="584">
        <v>4.9406564584124654E-324</v>
      </c>
      <c r="I185" s="581">
        <v>0.1956</v>
      </c>
      <c r="J185" s="582">
        <v>-1.066472870883</v>
      </c>
      <c r="K185" s="585">
        <v>0.10332208465000001</v>
      </c>
    </row>
    <row r="186" spans="1:11" ht="14.4" customHeight="1" thickBot="1" x14ac:dyDescent="0.35">
      <c r="A186" s="603" t="s">
        <v>476</v>
      </c>
      <c r="B186" s="581">
        <v>0.29097001690500002</v>
      </c>
      <c r="C186" s="581">
        <v>0.52036995234899996</v>
      </c>
      <c r="D186" s="582">
        <v>0.229399935443</v>
      </c>
      <c r="E186" s="583">
        <v>1.788397161617</v>
      </c>
      <c r="F186" s="581">
        <v>0.533146550341</v>
      </c>
      <c r="G186" s="582">
        <v>0.35543103356099998</v>
      </c>
      <c r="H186" s="584">
        <v>4.9406564584124654E-324</v>
      </c>
      <c r="I186" s="581">
        <v>1.4339999999999999</v>
      </c>
      <c r="J186" s="582">
        <v>1.078568966438</v>
      </c>
      <c r="K186" s="585">
        <v>2.68969197884</v>
      </c>
    </row>
    <row r="187" spans="1:11" ht="14.4" customHeight="1" thickBot="1" x14ac:dyDescent="0.35">
      <c r="A187" s="602" t="s">
        <v>477</v>
      </c>
      <c r="B187" s="586">
        <v>141.99996825010101</v>
      </c>
      <c r="C187" s="586">
        <v>337.87911435692598</v>
      </c>
      <c r="D187" s="587">
        <v>195.879146106825</v>
      </c>
      <c r="E187" s="588">
        <v>2.3794309148139998</v>
      </c>
      <c r="F187" s="586">
        <v>569.00792106452298</v>
      </c>
      <c r="G187" s="587">
        <v>379.33861404301598</v>
      </c>
      <c r="H187" s="589">
        <v>247.523</v>
      </c>
      <c r="I187" s="586">
        <v>1041.0715299999999</v>
      </c>
      <c r="J187" s="587">
        <v>661.73291595698402</v>
      </c>
      <c r="K187" s="592">
        <v>1.829625724809</v>
      </c>
    </row>
    <row r="188" spans="1:11" ht="14.4" customHeight="1" thickBot="1" x14ac:dyDescent="0.35">
      <c r="A188" s="603" t="s">
        <v>478</v>
      </c>
      <c r="B188" s="581">
        <v>141.99996825010101</v>
      </c>
      <c r="C188" s="581">
        <v>337.87911435692598</v>
      </c>
      <c r="D188" s="582">
        <v>195.879146106825</v>
      </c>
      <c r="E188" s="583">
        <v>2.3794309148139998</v>
      </c>
      <c r="F188" s="581">
        <v>569.00792106452298</v>
      </c>
      <c r="G188" s="582">
        <v>379.33861404301598</v>
      </c>
      <c r="H188" s="584">
        <v>247.523</v>
      </c>
      <c r="I188" s="581">
        <v>1041.0715299999999</v>
      </c>
      <c r="J188" s="582">
        <v>661.73291595698402</v>
      </c>
      <c r="K188" s="585">
        <v>1.829625724809</v>
      </c>
    </row>
    <row r="189" spans="1:11" ht="14.4" customHeight="1" thickBot="1" x14ac:dyDescent="0.35">
      <c r="A189" s="602" t="s">
        <v>479</v>
      </c>
      <c r="B189" s="586">
        <v>36.999962149672001</v>
      </c>
      <c r="C189" s="586">
        <v>255.36614731260099</v>
      </c>
      <c r="D189" s="587">
        <v>218.36618516292901</v>
      </c>
      <c r="E189" s="588">
        <v>6.9017948256160002</v>
      </c>
      <c r="F189" s="586">
        <v>16.999888063162999</v>
      </c>
      <c r="G189" s="587">
        <v>11.333258708775</v>
      </c>
      <c r="H189" s="589">
        <v>0.45179999999999998</v>
      </c>
      <c r="I189" s="586">
        <v>151.67347000000001</v>
      </c>
      <c r="J189" s="587">
        <v>140.34021129122399</v>
      </c>
      <c r="K189" s="592">
        <v>8.9220275707960006</v>
      </c>
    </row>
    <row r="190" spans="1:11" ht="14.4" customHeight="1" thickBot="1" x14ac:dyDescent="0.35">
      <c r="A190" s="603" t="s">
        <v>480</v>
      </c>
      <c r="B190" s="581">
        <v>36.000002091574999</v>
      </c>
      <c r="C190" s="581">
        <v>254.876907357401</v>
      </c>
      <c r="D190" s="582">
        <v>218.876905265826</v>
      </c>
      <c r="E190" s="583">
        <v>7.0799136819220001</v>
      </c>
      <c r="F190" s="581">
        <v>14.999492357908</v>
      </c>
      <c r="G190" s="582">
        <v>9.9996615719390007</v>
      </c>
      <c r="H190" s="584">
        <v>0.45179999999999998</v>
      </c>
      <c r="I190" s="581">
        <v>151.37916999999999</v>
      </c>
      <c r="J190" s="582">
        <v>141.379508428061</v>
      </c>
      <c r="K190" s="585">
        <v>10.092286217951999</v>
      </c>
    </row>
    <row r="191" spans="1:11" ht="14.4" customHeight="1" thickBot="1" x14ac:dyDescent="0.35">
      <c r="A191" s="603" t="s">
        <v>481</v>
      </c>
      <c r="B191" s="581">
        <v>0.99996005809599997</v>
      </c>
      <c r="C191" s="581">
        <v>0.48923995519899999</v>
      </c>
      <c r="D191" s="582">
        <v>-0.51072010289699998</v>
      </c>
      <c r="E191" s="583">
        <v>0.489259497155</v>
      </c>
      <c r="F191" s="581">
        <v>2.0003957052539998</v>
      </c>
      <c r="G191" s="582">
        <v>1.333597136836</v>
      </c>
      <c r="H191" s="584">
        <v>4.9406564584124654E-324</v>
      </c>
      <c r="I191" s="581">
        <v>0.29430000000000001</v>
      </c>
      <c r="J191" s="582">
        <v>-1.039297136836</v>
      </c>
      <c r="K191" s="585">
        <v>0.14712089174500001</v>
      </c>
    </row>
    <row r="192" spans="1:11" ht="14.4" customHeight="1" thickBot="1" x14ac:dyDescent="0.35">
      <c r="A192" s="602" t="s">
        <v>482</v>
      </c>
      <c r="B192" s="586">
        <v>296442.01722307899</v>
      </c>
      <c r="C192" s="586">
        <v>304717.752042484</v>
      </c>
      <c r="D192" s="587">
        <v>8275.7348194052502</v>
      </c>
      <c r="E192" s="588">
        <v>1.027916875269</v>
      </c>
      <c r="F192" s="586">
        <v>317282.99940112099</v>
      </c>
      <c r="G192" s="587">
        <v>211521.99960074699</v>
      </c>
      <c r="H192" s="589">
        <v>26321.18706</v>
      </c>
      <c r="I192" s="586">
        <v>173579.47560000001</v>
      </c>
      <c r="J192" s="587">
        <v>-37942.5240007471</v>
      </c>
      <c r="K192" s="592">
        <v>0.54708092121999996</v>
      </c>
    </row>
    <row r="193" spans="1:11" ht="14.4" customHeight="1" thickBot="1" x14ac:dyDescent="0.35">
      <c r="A193" s="603" t="s">
        <v>483</v>
      </c>
      <c r="B193" s="581">
        <v>99765.005796278594</v>
      </c>
      <c r="C193" s="581">
        <v>86424.926553765705</v>
      </c>
      <c r="D193" s="582">
        <v>-13340.0792425129</v>
      </c>
      <c r="E193" s="583">
        <v>0.86628498503999996</v>
      </c>
      <c r="F193" s="581">
        <v>87603.999735895602</v>
      </c>
      <c r="G193" s="582">
        <v>58402.666490597097</v>
      </c>
      <c r="H193" s="584">
        <v>7526.7414500000004</v>
      </c>
      <c r="I193" s="581">
        <v>60117.896180000003</v>
      </c>
      <c r="J193" s="582">
        <v>1715.22968940293</v>
      </c>
      <c r="K193" s="585">
        <v>0.68624602028699999</v>
      </c>
    </row>
    <row r="194" spans="1:11" ht="14.4" customHeight="1" thickBot="1" x14ac:dyDescent="0.35">
      <c r="A194" s="603" t="s">
        <v>484</v>
      </c>
      <c r="B194" s="581">
        <v>77767.004478209798</v>
      </c>
      <c r="C194" s="581">
        <v>96358.955756540294</v>
      </c>
      <c r="D194" s="582">
        <v>18591.9512783305</v>
      </c>
      <c r="E194" s="583">
        <v>1.2390724884290001</v>
      </c>
      <c r="F194" s="581">
        <v>92405.999665226103</v>
      </c>
      <c r="G194" s="582">
        <v>61603.9997768174</v>
      </c>
      <c r="H194" s="584">
        <v>8643.1922699999905</v>
      </c>
      <c r="I194" s="581">
        <v>64055.990210000004</v>
      </c>
      <c r="J194" s="582">
        <v>2451.9904331825701</v>
      </c>
      <c r="K194" s="585">
        <v>0.69320163671199997</v>
      </c>
    </row>
    <row r="195" spans="1:11" ht="14.4" customHeight="1" thickBot="1" x14ac:dyDescent="0.35">
      <c r="A195" s="603" t="s">
        <v>485</v>
      </c>
      <c r="B195" s="581">
        <v>60795.2035721598</v>
      </c>
      <c r="C195" s="581">
        <v>61987.940389244897</v>
      </c>
      <c r="D195" s="582">
        <v>1192.73681708513</v>
      </c>
      <c r="E195" s="583">
        <v>1.01961892957</v>
      </c>
      <c r="F195" s="581">
        <v>73109.999999999403</v>
      </c>
      <c r="G195" s="582">
        <v>48739.9999999996</v>
      </c>
      <c r="H195" s="584">
        <v>5569.1577799999995</v>
      </c>
      <c r="I195" s="581">
        <v>7117.6337599999897</v>
      </c>
      <c r="J195" s="582">
        <v>-41622.366239999603</v>
      </c>
      <c r="K195" s="585">
        <v>9.7355132812999998E-2</v>
      </c>
    </row>
    <row r="196" spans="1:11" ht="14.4" customHeight="1" thickBot="1" x14ac:dyDescent="0.35">
      <c r="A196" s="603" t="s">
        <v>486</v>
      </c>
      <c r="B196" s="581">
        <v>58114.803376430304</v>
      </c>
      <c r="C196" s="581">
        <v>59945.929342932599</v>
      </c>
      <c r="D196" s="582">
        <v>1831.1259665022999</v>
      </c>
      <c r="E196" s="583">
        <v>1.0315087698850001</v>
      </c>
      <c r="F196" s="581">
        <v>64162.999999999498</v>
      </c>
      <c r="G196" s="582">
        <v>42775.333333333001</v>
      </c>
      <c r="H196" s="584">
        <v>4582.0955599999998</v>
      </c>
      <c r="I196" s="581">
        <v>42287.955450000001</v>
      </c>
      <c r="J196" s="582">
        <v>-487.377883332978</v>
      </c>
      <c r="K196" s="585">
        <v>0.65907073313200004</v>
      </c>
    </row>
    <row r="197" spans="1:11" ht="14.4" customHeight="1" thickBot="1" x14ac:dyDescent="0.35">
      <c r="A197" s="602" t="s">
        <v>487</v>
      </c>
      <c r="B197" s="586">
        <v>4.9406564584124654E-324</v>
      </c>
      <c r="C197" s="586">
        <v>799.56288398951403</v>
      </c>
      <c r="D197" s="587">
        <v>799.56288398951403</v>
      </c>
      <c r="E197" s="594" t="s">
        <v>309</v>
      </c>
      <c r="F197" s="586">
        <v>0</v>
      </c>
      <c r="G197" s="587">
        <v>0</v>
      </c>
      <c r="H197" s="589">
        <v>4.9406564584124654E-324</v>
      </c>
      <c r="I197" s="586">
        <v>6601.5499399999999</v>
      </c>
      <c r="J197" s="587">
        <v>6601.5499399999999</v>
      </c>
      <c r="K197" s="590" t="s">
        <v>298</v>
      </c>
    </row>
    <row r="198" spans="1:11" ht="14.4" customHeight="1" thickBot="1" x14ac:dyDescent="0.35">
      <c r="A198" s="603" t="s">
        <v>488</v>
      </c>
      <c r="B198" s="581">
        <v>4.9406564584124654E-324</v>
      </c>
      <c r="C198" s="581">
        <v>4.9406564584124654E-324</v>
      </c>
      <c r="D198" s="582">
        <v>0</v>
      </c>
      <c r="E198" s="583">
        <v>1</v>
      </c>
      <c r="F198" s="581">
        <v>4.9406564584124654E-324</v>
      </c>
      <c r="G198" s="582">
        <v>0</v>
      </c>
      <c r="H198" s="584">
        <v>4.9406564584124654E-324</v>
      </c>
      <c r="I198" s="581">
        <v>5188.1098400000001</v>
      </c>
      <c r="J198" s="582">
        <v>5188.1098400000001</v>
      </c>
      <c r="K198" s="591" t="s">
        <v>309</v>
      </c>
    </row>
    <row r="199" spans="1:11" ht="14.4" customHeight="1" thickBot="1" x14ac:dyDescent="0.35">
      <c r="A199" s="603" t="s">
        <v>489</v>
      </c>
      <c r="B199" s="581">
        <v>4.9406564584124654E-324</v>
      </c>
      <c r="C199" s="581">
        <v>799.56288398951403</v>
      </c>
      <c r="D199" s="582">
        <v>799.56288398951403</v>
      </c>
      <c r="E199" s="593" t="s">
        <v>309</v>
      </c>
      <c r="F199" s="581">
        <v>0</v>
      </c>
      <c r="G199" s="582">
        <v>0</v>
      </c>
      <c r="H199" s="584">
        <v>4.9406564584124654E-324</v>
      </c>
      <c r="I199" s="581">
        <v>1413.4401</v>
      </c>
      <c r="J199" s="582">
        <v>1413.4401</v>
      </c>
      <c r="K199" s="591" t="s">
        <v>298</v>
      </c>
    </row>
    <row r="200" spans="1:11" ht="14.4" customHeight="1" thickBot="1" x14ac:dyDescent="0.35">
      <c r="A200" s="600" t="s">
        <v>490</v>
      </c>
      <c r="B200" s="581">
        <v>503.16118923332101</v>
      </c>
      <c r="C200" s="581">
        <v>29829.1418698292</v>
      </c>
      <c r="D200" s="582">
        <v>29325.980680595902</v>
      </c>
      <c r="E200" s="583">
        <v>59.283471197928002</v>
      </c>
      <c r="F200" s="581">
        <v>2585.0473351516098</v>
      </c>
      <c r="G200" s="582">
        <v>1723.3648901010699</v>
      </c>
      <c r="H200" s="584">
        <v>19.25179</v>
      </c>
      <c r="I200" s="581">
        <v>866.79382999999996</v>
      </c>
      <c r="J200" s="582">
        <v>-856.57106010107498</v>
      </c>
      <c r="K200" s="585">
        <v>0.335310622058</v>
      </c>
    </row>
    <row r="201" spans="1:11" ht="14.4" customHeight="1" thickBot="1" x14ac:dyDescent="0.35">
      <c r="A201" s="601" t="s">
        <v>491</v>
      </c>
      <c r="B201" s="581">
        <v>488.00006835247001</v>
      </c>
      <c r="C201" s="581">
        <v>545.08241527027496</v>
      </c>
      <c r="D201" s="582">
        <v>57.082346917804003</v>
      </c>
      <c r="E201" s="583">
        <v>1.1169720059879999</v>
      </c>
      <c r="F201" s="581">
        <v>2577.1058489547599</v>
      </c>
      <c r="G201" s="582">
        <v>1718.0705659698399</v>
      </c>
      <c r="H201" s="584">
        <v>19.099789999999999</v>
      </c>
      <c r="I201" s="581">
        <v>854.85942</v>
      </c>
      <c r="J201" s="582">
        <v>-863.21114596984</v>
      </c>
      <c r="K201" s="585">
        <v>0.33171296411599999</v>
      </c>
    </row>
    <row r="202" spans="1:11" ht="14.4" customHeight="1" thickBot="1" x14ac:dyDescent="0.35">
      <c r="A202" s="602" t="s">
        <v>492</v>
      </c>
      <c r="B202" s="586">
        <v>4.9406564584124654E-324</v>
      </c>
      <c r="C202" s="586">
        <v>30.356997560543999</v>
      </c>
      <c r="D202" s="587">
        <v>30.356997560543999</v>
      </c>
      <c r="E202" s="594" t="s">
        <v>309</v>
      </c>
      <c r="F202" s="586">
        <v>0</v>
      </c>
      <c r="G202" s="587">
        <v>0</v>
      </c>
      <c r="H202" s="589">
        <v>1.139</v>
      </c>
      <c r="I202" s="586">
        <v>13.113</v>
      </c>
      <c r="J202" s="587">
        <v>13.113</v>
      </c>
      <c r="K202" s="590" t="s">
        <v>298</v>
      </c>
    </row>
    <row r="203" spans="1:11" ht="14.4" customHeight="1" thickBot="1" x14ac:dyDescent="0.35">
      <c r="A203" s="603" t="s">
        <v>493</v>
      </c>
      <c r="B203" s="581">
        <v>4.9406564584124654E-324</v>
      </c>
      <c r="C203" s="581">
        <v>30.356997560543999</v>
      </c>
      <c r="D203" s="582">
        <v>30.356997560543999</v>
      </c>
      <c r="E203" s="593" t="s">
        <v>309</v>
      </c>
      <c r="F203" s="581">
        <v>0</v>
      </c>
      <c r="G203" s="582">
        <v>0</v>
      </c>
      <c r="H203" s="584">
        <v>1.139</v>
      </c>
      <c r="I203" s="581">
        <v>13.113</v>
      </c>
      <c r="J203" s="582">
        <v>13.113</v>
      </c>
      <c r="K203" s="591" t="s">
        <v>298</v>
      </c>
    </row>
    <row r="204" spans="1:11" ht="14.4" customHeight="1" thickBot="1" x14ac:dyDescent="0.35">
      <c r="A204" s="602" t="s">
        <v>494</v>
      </c>
      <c r="B204" s="586">
        <v>488.00006835247001</v>
      </c>
      <c r="C204" s="586">
        <v>514.72541770972998</v>
      </c>
      <c r="D204" s="587">
        <v>26.725349357258999</v>
      </c>
      <c r="E204" s="588">
        <v>1.054765052487</v>
      </c>
      <c r="F204" s="586">
        <v>2577.1058489547599</v>
      </c>
      <c r="G204" s="587">
        <v>1718.0705659698399</v>
      </c>
      <c r="H204" s="589">
        <v>17.960789999999999</v>
      </c>
      <c r="I204" s="586">
        <v>841.74641999999994</v>
      </c>
      <c r="J204" s="587">
        <v>-876.32414596983995</v>
      </c>
      <c r="K204" s="592">
        <v>0.32662469814400003</v>
      </c>
    </row>
    <row r="205" spans="1:11" ht="14.4" customHeight="1" thickBot="1" x14ac:dyDescent="0.35">
      <c r="A205" s="603" t="s">
        <v>495</v>
      </c>
      <c r="B205" s="581">
        <v>488.00006835247001</v>
      </c>
      <c r="C205" s="581">
        <v>-1826.9768743751899</v>
      </c>
      <c r="D205" s="582">
        <v>-2314.9769427276601</v>
      </c>
      <c r="E205" s="583">
        <v>-3.7438045460590001</v>
      </c>
      <c r="F205" s="581">
        <v>2577.1058489547599</v>
      </c>
      <c r="G205" s="582">
        <v>1718.0705659698399</v>
      </c>
      <c r="H205" s="584">
        <v>4.9406564584124654E-324</v>
      </c>
      <c r="I205" s="581">
        <v>3.9525251667299724E-323</v>
      </c>
      <c r="J205" s="582">
        <v>-1718.0705659698399</v>
      </c>
      <c r="K205" s="585">
        <v>0</v>
      </c>
    </row>
    <row r="206" spans="1:11" ht="14.4" customHeight="1" thickBot="1" x14ac:dyDescent="0.35">
      <c r="A206" s="603" t="s">
        <v>496</v>
      </c>
      <c r="B206" s="581">
        <v>4.9406564584124654E-324</v>
      </c>
      <c r="C206" s="581">
        <v>1938.9690876087</v>
      </c>
      <c r="D206" s="582">
        <v>1938.9690876087</v>
      </c>
      <c r="E206" s="593" t="s">
        <v>309</v>
      </c>
      <c r="F206" s="581">
        <v>0</v>
      </c>
      <c r="G206" s="582">
        <v>0</v>
      </c>
      <c r="H206" s="584">
        <v>16.510000000000002</v>
      </c>
      <c r="I206" s="581">
        <v>698.87599999999998</v>
      </c>
      <c r="J206" s="582">
        <v>698.87599999999998</v>
      </c>
      <c r="K206" s="591" t="s">
        <v>298</v>
      </c>
    </row>
    <row r="207" spans="1:11" ht="14.4" customHeight="1" thickBot="1" x14ac:dyDescent="0.35">
      <c r="A207" s="603" t="s">
        <v>497</v>
      </c>
      <c r="B207" s="581">
        <v>4.9406564584124654E-324</v>
      </c>
      <c r="C207" s="581">
        <v>13.852999317154</v>
      </c>
      <c r="D207" s="582">
        <v>13.852999317154</v>
      </c>
      <c r="E207" s="593" t="s">
        <v>309</v>
      </c>
      <c r="F207" s="581">
        <v>0</v>
      </c>
      <c r="G207" s="582">
        <v>0</v>
      </c>
      <c r="H207" s="584">
        <v>4.9406564584124654E-324</v>
      </c>
      <c r="I207" s="581">
        <v>3.9525251667299724E-323</v>
      </c>
      <c r="J207" s="582">
        <v>3.9525251667299724E-323</v>
      </c>
      <c r="K207" s="591" t="s">
        <v>298</v>
      </c>
    </row>
    <row r="208" spans="1:11" ht="14.4" customHeight="1" thickBot="1" x14ac:dyDescent="0.35">
      <c r="A208" s="603" t="s">
        <v>498</v>
      </c>
      <c r="B208" s="581">
        <v>4.9406564584124654E-324</v>
      </c>
      <c r="C208" s="581">
        <v>7.9569992713679998</v>
      </c>
      <c r="D208" s="582">
        <v>7.9569992713679998</v>
      </c>
      <c r="E208" s="593" t="s">
        <v>309</v>
      </c>
      <c r="F208" s="581">
        <v>0</v>
      </c>
      <c r="G208" s="582">
        <v>0</v>
      </c>
      <c r="H208" s="584">
        <v>4.9406564584124654E-324</v>
      </c>
      <c r="I208" s="581">
        <v>40.300759999999997</v>
      </c>
      <c r="J208" s="582">
        <v>40.300759999999997</v>
      </c>
      <c r="K208" s="591" t="s">
        <v>298</v>
      </c>
    </row>
    <row r="209" spans="1:11" ht="14.4" customHeight="1" thickBot="1" x14ac:dyDescent="0.35">
      <c r="A209" s="603" t="s">
        <v>499</v>
      </c>
      <c r="B209" s="581">
        <v>4.9406564584124654E-324</v>
      </c>
      <c r="C209" s="581">
        <v>293.34478313807898</v>
      </c>
      <c r="D209" s="582">
        <v>293.34478313807898</v>
      </c>
      <c r="E209" s="593" t="s">
        <v>309</v>
      </c>
      <c r="F209" s="581">
        <v>0</v>
      </c>
      <c r="G209" s="582">
        <v>0</v>
      </c>
      <c r="H209" s="584">
        <v>1.45079</v>
      </c>
      <c r="I209" s="581">
        <v>68.652420000000006</v>
      </c>
      <c r="J209" s="582">
        <v>68.652420000000006</v>
      </c>
      <c r="K209" s="591" t="s">
        <v>298</v>
      </c>
    </row>
    <row r="210" spans="1:11" ht="14.4" customHeight="1" thickBot="1" x14ac:dyDescent="0.35">
      <c r="A210" s="603" t="s">
        <v>500</v>
      </c>
      <c r="B210" s="581">
        <v>4.9406564584124654E-324</v>
      </c>
      <c r="C210" s="581">
        <v>87.578422749615001</v>
      </c>
      <c r="D210" s="582">
        <v>87.578422749615001</v>
      </c>
      <c r="E210" s="593" t="s">
        <v>309</v>
      </c>
      <c r="F210" s="581">
        <v>0</v>
      </c>
      <c r="G210" s="582">
        <v>0</v>
      </c>
      <c r="H210" s="584">
        <v>4.9406564584124654E-324</v>
      </c>
      <c r="I210" s="581">
        <v>33.91724</v>
      </c>
      <c r="J210" s="582">
        <v>33.91724</v>
      </c>
      <c r="K210" s="591" t="s">
        <v>298</v>
      </c>
    </row>
    <row r="211" spans="1:11" ht="14.4" customHeight="1" thickBot="1" x14ac:dyDescent="0.35">
      <c r="A211" s="605" t="s">
        <v>501</v>
      </c>
      <c r="B211" s="586">
        <v>15.16112088085</v>
      </c>
      <c r="C211" s="586">
        <v>29284.059454558999</v>
      </c>
      <c r="D211" s="587">
        <v>29268.898333678098</v>
      </c>
      <c r="E211" s="588">
        <v>1931.52338040825</v>
      </c>
      <c r="F211" s="586">
        <v>7.9414861968509998</v>
      </c>
      <c r="G211" s="587">
        <v>5.2943241312340001</v>
      </c>
      <c r="H211" s="589">
        <v>0.152</v>
      </c>
      <c r="I211" s="586">
        <v>11.93441</v>
      </c>
      <c r="J211" s="587">
        <v>6.6400858687650004</v>
      </c>
      <c r="K211" s="592">
        <v>1.5027930168450001</v>
      </c>
    </row>
    <row r="212" spans="1:11" ht="14.4" customHeight="1" thickBot="1" x14ac:dyDescent="0.35">
      <c r="A212" s="602" t="s">
        <v>502</v>
      </c>
      <c r="B212" s="586">
        <v>4.9406564584124654E-324</v>
      </c>
      <c r="C212" s="586">
        <v>-8.5999991699999999E-4</v>
      </c>
      <c r="D212" s="587">
        <v>-8.5999991699999999E-4</v>
      </c>
      <c r="E212" s="594" t="s">
        <v>309</v>
      </c>
      <c r="F212" s="586">
        <v>0</v>
      </c>
      <c r="G212" s="587">
        <v>0</v>
      </c>
      <c r="H212" s="589">
        <v>4.9406564584124654E-324</v>
      </c>
      <c r="I212" s="586">
        <v>3.5E-4</v>
      </c>
      <c r="J212" s="587">
        <v>3.5E-4</v>
      </c>
      <c r="K212" s="590" t="s">
        <v>298</v>
      </c>
    </row>
    <row r="213" spans="1:11" ht="14.4" customHeight="1" thickBot="1" x14ac:dyDescent="0.35">
      <c r="A213" s="603" t="s">
        <v>503</v>
      </c>
      <c r="B213" s="581">
        <v>4.9406564584124654E-324</v>
      </c>
      <c r="C213" s="581">
        <v>-8.5999991699999999E-4</v>
      </c>
      <c r="D213" s="582">
        <v>-8.5999991699999999E-4</v>
      </c>
      <c r="E213" s="593" t="s">
        <v>309</v>
      </c>
      <c r="F213" s="581">
        <v>0</v>
      </c>
      <c r="G213" s="582">
        <v>0</v>
      </c>
      <c r="H213" s="584">
        <v>4.9406564584124654E-324</v>
      </c>
      <c r="I213" s="581">
        <v>3.5E-4</v>
      </c>
      <c r="J213" s="582">
        <v>3.5E-4</v>
      </c>
      <c r="K213" s="591" t="s">
        <v>298</v>
      </c>
    </row>
    <row r="214" spans="1:11" ht="14.4" customHeight="1" thickBot="1" x14ac:dyDescent="0.35">
      <c r="A214" s="602" t="s">
        <v>504</v>
      </c>
      <c r="B214" s="586">
        <v>15.16112088085</v>
      </c>
      <c r="C214" s="586">
        <v>29284.060314558901</v>
      </c>
      <c r="D214" s="587">
        <v>29268.899193678</v>
      </c>
      <c r="E214" s="588">
        <v>1931.5234371322799</v>
      </c>
      <c r="F214" s="586">
        <v>7.9414861968509998</v>
      </c>
      <c r="G214" s="587">
        <v>5.2943241312340001</v>
      </c>
      <c r="H214" s="589">
        <v>0.152</v>
      </c>
      <c r="I214" s="586">
        <v>11.933059999999999</v>
      </c>
      <c r="J214" s="587">
        <v>6.638735868765</v>
      </c>
      <c r="K214" s="592">
        <v>1.502623023475</v>
      </c>
    </row>
    <row r="215" spans="1:11" ht="14.4" customHeight="1" thickBot="1" x14ac:dyDescent="0.35">
      <c r="A215" s="603" t="s">
        <v>505</v>
      </c>
      <c r="B215" s="581">
        <v>4.9406564584124654E-324</v>
      </c>
      <c r="C215" s="581">
        <v>25829.8597677166</v>
      </c>
      <c r="D215" s="582">
        <v>25829.8597677166</v>
      </c>
      <c r="E215" s="593" t="s">
        <v>309</v>
      </c>
      <c r="F215" s="581">
        <v>0</v>
      </c>
      <c r="G215" s="582">
        <v>0</v>
      </c>
      <c r="H215" s="584">
        <v>4.9406564584124654E-324</v>
      </c>
      <c r="I215" s="581">
        <v>3.9525251667299724E-323</v>
      </c>
      <c r="J215" s="582">
        <v>3.9525251667299724E-323</v>
      </c>
      <c r="K215" s="591" t="s">
        <v>298</v>
      </c>
    </row>
    <row r="216" spans="1:11" ht="14.4" customHeight="1" thickBot="1" x14ac:dyDescent="0.35">
      <c r="A216" s="603" t="s">
        <v>506</v>
      </c>
      <c r="B216" s="581">
        <v>4.9406564584124654E-324</v>
      </c>
      <c r="C216" s="581">
        <v>3083.2798008015302</v>
      </c>
      <c r="D216" s="582">
        <v>3083.2798008015302</v>
      </c>
      <c r="E216" s="593" t="s">
        <v>309</v>
      </c>
      <c r="F216" s="581">
        <v>0</v>
      </c>
      <c r="G216" s="582">
        <v>0</v>
      </c>
      <c r="H216" s="584">
        <v>4.9406564584124654E-324</v>
      </c>
      <c r="I216" s="581">
        <v>3.9525251667299724E-323</v>
      </c>
      <c r="J216" s="582">
        <v>3.9525251667299724E-323</v>
      </c>
      <c r="K216" s="591" t="s">
        <v>298</v>
      </c>
    </row>
    <row r="217" spans="1:11" ht="14.4" customHeight="1" thickBot="1" x14ac:dyDescent="0.35">
      <c r="A217" s="603" t="s">
        <v>507</v>
      </c>
      <c r="B217" s="581">
        <v>4.9406564584124654E-324</v>
      </c>
      <c r="C217" s="581">
        <v>360.91440695065103</v>
      </c>
      <c r="D217" s="582">
        <v>360.91440695065103</v>
      </c>
      <c r="E217" s="593" t="s">
        <v>309</v>
      </c>
      <c r="F217" s="581">
        <v>0</v>
      </c>
      <c r="G217" s="582">
        <v>0</v>
      </c>
      <c r="H217" s="584">
        <v>4.9406564584124654E-324</v>
      </c>
      <c r="I217" s="581">
        <v>3.9525251667299724E-323</v>
      </c>
      <c r="J217" s="582">
        <v>3.9525251667299724E-323</v>
      </c>
      <c r="K217" s="591" t="s">
        <v>298</v>
      </c>
    </row>
    <row r="218" spans="1:11" ht="14.4" customHeight="1" thickBot="1" x14ac:dyDescent="0.35">
      <c r="A218" s="603" t="s">
        <v>508</v>
      </c>
      <c r="B218" s="581">
        <v>4.9406564584124654E-324</v>
      </c>
      <c r="C218" s="581">
        <v>1.672999853211</v>
      </c>
      <c r="D218" s="582">
        <v>1.672999853211</v>
      </c>
      <c r="E218" s="593" t="s">
        <v>309</v>
      </c>
      <c r="F218" s="581">
        <v>0</v>
      </c>
      <c r="G218" s="582">
        <v>0</v>
      </c>
      <c r="H218" s="584">
        <v>0.152</v>
      </c>
      <c r="I218" s="581">
        <v>0.77600000000000002</v>
      </c>
      <c r="J218" s="582">
        <v>0.77600000000000002</v>
      </c>
      <c r="K218" s="591" t="s">
        <v>298</v>
      </c>
    </row>
    <row r="219" spans="1:11" ht="14.4" customHeight="1" thickBot="1" x14ac:dyDescent="0.35">
      <c r="A219" s="603" t="s">
        <v>509</v>
      </c>
      <c r="B219" s="581">
        <v>15.16112088085</v>
      </c>
      <c r="C219" s="581">
        <v>8.3333392369059993</v>
      </c>
      <c r="D219" s="582">
        <v>-6.8277816439440002</v>
      </c>
      <c r="E219" s="583">
        <v>0.54965192233399995</v>
      </c>
      <c r="F219" s="581">
        <v>7.9414861968509998</v>
      </c>
      <c r="G219" s="582">
        <v>5.2943241312340001</v>
      </c>
      <c r="H219" s="584">
        <v>4.9406564584124654E-324</v>
      </c>
      <c r="I219" s="581">
        <v>11.15706</v>
      </c>
      <c r="J219" s="582">
        <v>5.8627358687650002</v>
      </c>
      <c r="K219" s="585">
        <v>1.4049083160810001</v>
      </c>
    </row>
    <row r="220" spans="1:11" ht="14.4" customHeight="1" thickBot="1" x14ac:dyDescent="0.35">
      <c r="A220" s="602" t="s">
        <v>510</v>
      </c>
      <c r="B220" s="586">
        <v>4.9406564584124654E-324</v>
      </c>
      <c r="C220" s="586">
        <v>4.9406564584124654E-324</v>
      </c>
      <c r="D220" s="587">
        <v>0</v>
      </c>
      <c r="E220" s="588">
        <v>1</v>
      </c>
      <c r="F220" s="586">
        <v>4.9406564584124654E-324</v>
      </c>
      <c r="G220" s="587">
        <v>0</v>
      </c>
      <c r="H220" s="589">
        <v>4.9406564584124654E-324</v>
      </c>
      <c r="I220" s="586">
        <v>1E-3</v>
      </c>
      <c r="J220" s="587">
        <v>1E-3</v>
      </c>
      <c r="K220" s="590" t="s">
        <v>309</v>
      </c>
    </row>
    <row r="221" spans="1:11" ht="14.4" customHeight="1" thickBot="1" x14ac:dyDescent="0.35">
      <c r="A221" s="603" t="s">
        <v>511</v>
      </c>
      <c r="B221" s="581">
        <v>4.9406564584124654E-324</v>
      </c>
      <c r="C221" s="581">
        <v>4.9406564584124654E-324</v>
      </c>
      <c r="D221" s="582">
        <v>0</v>
      </c>
      <c r="E221" s="583">
        <v>1</v>
      </c>
      <c r="F221" s="581">
        <v>4.9406564584124654E-324</v>
      </c>
      <c r="G221" s="582">
        <v>0</v>
      </c>
      <c r="H221" s="584">
        <v>4.9406564584124654E-324</v>
      </c>
      <c r="I221" s="581">
        <v>1E-3</v>
      </c>
      <c r="J221" s="582">
        <v>1E-3</v>
      </c>
      <c r="K221" s="591" t="s">
        <v>309</v>
      </c>
    </row>
    <row r="222" spans="1:11" ht="14.4" customHeight="1" thickBot="1" x14ac:dyDescent="0.35">
      <c r="A222" s="600" t="s">
        <v>512</v>
      </c>
      <c r="B222" s="581">
        <v>4.9406564584124654E-324</v>
      </c>
      <c r="C222" s="581">
        <v>32.561987018261</v>
      </c>
      <c r="D222" s="582">
        <v>32.561987018261</v>
      </c>
      <c r="E222" s="593" t="s">
        <v>309</v>
      </c>
      <c r="F222" s="581">
        <v>0</v>
      </c>
      <c r="G222" s="582">
        <v>0</v>
      </c>
      <c r="H222" s="584">
        <v>2.0500000000000001E-2</v>
      </c>
      <c r="I222" s="581">
        <v>0.32356000000000001</v>
      </c>
      <c r="J222" s="582">
        <v>0.32356000000000001</v>
      </c>
      <c r="K222" s="591" t="s">
        <v>298</v>
      </c>
    </row>
    <row r="223" spans="1:11" ht="14.4" customHeight="1" thickBot="1" x14ac:dyDescent="0.35">
      <c r="A223" s="605" t="s">
        <v>513</v>
      </c>
      <c r="B223" s="586">
        <v>4.9406564584124654E-324</v>
      </c>
      <c r="C223" s="586">
        <v>0.89181991833499996</v>
      </c>
      <c r="D223" s="587">
        <v>0.89181991833499996</v>
      </c>
      <c r="E223" s="594" t="s">
        <v>309</v>
      </c>
      <c r="F223" s="586">
        <v>0</v>
      </c>
      <c r="G223" s="587">
        <v>0</v>
      </c>
      <c r="H223" s="589">
        <v>2.0500000000000001E-2</v>
      </c>
      <c r="I223" s="586">
        <v>0.32356000000000001</v>
      </c>
      <c r="J223" s="587">
        <v>0.32356000000000001</v>
      </c>
      <c r="K223" s="590" t="s">
        <v>298</v>
      </c>
    </row>
    <row r="224" spans="1:11" ht="14.4" customHeight="1" thickBot="1" x14ac:dyDescent="0.35">
      <c r="A224" s="602" t="s">
        <v>514</v>
      </c>
      <c r="B224" s="586">
        <v>4.9406564584124654E-324</v>
      </c>
      <c r="C224" s="586">
        <v>0.89181991833499996</v>
      </c>
      <c r="D224" s="587">
        <v>0.89181991833499996</v>
      </c>
      <c r="E224" s="594" t="s">
        <v>309</v>
      </c>
      <c r="F224" s="586">
        <v>0</v>
      </c>
      <c r="G224" s="587">
        <v>0</v>
      </c>
      <c r="H224" s="589">
        <v>2.0500000000000001E-2</v>
      </c>
      <c r="I224" s="586">
        <v>0.32356000000000001</v>
      </c>
      <c r="J224" s="587">
        <v>0.32356000000000001</v>
      </c>
      <c r="K224" s="590" t="s">
        <v>298</v>
      </c>
    </row>
    <row r="225" spans="1:11" ht="14.4" customHeight="1" thickBot="1" x14ac:dyDescent="0.35">
      <c r="A225" s="603" t="s">
        <v>515</v>
      </c>
      <c r="B225" s="581">
        <v>4.9406564584124654E-324</v>
      </c>
      <c r="C225" s="581">
        <v>0.89181991833499996</v>
      </c>
      <c r="D225" s="582">
        <v>0.89181991833499996</v>
      </c>
      <c r="E225" s="593" t="s">
        <v>309</v>
      </c>
      <c r="F225" s="581">
        <v>0</v>
      </c>
      <c r="G225" s="582">
        <v>0</v>
      </c>
      <c r="H225" s="584">
        <v>2.0500000000000001E-2</v>
      </c>
      <c r="I225" s="581">
        <v>0.32356000000000001</v>
      </c>
      <c r="J225" s="582">
        <v>0.32356000000000001</v>
      </c>
      <c r="K225" s="591" t="s">
        <v>298</v>
      </c>
    </row>
    <row r="226" spans="1:11" ht="14.4" customHeight="1" thickBot="1" x14ac:dyDescent="0.35">
      <c r="A226" s="605" t="s">
        <v>516</v>
      </c>
      <c r="B226" s="586">
        <v>4.9406564584124654E-324</v>
      </c>
      <c r="C226" s="586">
        <v>31.670167099926001</v>
      </c>
      <c r="D226" s="587">
        <v>31.670167099926001</v>
      </c>
      <c r="E226" s="594" t="s">
        <v>309</v>
      </c>
      <c r="F226" s="586">
        <v>0</v>
      </c>
      <c r="G226" s="587">
        <v>0</v>
      </c>
      <c r="H226" s="589">
        <v>4.9406564584124654E-324</v>
      </c>
      <c r="I226" s="586">
        <v>3.9525251667299724E-323</v>
      </c>
      <c r="J226" s="587">
        <v>3.9525251667299724E-323</v>
      </c>
      <c r="K226" s="590" t="s">
        <v>298</v>
      </c>
    </row>
    <row r="227" spans="1:11" ht="14.4" customHeight="1" thickBot="1" x14ac:dyDescent="0.35">
      <c r="A227" s="602" t="s">
        <v>517</v>
      </c>
      <c r="B227" s="586">
        <v>4.9406564584124654E-324</v>
      </c>
      <c r="C227" s="586">
        <v>31.670167099926001</v>
      </c>
      <c r="D227" s="587">
        <v>31.670167099926001</v>
      </c>
      <c r="E227" s="594" t="s">
        <v>309</v>
      </c>
      <c r="F227" s="586">
        <v>0</v>
      </c>
      <c r="G227" s="587">
        <v>0</v>
      </c>
      <c r="H227" s="589">
        <v>4.9406564584124654E-324</v>
      </c>
      <c r="I227" s="586">
        <v>3.9525251667299724E-323</v>
      </c>
      <c r="J227" s="587">
        <v>3.9525251667299724E-323</v>
      </c>
      <c r="K227" s="590" t="s">
        <v>298</v>
      </c>
    </row>
    <row r="228" spans="1:11" ht="14.4" customHeight="1" thickBot="1" x14ac:dyDescent="0.35">
      <c r="A228" s="603" t="s">
        <v>518</v>
      </c>
      <c r="B228" s="581">
        <v>4.9406564584124654E-324</v>
      </c>
      <c r="C228" s="581">
        <v>31.670167099926001</v>
      </c>
      <c r="D228" s="582">
        <v>31.670167099926001</v>
      </c>
      <c r="E228" s="593" t="s">
        <v>309</v>
      </c>
      <c r="F228" s="581">
        <v>0</v>
      </c>
      <c r="G228" s="582">
        <v>0</v>
      </c>
      <c r="H228" s="584">
        <v>4.9406564584124654E-324</v>
      </c>
      <c r="I228" s="581">
        <v>3.9525251667299724E-323</v>
      </c>
      <c r="J228" s="582">
        <v>3.9525251667299724E-323</v>
      </c>
      <c r="K228" s="591" t="s">
        <v>298</v>
      </c>
    </row>
    <row r="229" spans="1:11" ht="14.4" customHeight="1" thickBot="1" x14ac:dyDescent="0.35">
      <c r="A229" s="600" t="s">
        <v>519</v>
      </c>
      <c r="B229" s="581">
        <v>4.9406564584124654E-324</v>
      </c>
      <c r="C229" s="581">
        <v>734.84947999999997</v>
      </c>
      <c r="D229" s="582">
        <v>734.84947999999997</v>
      </c>
      <c r="E229" s="593" t="s">
        <v>309</v>
      </c>
      <c r="F229" s="581">
        <v>0</v>
      </c>
      <c r="G229" s="582">
        <v>0</v>
      </c>
      <c r="H229" s="584">
        <v>0.53700000000000003</v>
      </c>
      <c r="I229" s="581">
        <v>412.97005000000001</v>
      </c>
      <c r="J229" s="582">
        <v>412.97005000000001</v>
      </c>
      <c r="K229" s="591" t="s">
        <v>298</v>
      </c>
    </row>
    <row r="230" spans="1:11" ht="14.4" customHeight="1" thickBot="1" x14ac:dyDescent="0.35">
      <c r="A230" s="605" t="s">
        <v>520</v>
      </c>
      <c r="B230" s="586">
        <v>4.9406564584124654E-324</v>
      </c>
      <c r="C230" s="586">
        <v>734.84947999999997</v>
      </c>
      <c r="D230" s="587">
        <v>734.84947999999997</v>
      </c>
      <c r="E230" s="594" t="s">
        <v>309</v>
      </c>
      <c r="F230" s="586">
        <v>0</v>
      </c>
      <c r="G230" s="587">
        <v>0</v>
      </c>
      <c r="H230" s="589">
        <v>0.53700000000000003</v>
      </c>
      <c r="I230" s="586">
        <v>412.97005000000001</v>
      </c>
      <c r="J230" s="587">
        <v>412.97005000000001</v>
      </c>
      <c r="K230" s="590" t="s">
        <v>298</v>
      </c>
    </row>
    <row r="231" spans="1:11" ht="14.4" customHeight="1" thickBot="1" x14ac:dyDescent="0.35">
      <c r="A231" s="602" t="s">
        <v>521</v>
      </c>
      <c r="B231" s="586">
        <v>4.9406564584124654E-324</v>
      </c>
      <c r="C231" s="586">
        <v>734.84947999999997</v>
      </c>
      <c r="D231" s="587">
        <v>734.84947999999997</v>
      </c>
      <c r="E231" s="594" t="s">
        <v>309</v>
      </c>
      <c r="F231" s="586">
        <v>0</v>
      </c>
      <c r="G231" s="587">
        <v>0</v>
      </c>
      <c r="H231" s="589">
        <v>4.9406564584124654E-324</v>
      </c>
      <c r="I231" s="586">
        <v>410.28505000000001</v>
      </c>
      <c r="J231" s="587">
        <v>410.28505000000001</v>
      </c>
      <c r="K231" s="590" t="s">
        <v>298</v>
      </c>
    </row>
    <row r="232" spans="1:11" ht="14.4" customHeight="1" thickBot="1" x14ac:dyDescent="0.35">
      <c r="A232" s="603" t="s">
        <v>522</v>
      </c>
      <c r="B232" s="581">
        <v>4.9406564584124654E-324</v>
      </c>
      <c r="C232" s="581">
        <v>734.84947999999997</v>
      </c>
      <c r="D232" s="582">
        <v>734.84947999999997</v>
      </c>
      <c r="E232" s="593" t="s">
        <v>309</v>
      </c>
      <c r="F232" s="581">
        <v>0</v>
      </c>
      <c r="G232" s="582">
        <v>0</v>
      </c>
      <c r="H232" s="584">
        <v>4.9406564584124654E-324</v>
      </c>
      <c r="I232" s="581">
        <v>410.28505000000001</v>
      </c>
      <c r="J232" s="582">
        <v>410.28505000000001</v>
      </c>
      <c r="K232" s="591" t="s">
        <v>298</v>
      </c>
    </row>
    <row r="233" spans="1:11" ht="14.4" customHeight="1" thickBot="1" x14ac:dyDescent="0.35">
      <c r="A233" s="607"/>
      <c r="B233" s="581">
        <v>4.9406564584124654E-324</v>
      </c>
      <c r="C233" s="581">
        <v>4.9406564584124654E-324</v>
      </c>
      <c r="D233" s="582">
        <v>0</v>
      </c>
      <c r="E233" s="583">
        <v>1</v>
      </c>
      <c r="F233" s="581">
        <v>4.9406564584124654E-324</v>
      </c>
      <c r="G233" s="582">
        <v>0</v>
      </c>
      <c r="H233" s="584">
        <v>0.53700000000000003</v>
      </c>
      <c r="I233" s="581">
        <v>2.6850000000000001</v>
      </c>
      <c r="J233" s="582">
        <v>2.6850000000000001</v>
      </c>
      <c r="K233" s="591" t="s">
        <v>309</v>
      </c>
    </row>
    <row r="234" spans="1:11" ht="14.4" customHeight="1" thickBot="1" x14ac:dyDescent="0.35">
      <c r="A234" s="603" t="s">
        <v>523</v>
      </c>
      <c r="B234" s="581">
        <v>4.9406564584124654E-324</v>
      </c>
      <c r="C234" s="581">
        <v>4.9406564584124654E-324</v>
      </c>
      <c r="D234" s="582">
        <v>0</v>
      </c>
      <c r="E234" s="583">
        <v>1</v>
      </c>
      <c r="F234" s="581">
        <v>4.9406564584124654E-324</v>
      </c>
      <c r="G234" s="582">
        <v>0</v>
      </c>
      <c r="H234" s="584">
        <v>0.53700000000000003</v>
      </c>
      <c r="I234" s="581">
        <v>2.6850000000000001</v>
      </c>
      <c r="J234" s="582">
        <v>2.6850000000000001</v>
      </c>
      <c r="K234" s="591" t="s">
        <v>309</v>
      </c>
    </row>
    <row r="235" spans="1:11" ht="14.4" customHeight="1" thickBot="1" x14ac:dyDescent="0.35">
      <c r="A235" s="599" t="s">
        <v>524</v>
      </c>
      <c r="B235" s="581">
        <v>7910.99452078182</v>
      </c>
      <c r="C235" s="581">
        <v>10260.421358772999</v>
      </c>
      <c r="D235" s="582">
        <v>2349.42683799118</v>
      </c>
      <c r="E235" s="583">
        <v>1.2969824883350001</v>
      </c>
      <c r="F235" s="581">
        <v>9049.9258705087595</v>
      </c>
      <c r="G235" s="582">
        <v>6033.2839136724997</v>
      </c>
      <c r="H235" s="584">
        <v>684.29795000000001</v>
      </c>
      <c r="I235" s="581">
        <v>5898.9507599999997</v>
      </c>
      <c r="J235" s="582">
        <v>-134.33315367250501</v>
      </c>
      <c r="K235" s="585">
        <v>0.65182310268599997</v>
      </c>
    </row>
    <row r="236" spans="1:11" ht="14.4" customHeight="1" thickBot="1" x14ac:dyDescent="0.35">
      <c r="A236" s="604" t="s">
        <v>525</v>
      </c>
      <c r="B236" s="586">
        <v>7910.99452078182</v>
      </c>
      <c r="C236" s="586">
        <v>10260.421358772999</v>
      </c>
      <c r="D236" s="587">
        <v>2349.42683799118</v>
      </c>
      <c r="E236" s="588">
        <v>1.2969824883350001</v>
      </c>
      <c r="F236" s="586">
        <v>9049.9258705087595</v>
      </c>
      <c r="G236" s="587">
        <v>6033.2839136724997</v>
      </c>
      <c r="H236" s="589">
        <v>684.29795000000001</v>
      </c>
      <c r="I236" s="586">
        <v>5898.9507599999997</v>
      </c>
      <c r="J236" s="587">
        <v>-134.33315367250501</v>
      </c>
      <c r="K236" s="592">
        <v>0.65182310268599997</v>
      </c>
    </row>
    <row r="237" spans="1:11" ht="14.4" customHeight="1" thickBot="1" x14ac:dyDescent="0.35">
      <c r="A237" s="605" t="s">
        <v>71</v>
      </c>
      <c r="B237" s="586">
        <v>7910.99452078182</v>
      </c>
      <c r="C237" s="586">
        <v>10260.421358772999</v>
      </c>
      <c r="D237" s="587">
        <v>2349.42683799118</v>
      </c>
      <c r="E237" s="588">
        <v>1.2969824883350001</v>
      </c>
      <c r="F237" s="586">
        <v>9049.9258705087595</v>
      </c>
      <c r="G237" s="587">
        <v>6033.2839136724997</v>
      </c>
      <c r="H237" s="589">
        <v>684.29795000000001</v>
      </c>
      <c r="I237" s="586">
        <v>5898.9507599999997</v>
      </c>
      <c r="J237" s="587">
        <v>-134.33315367250501</v>
      </c>
      <c r="K237" s="592">
        <v>0.65182310268599997</v>
      </c>
    </row>
    <row r="238" spans="1:11" ht="14.4" customHeight="1" thickBot="1" x14ac:dyDescent="0.35">
      <c r="A238" s="602" t="s">
        <v>526</v>
      </c>
      <c r="B238" s="586">
        <v>159.999849182823</v>
      </c>
      <c r="C238" s="586">
        <v>151.00798986117201</v>
      </c>
      <c r="D238" s="587">
        <v>-8.9918593216500007</v>
      </c>
      <c r="E238" s="588">
        <v>0.94380082626499995</v>
      </c>
      <c r="F238" s="586">
        <v>69.999999999999005</v>
      </c>
      <c r="G238" s="587">
        <v>46.666666666666003</v>
      </c>
      <c r="H238" s="589">
        <v>13.122999999999999</v>
      </c>
      <c r="I238" s="586">
        <v>102.67400000000001</v>
      </c>
      <c r="J238" s="587">
        <v>56.007333333334003</v>
      </c>
      <c r="K238" s="592">
        <v>1.4667714285710001</v>
      </c>
    </row>
    <row r="239" spans="1:11" ht="14.4" customHeight="1" thickBot="1" x14ac:dyDescent="0.35">
      <c r="A239" s="603" t="s">
        <v>527</v>
      </c>
      <c r="B239" s="581">
        <v>159.999849182823</v>
      </c>
      <c r="C239" s="581">
        <v>151.00798986117201</v>
      </c>
      <c r="D239" s="582">
        <v>-8.9918593216500007</v>
      </c>
      <c r="E239" s="583">
        <v>0.94380082626499995</v>
      </c>
      <c r="F239" s="581">
        <v>69.999999999999005</v>
      </c>
      <c r="G239" s="582">
        <v>46.666666666666003</v>
      </c>
      <c r="H239" s="584">
        <v>13.122999999999999</v>
      </c>
      <c r="I239" s="581">
        <v>102.67400000000001</v>
      </c>
      <c r="J239" s="582">
        <v>56.007333333334003</v>
      </c>
      <c r="K239" s="585">
        <v>1.4667714285710001</v>
      </c>
    </row>
    <row r="240" spans="1:11" ht="14.4" customHeight="1" thickBot="1" x14ac:dyDescent="0.35">
      <c r="A240" s="602" t="s">
        <v>528</v>
      </c>
      <c r="B240" s="586">
        <v>584.99959482459406</v>
      </c>
      <c r="C240" s="586">
        <v>350.52497651596002</v>
      </c>
      <c r="D240" s="587">
        <v>-234.474618308635</v>
      </c>
      <c r="E240" s="588">
        <v>0.59918840904600001</v>
      </c>
      <c r="F240" s="586">
        <v>461.232197151538</v>
      </c>
      <c r="G240" s="587">
        <v>307.48813143435899</v>
      </c>
      <c r="H240" s="589">
        <v>39.450000000000003</v>
      </c>
      <c r="I240" s="586">
        <v>254.25</v>
      </c>
      <c r="J240" s="587">
        <v>-53.238131434358003</v>
      </c>
      <c r="K240" s="592">
        <v>0.55124078841400004</v>
      </c>
    </row>
    <row r="241" spans="1:11" ht="14.4" customHeight="1" thickBot="1" x14ac:dyDescent="0.35">
      <c r="A241" s="603" t="s">
        <v>529</v>
      </c>
      <c r="B241" s="581">
        <v>584.99959482459406</v>
      </c>
      <c r="C241" s="581">
        <v>350.52497651596002</v>
      </c>
      <c r="D241" s="582">
        <v>-234.474618308635</v>
      </c>
      <c r="E241" s="583">
        <v>0.59918840904600001</v>
      </c>
      <c r="F241" s="581">
        <v>461.232197151538</v>
      </c>
      <c r="G241" s="582">
        <v>307.48813143435899</v>
      </c>
      <c r="H241" s="584">
        <v>39.450000000000003</v>
      </c>
      <c r="I241" s="581">
        <v>254.25</v>
      </c>
      <c r="J241" s="582">
        <v>-53.238131434358003</v>
      </c>
      <c r="K241" s="585">
        <v>0.55124078841400004</v>
      </c>
    </row>
    <row r="242" spans="1:11" ht="14.4" customHeight="1" thickBot="1" x14ac:dyDescent="0.35">
      <c r="A242" s="602" t="s">
        <v>530</v>
      </c>
      <c r="B242" s="586">
        <v>575.99960105806201</v>
      </c>
      <c r="C242" s="586">
        <v>601.58785931420505</v>
      </c>
      <c r="D242" s="587">
        <v>25.588258256142002</v>
      </c>
      <c r="E242" s="588">
        <v>1.0444240902399999</v>
      </c>
      <c r="F242" s="586">
        <v>843.69367335731795</v>
      </c>
      <c r="G242" s="587">
        <v>562.46244890487901</v>
      </c>
      <c r="H242" s="589">
        <v>55.042400000000001</v>
      </c>
      <c r="I242" s="586">
        <v>444.36313000000001</v>
      </c>
      <c r="J242" s="587">
        <v>-118.099318904879</v>
      </c>
      <c r="K242" s="592">
        <v>0.52668775887700003</v>
      </c>
    </row>
    <row r="243" spans="1:11" ht="14.4" customHeight="1" thickBot="1" x14ac:dyDescent="0.35">
      <c r="A243" s="603" t="s">
        <v>531</v>
      </c>
      <c r="B243" s="581">
        <v>575.99960105806201</v>
      </c>
      <c r="C243" s="581">
        <v>601.58785931420505</v>
      </c>
      <c r="D243" s="582">
        <v>25.588258256142002</v>
      </c>
      <c r="E243" s="583">
        <v>1.0444240902399999</v>
      </c>
      <c r="F243" s="581">
        <v>843.69367335731795</v>
      </c>
      <c r="G243" s="582">
        <v>562.46244890487901</v>
      </c>
      <c r="H243" s="584">
        <v>55.042400000000001</v>
      </c>
      <c r="I243" s="581">
        <v>444.36313000000001</v>
      </c>
      <c r="J243" s="582">
        <v>-118.099318904879</v>
      </c>
      <c r="K243" s="585">
        <v>0.52668775887700003</v>
      </c>
    </row>
    <row r="244" spans="1:11" ht="14.4" customHeight="1" thickBot="1" x14ac:dyDescent="0.35">
      <c r="A244" s="602" t="s">
        <v>532</v>
      </c>
      <c r="B244" s="586">
        <v>4.9406564584124654E-324</v>
      </c>
      <c r="C244" s="586">
        <v>3.5489997786499998</v>
      </c>
      <c r="D244" s="587">
        <v>3.5489997786499998</v>
      </c>
      <c r="E244" s="594" t="s">
        <v>309</v>
      </c>
      <c r="F244" s="586">
        <v>0</v>
      </c>
      <c r="G244" s="587">
        <v>0</v>
      </c>
      <c r="H244" s="589">
        <v>1.6839999999999999</v>
      </c>
      <c r="I244" s="586">
        <v>12.627000000000001</v>
      </c>
      <c r="J244" s="587">
        <v>12.627000000000001</v>
      </c>
      <c r="K244" s="590" t="s">
        <v>298</v>
      </c>
    </row>
    <row r="245" spans="1:11" ht="14.4" customHeight="1" thickBot="1" x14ac:dyDescent="0.35">
      <c r="A245" s="603" t="s">
        <v>533</v>
      </c>
      <c r="B245" s="581">
        <v>4.9406564584124654E-324</v>
      </c>
      <c r="C245" s="581">
        <v>3.5489997786499998</v>
      </c>
      <c r="D245" s="582">
        <v>3.5489997786499998</v>
      </c>
      <c r="E245" s="593" t="s">
        <v>309</v>
      </c>
      <c r="F245" s="581">
        <v>0</v>
      </c>
      <c r="G245" s="582">
        <v>0</v>
      </c>
      <c r="H245" s="584">
        <v>1.6839999999999999</v>
      </c>
      <c r="I245" s="581">
        <v>12.627000000000001</v>
      </c>
      <c r="J245" s="582">
        <v>12.627000000000001</v>
      </c>
      <c r="K245" s="591" t="s">
        <v>298</v>
      </c>
    </row>
    <row r="246" spans="1:11" ht="14.4" customHeight="1" thickBot="1" x14ac:dyDescent="0.35">
      <c r="A246" s="602" t="s">
        <v>534</v>
      </c>
      <c r="B246" s="586">
        <v>1600.9989311353099</v>
      </c>
      <c r="C246" s="586">
        <v>1426.5233958987701</v>
      </c>
      <c r="D246" s="587">
        <v>-174.475535236544</v>
      </c>
      <c r="E246" s="588">
        <v>0.89102082965600005</v>
      </c>
      <c r="F246" s="586">
        <v>1425.99999999998</v>
      </c>
      <c r="G246" s="587">
        <v>950.66666666665401</v>
      </c>
      <c r="H246" s="589">
        <v>100.80654</v>
      </c>
      <c r="I246" s="586">
        <v>865.11704999999995</v>
      </c>
      <c r="J246" s="587">
        <v>-85.549616666654003</v>
      </c>
      <c r="K246" s="592">
        <v>0.60667394810599995</v>
      </c>
    </row>
    <row r="247" spans="1:11" ht="14.4" customHeight="1" thickBot="1" x14ac:dyDescent="0.35">
      <c r="A247" s="603" t="s">
        <v>535</v>
      </c>
      <c r="B247" s="581">
        <v>1598.9990125204699</v>
      </c>
      <c r="C247" s="581">
        <v>1424.93130602203</v>
      </c>
      <c r="D247" s="582">
        <v>-174.06770649844501</v>
      </c>
      <c r="E247" s="583">
        <v>0.89113957848900005</v>
      </c>
      <c r="F247" s="581">
        <v>1424.99999999998</v>
      </c>
      <c r="G247" s="582">
        <v>949.99999999998795</v>
      </c>
      <c r="H247" s="584">
        <v>100.77643</v>
      </c>
      <c r="I247" s="581">
        <v>864.87617</v>
      </c>
      <c r="J247" s="582">
        <v>-85.123829999986995</v>
      </c>
      <c r="K247" s="585">
        <v>0.60693064561400001</v>
      </c>
    </row>
    <row r="248" spans="1:11" ht="14.4" customHeight="1" thickBot="1" x14ac:dyDescent="0.35">
      <c r="A248" s="603" t="s">
        <v>536</v>
      </c>
      <c r="B248" s="581">
        <v>1.9999186148400001</v>
      </c>
      <c r="C248" s="581">
        <v>1.5920898767389999</v>
      </c>
      <c r="D248" s="582">
        <v>-0.40782873810100001</v>
      </c>
      <c r="E248" s="583">
        <v>0.79607733281000004</v>
      </c>
      <c r="F248" s="581">
        <v>0.99999999999900002</v>
      </c>
      <c r="G248" s="582">
        <v>0.66666666666600005</v>
      </c>
      <c r="H248" s="584">
        <v>3.0110000000000001E-2</v>
      </c>
      <c r="I248" s="581">
        <v>0.24088000000000001</v>
      </c>
      <c r="J248" s="582">
        <v>-0.42578666666600001</v>
      </c>
      <c r="K248" s="585">
        <v>0.24088000000000001</v>
      </c>
    </row>
    <row r="249" spans="1:11" ht="14.4" customHeight="1" thickBot="1" x14ac:dyDescent="0.35">
      <c r="A249" s="602" t="s">
        <v>537</v>
      </c>
      <c r="B249" s="586">
        <v>4.9406564584124654E-324</v>
      </c>
      <c r="C249" s="586">
        <v>2132.11652284922</v>
      </c>
      <c r="D249" s="587">
        <v>2132.11652284922</v>
      </c>
      <c r="E249" s="594" t="s">
        <v>309</v>
      </c>
      <c r="F249" s="586">
        <v>0</v>
      </c>
      <c r="G249" s="587">
        <v>0</v>
      </c>
      <c r="H249" s="589">
        <v>109.55204000000001</v>
      </c>
      <c r="I249" s="586">
        <v>793.95604000000003</v>
      </c>
      <c r="J249" s="587">
        <v>793.95604000000003</v>
      </c>
      <c r="K249" s="590" t="s">
        <v>298</v>
      </c>
    </row>
    <row r="250" spans="1:11" ht="14.4" customHeight="1" thickBot="1" x14ac:dyDescent="0.35">
      <c r="A250" s="603" t="s">
        <v>538</v>
      </c>
      <c r="B250" s="581">
        <v>4.9406564584124654E-324</v>
      </c>
      <c r="C250" s="581">
        <v>9.9999991947999994E-2</v>
      </c>
      <c r="D250" s="582">
        <v>9.9999991947999994E-2</v>
      </c>
      <c r="E250" s="593" t="s">
        <v>309</v>
      </c>
      <c r="F250" s="581">
        <v>0</v>
      </c>
      <c r="G250" s="582">
        <v>0</v>
      </c>
      <c r="H250" s="584">
        <v>4.9406564584124654E-324</v>
      </c>
      <c r="I250" s="581">
        <v>3.9525251667299724E-323</v>
      </c>
      <c r="J250" s="582">
        <v>3.9525251667299724E-323</v>
      </c>
      <c r="K250" s="591" t="s">
        <v>298</v>
      </c>
    </row>
    <row r="251" spans="1:11" ht="14.4" customHeight="1" thickBot="1" x14ac:dyDescent="0.35">
      <c r="A251" s="603" t="s">
        <v>539</v>
      </c>
      <c r="B251" s="581">
        <v>4.9406564584124654E-324</v>
      </c>
      <c r="C251" s="581">
        <v>1198.91526640084</v>
      </c>
      <c r="D251" s="582">
        <v>1198.91526640084</v>
      </c>
      <c r="E251" s="593" t="s">
        <v>309</v>
      </c>
      <c r="F251" s="581">
        <v>0</v>
      </c>
      <c r="G251" s="582">
        <v>0</v>
      </c>
      <c r="H251" s="584">
        <v>109.55204000000001</v>
      </c>
      <c r="I251" s="581">
        <v>793.95604000000003</v>
      </c>
      <c r="J251" s="582">
        <v>793.95604000000003</v>
      </c>
      <c r="K251" s="591" t="s">
        <v>298</v>
      </c>
    </row>
    <row r="252" spans="1:11" ht="14.4" customHeight="1" thickBot="1" x14ac:dyDescent="0.35">
      <c r="A252" s="603" t="s">
        <v>540</v>
      </c>
      <c r="B252" s="581">
        <v>4.9406564584124654E-324</v>
      </c>
      <c r="C252" s="581">
        <v>933.10125645643097</v>
      </c>
      <c r="D252" s="582">
        <v>933.10125645643097</v>
      </c>
      <c r="E252" s="593" t="s">
        <v>309</v>
      </c>
      <c r="F252" s="581">
        <v>0</v>
      </c>
      <c r="G252" s="582">
        <v>0</v>
      </c>
      <c r="H252" s="584">
        <v>4.9406564584124654E-324</v>
      </c>
      <c r="I252" s="581">
        <v>3.9525251667299724E-323</v>
      </c>
      <c r="J252" s="582">
        <v>3.9525251667299724E-323</v>
      </c>
      <c r="K252" s="591" t="s">
        <v>298</v>
      </c>
    </row>
    <row r="253" spans="1:11" ht="14.4" customHeight="1" thickBot="1" x14ac:dyDescent="0.35">
      <c r="A253" s="602" t="s">
        <v>541</v>
      </c>
      <c r="B253" s="586">
        <v>4988.9965445810303</v>
      </c>
      <c r="C253" s="586">
        <v>5595.1116145550304</v>
      </c>
      <c r="D253" s="587">
        <v>606.11506997399999</v>
      </c>
      <c r="E253" s="588">
        <v>1.121490376783</v>
      </c>
      <c r="F253" s="586">
        <v>6248.99999999992</v>
      </c>
      <c r="G253" s="587">
        <v>4165.99999999995</v>
      </c>
      <c r="H253" s="589">
        <v>364.63997000000001</v>
      </c>
      <c r="I253" s="586">
        <v>3425.9635400000002</v>
      </c>
      <c r="J253" s="587">
        <v>-740.03645999994706</v>
      </c>
      <c r="K253" s="592">
        <v>0.54824188510100003</v>
      </c>
    </row>
    <row r="254" spans="1:11" ht="14.4" customHeight="1" thickBot="1" x14ac:dyDescent="0.35">
      <c r="A254" s="603" t="s">
        <v>542</v>
      </c>
      <c r="B254" s="581">
        <v>4988.9965445810303</v>
      </c>
      <c r="C254" s="581">
        <v>5595.1116145550304</v>
      </c>
      <c r="D254" s="582">
        <v>606.11506997399999</v>
      </c>
      <c r="E254" s="583">
        <v>1.121490376783</v>
      </c>
      <c r="F254" s="581">
        <v>6248.99999999992</v>
      </c>
      <c r="G254" s="582">
        <v>4165.99999999995</v>
      </c>
      <c r="H254" s="584">
        <v>364.63997000000001</v>
      </c>
      <c r="I254" s="581">
        <v>3425.9635400000002</v>
      </c>
      <c r="J254" s="582">
        <v>-740.03645999994706</v>
      </c>
      <c r="K254" s="585">
        <v>0.54824188510100003</v>
      </c>
    </row>
    <row r="255" spans="1:11" ht="14.4" customHeight="1" thickBot="1" x14ac:dyDescent="0.35">
      <c r="A255" s="608" t="s">
        <v>543</v>
      </c>
      <c r="B255" s="586">
        <v>4.9406564584124654E-324</v>
      </c>
      <c r="C255" s="586">
        <v>43.833396472234</v>
      </c>
      <c r="D255" s="587">
        <v>43.833396472234</v>
      </c>
      <c r="E255" s="594" t="s">
        <v>309</v>
      </c>
      <c r="F255" s="586">
        <v>0</v>
      </c>
      <c r="G255" s="587">
        <v>0</v>
      </c>
      <c r="H255" s="589">
        <v>3.3700000000000001E-2</v>
      </c>
      <c r="I255" s="586">
        <v>320.48320000000001</v>
      </c>
      <c r="J255" s="587">
        <v>320.48320000000001</v>
      </c>
      <c r="K255" s="590" t="s">
        <v>298</v>
      </c>
    </row>
    <row r="256" spans="1:11" ht="14.4" customHeight="1" thickBot="1" x14ac:dyDescent="0.35">
      <c r="A256" s="604" t="s">
        <v>544</v>
      </c>
      <c r="B256" s="586">
        <v>4.9406564584124654E-324</v>
      </c>
      <c r="C256" s="586">
        <v>43.833396472234</v>
      </c>
      <c r="D256" s="587">
        <v>43.833396472234</v>
      </c>
      <c r="E256" s="594" t="s">
        <v>309</v>
      </c>
      <c r="F256" s="586">
        <v>0</v>
      </c>
      <c r="G256" s="587">
        <v>0</v>
      </c>
      <c r="H256" s="589">
        <v>3.3700000000000001E-2</v>
      </c>
      <c r="I256" s="586">
        <v>320.48320000000001</v>
      </c>
      <c r="J256" s="587">
        <v>320.48320000000001</v>
      </c>
      <c r="K256" s="590" t="s">
        <v>298</v>
      </c>
    </row>
    <row r="257" spans="1:11" ht="14.4" customHeight="1" thickBot="1" x14ac:dyDescent="0.35">
      <c r="A257" s="605" t="s">
        <v>545</v>
      </c>
      <c r="B257" s="586">
        <v>4.9406564584124654E-324</v>
      </c>
      <c r="C257" s="586">
        <v>43.833396472234</v>
      </c>
      <c r="D257" s="587">
        <v>43.833396472234</v>
      </c>
      <c r="E257" s="594" t="s">
        <v>309</v>
      </c>
      <c r="F257" s="586">
        <v>0</v>
      </c>
      <c r="G257" s="587">
        <v>0</v>
      </c>
      <c r="H257" s="589">
        <v>3.3700000000000001E-2</v>
      </c>
      <c r="I257" s="586">
        <v>320.48320000000001</v>
      </c>
      <c r="J257" s="587">
        <v>320.48320000000001</v>
      </c>
      <c r="K257" s="590" t="s">
        <v>298</v>
      </c>
    </row>
    <row r="258" spans="1:11" ht="14.4" customHeight="1" thickBot="1" x14ac:dyDescent="0.35">
      <c r="A258" s="602" t="s">
        <v>546</v>
      </c>
      <c r="B258" s="586">
        <v>4.9406564584124654E-324</v>
      </c>
      <c r="C258" s="586">
        <v>43.833396472234</v>
      </c>
      <c r="D258" s="587">
        <v>43.833396472234</v>
      </c>
      <c r="E258" s="594" t="s">
        <v>309</v>
      </c>
      <c r="F258" s="586">
        <v>0</v>
      </c>
      <c r="G258" s="587">
        <v>0</v>
      </c>
      <c r="H258" s="589">
        <v>3.3700000000000001E-2</v>
      </c>
      <c r="I258" s="586">
        <v>320.48320000000001</v>
      </c>
      <c r="J258" s="587">
        <v>320.48320000000001</v>
      </c>
      <c r="K258" s="590" t="s">
        <v>298</v>
      </c>
    </row>
    <row r="259" spans="1:11" ht="14.4" customHeight="1" thickBot="1" x14ac:dyDescent="0.35">
      <c r="A259" s="603" t="s">
        <v>547</v>
      </c>
      <c r="B259" s="581">
        <v>4.9406564584124654E-324</v>
      </c>
      <c r="C259" s="581">
        <v>1.1196999116270001</v>
      </c>
      <c r="D259" s="582">
        <v>1.1196999116270001</v>
      </c>
      <c r="E259" s="593" t="s">
        <v>309</v>
      </c>
      <c r="F259" s="581">
        <v>0</v>
      </c>
      <c r="G259" s="582">
        <v>0</v>
      </c>
      <c r="H259" s="584">
        <v>3.3700000000000001E-2</v>
      </c>
      <c r="I259" s="581">
        <v>1.0127999999999999</v>
      </c>
      <c r="J259" s="582">
        <v>1.0127999999999999</v>
      </c>
      <c r="K259" s="591" t="s">
        <v>298</v>
      </c>
    </row>
    <row r="260" spans="1:11" ht="14.4" customHeight="1" thickBot="1" x14ac:dyDescent="0.35">
      <c r="A260" s="603" t="s">
        <v>548</v>
      </c>
      <c r="B260" s="581">
        <v>4.9406564584124654E-324</v>
      </c>
      <c r="C260" s="581">
        <v>42.713696560606003</v>
      </c>
      <c r="D260" s="582">
        <v>42.713696560606003</v>
      </c>
      <c r="E260" s="593" t="s">
        <v>309</v>
      </c>
      <c r="F260" s="581">
        <v>0</v>
      </c>
      <c r="G260" s="582">
        <v>0</v>
      </c>
      <c r="H260" s="584">
        <v>4.9406564584124654E-324</v>
      </c>
      <c r="I260" s="581">
        <v>319.47039999999998</v>
      </c>
      <c r="J260" s="582">
        <v>319.47039999999998</v>
      </c>
      <c r="K260" s="591" t="s">
        <v>298</v>
      </c>
    </row>
    <row r="261" spans="1:11" ht="14.4" customHeight="1" thickBot="1" x14ac:dyDescent="0.35">
      <c r="A261" s="607"/>
      <c r="B261" s="581">
        <v>2425.8703905901598</v>
      </c>
      <c r="C261" s="581">
        <v>4.9406564584124654E-324</v>
      </c>
      <c r="D261" s="582">
        <v>-2425.8703905901598</v>
      </c>
      <c r="E261" s="583">
        <v>0</v>
      </c>
      <c r="F261" s="581">
        <v>12069.911797249701</v>
      </c>
      <c r="G261" s="582">
        <v>8046.6078648331704</v>
      </c>
      <c r="H261" s="584">
        <v>2756.7200199999902</v>
      </c>
      <c r="I261" s="581">
        <v>-22316.674180000002</v>
      </c>
      <c r="J261" s="582">
        <v>-30363.2820448331</v>
      </c>
      <c r="K261" s="585">
        <v>-1.848950891678</v>
      </c>
    </row>
    <row r="262" spans="1:11" ht="14.4" customHeight="1" thickBot="1" x14ac:dyDescent="0.35">
      <c r="A262" s="609" t="s">
        <v>90</v>
      </c>
      <c r="B262" s="595">
        <v>2425.8703905901598</v>
      </c>
      <c r="C262" s="595">
        <v>16034.4651123109</v>
      </c>
      <c r="D262" s="596">
        <v>13608.594721720799</v>
      </c>
      <c r="E262" s="597" t="s">
        <v>309</v>
      </c>
      <c r="F262" s="595">
        <v>12069.911797249701</v>
      </c>
      <c r="G262" s="596">
        <v>8046.6078648332004</v>
      </c>
      <c r="H262" s="595">
        <v>2756.7200199999902</v>
      </c>
      <c r="I262" s="595">
        <v>-22316.674180000002</v>
      </c>
      <c r="J262" s="596">
        <v>-30363.2820448331</v>
      </c>
      <c r="K262" s="598">
        <v>-1.848950891678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43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269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279</v>
      </c>
    </row>
    <row r="4" spans="1:8" ht="14.4" customHeight="1" x14ac:dyDescent="0.3">
      <c r="A4" s="610" t="s">
        <v>549</v>
      </c>
      <c r="B4" s="611" t="s">
        <v>550</v>
      </c>
      <c r="C4" s="612" t="s">
        <v>551</v>
      </c>
      <c r="D4" s="612" t="s">
        <v>550</v>
      </c>
      <c r="E4" s="612" t="s">
        <v>550</v>
      </c>
      <c r="F4" s="613" t="s">
        <v>550</v>
      </c>
      <c r="G4" s="612" t="s">
        <v>550</v>
      </c>
      <c r="H4" s="612" t="s">
        <v>158</v>
      </c>
    </row>
    <row r="5" spans="1:8" ht="14.4" customHeight="1" x14ac:dyDescent="0.3">
      <c r="A5" s="610" t="s">
        <v>549</v>
      </c>
      <c r="B5" s="611" t="s">
        <v>552</v>
      </c>
      <c r="C5" s="612" t="s">
        <v>553</v>
      </c>
      <c r="D5" s="612">
        <v>41311221.180636011</v>
      </c>
      <c r="E5" s="612">
        <v>40650992.036899164</v>
      </c>
      <c r="F5" s="613">
        <v>0.98401816443890744</v>
      </c>
      <c r="G5" s="612">
        <v>-660229.14373684675</v>
      </c>
      <c r="H5" s="612" t="s">
        <v>2</v>
      </c>
    </row>
    <row r="6" spans="1:8" ht="14.4" customHeight="1" x14ac:dyDescent="0.3">
      <c r="A6" s="610" t="s">
        <v>549</v>
      </c>
      <c r="B6" s="611" t="s">
        <v>554</v>
      </c>
      <c r="C6" s="612" t="s">
        <v>555</v>
      </c>
      <c r="D6" s="612">
        <v>212280.75984383267</v>
      </c>
      <c r="E6" s="612">
        <v>210655.67665272707</v>
      </c>
      <c r="F6" s="613">
        <v>0.99234465152517304</v>
      </c>
      <c r="G6" s="612">
        <v>-1625.0831911056011</v>
      </c>
      <c r="H6" s="612" t="s">
        <v>2</v>
      </c>
    </row>
    <row r="7" spans="1:8" ht="14.4" customHeight="1" x14ac:dyDescent="0.3">
      <c r="A7" s="610" t="s">
        <v>549</v>
      </c>
      <c r="B7" s="611" t="s">
        <v>556</v>
      </c>
      <c r="C7" s="612" t="s">
        <v>557</v>
      </c>
      <c r="D7" s="612">
        <v>214003.38394964152</v>
      </c>
      <c r="E7" s="612">
        <v>167815.04522515571</v>
      </c>
      <c r="F7" s="613">
        <v>0.78417005436066067</v>
      </c>
      <c r="G7" s="612">
        <v>-46188.338724485802</v>
      </c>
      <c r="H7" s="612" t="s">
        <v>2</v>
      </c>
    </row>
    <row r="8" spans="1:8" ht="14.4" customHeight="1" x14ac:dyDescent="0.3">
      <c r="A8" s="610" t="s">
        <v>549</v>
      </c>
      <c r="B8" s="611" t="s">
        <v>558</v>
      </c>
      <c r="C8" s="612" t="s">
        <v>559</v>
      </c>
      <c r="D8" s="612">
        <v>5998.5511459114268</v>
      </c>
      <c r="E8" s="612">
        <v>4932.5605129396617</v>
      </c>
      <c r="F8" s="613">
        <v>0.82229198234004597</v>
      </c>
      <c r="G8" s="612">
        <v>-1065.9906329717651</v>
      </c>
      <c r="H8" s="612" t="s">
        <v>2</v>
      </c>
    </row>
    <row r="9" spans="1:8" ht="14.4" customHeight="1" x14ac:dyDescent="0.3">
      <c r="A9" s="610" t="s">
        <v>549</v>
      </c>
      <c r="B9" s="611" t="s">
        <v>560</v>
      </c>
      <c r="C9" s="612" t="s">
        <v>561</v>
      </c>
      <c r="D9" s="612">
        <v>91515333.333328664</v>
      </c>
      <c r="E9" s="612">
        <v>92038027.201384753</v>
      </c>
      <c r="F9" s="613">
        <v>1.0057115441644326</v>
      </c>
      <c r="G9" s="612">
        <v>522693.86805608869</v>
      </c>
      <c r="H9" s="612" t="s">
        <v>2</v>
      </c>
    </row>
    <row r="10" spans="1:8" ht="14.4" customHeight="1" x14ac:dyDescent="0.3">
      <c r="A10" s="610" t="s">
        <v>549</v>
      </c>
      <c r="B10" s="611" t="s">
        <v>6</v>
      </c>
      <c r="C10" s="612" t="s">
        <v>551</v>
      </c>
      <c r="D10" s="612">
        <v>133258837.20890407</v>
      </c>
      <c r="E10" s="612">
        <v>133072422.52067474</v>
      </c>
      <c r="F10" s="613">
        <v>0.99860110824817494</v>
      </c>
      <c r="G10" s="612">
        <v>-186414.68822933733</v>
      </c>
      <c r="H10" s="612" t="s">
        <v>562</v>
      </c>
    </row>
    <row r="12" spans="1:8" ht="14.4" customHeight="1" x14ac:dyDescent="0.3">
      <c r="A12" s="610" t="s">
        <v>549</v>
      </c>
      <c r="B12" s="611" t="s">
        <v>550</v>
      </c>
      <c r="C12" s="612" t="s">
        <v>551</v>
      </c>
      <c r="D12" s="612" t="s">
        <v>550</v>
      </c>
      <c r="E12" s="612" t="s">
        <v>550</v>
      </c>
      <c r="F12" s="613" t="s">
        <v>550</v>
      </c>
      <c r="G12" s="612" t="s">
        <v>550</v>
      </c>
      <c r="H12" s="612" t="s">
        <v>158</v>
      </c>
    </row>
    <row r="13" spans="1:8" ht="14.4" customHeight="1" x14ac:dyDescent="0.3">
      <c r="A13" s="610" t="s">
        <v>563</v>
      </c>
      <c r="B13" s="611" t="s">
        <v>552</v>
      </c>
      <c r="C13" s="612" t="s">
        <v>553</v>
      </c>
      <c r="D13" s="612">
        <v>4054661.5143154203</v>
      </c>
      <c r="E13" s="612">
        <v>3815721.5869340119</v>
      </c>
      <c r="F13" s="613">
        <v>0.94107031461496715</v>
      </c>
      <c r="G13" s="612">
        <v>-238939.9273814084</v>
      </c>
      <c r="H13" s="612" t="s">
        <v>2</v>
      </c>
    </row>
    <row r="14" spans="1:8" ht="14.4" customHeight="1" x14ac:dyDescent="0.3">
      <c r="A14" s="610" t="s">
        <v>563</v>
      </c>
      <c r="B14" s="611" t="s">
        <v>554</v>
      </c>
      <c r="C14" s="612" t="s">
        <v>555</v>
      </c>
      <c r="D14" s="612">
        <v>88407.037634016669</v>
      </c>
      <c r="E14" s="612">
        <v>89343.837282178021</v>
      </c>
      <c r="F14" s="613">
        <v>1.0105964374922218</v>
      </c>
      <c r="G14" s="612">
        <v>936.7996481613518</v>
      </c>
      <c r="H14" s="612" t="s">
        <v>2</v>
      </c>
    </row>
    <row r="15" spans="1:8" ht="14.4" customHeight="1" x14ac:dyDescent="0.3">
      <c r="A15" s="610" t="s">
        <v>563</v>
      </c>
      <c r="B15" s="611" t="s">
        <v>556</v>
      </c>
      <c r="C15" s="612" t="s">
        <v>557</v>
      </c>
      <c r="D15" s="612">
        <v>132969.10870343534</v>
      </c>
      <c r="E15" s="612">
        <v>110690.98732640126</v>
      </c>
      <c r="F15" s="613">
        <v>0.83245641341612964</v>
      </c>
      <c r="G15" s="612">
        <v>-22278.121377034084</v>
      </c>
      <c r="H15" s="612" t="s">
        <v>2</v>
      </c>
    </row>
    <row r="16" spans="1:8" ht="14.4" customHeight="1" x14ac:dyDescent="0.3">
      <c r="A16" s="610" t="s">
        <v>563</v>
      </c>
      <c r="B16" s="611" t="s">
        <v>558</v>
      </c>
      <c r="C16" s="612" t="s">
        <v>559</v>
      </c>
      <c r="D16" s="612">
        <v>2901.3121824577534</v>
      </c>
      <c r="E16" s="612">
        <v>1872.3799999999999</v>
      </c>
      <c r="F16" s="613">
        <v>0.64535626718179406</v>
      </c>
      <c r="G16" s="612">
        <v>-1028.9321824577535</v>
      </c>
      <c r="H16" s="612" t="s">
        <v>2</v>
      </c>
    </row>
    <row r="17" spans="1:8" ht="14.4" customHeight="1" x14ac:dyDescent="0.3">
      <c r="A17" s="610" t="s">
        <v>563</v>
      </c>
      <c r="B17" s="611" t="s">
        <v>6</v>
      </c>
      <c r="C17" s="612" t="s">
        <v>564</v>
      </c>
      <c r="D17" s="612">
        <v>4278938.9728353294</v>
      </c>
      <c r="E17" s="612">
        <v>4017628.7915425911</v>
      </c>
      <c r="F17" s="613">
        <v>0.93893108012251281</v>
      </c>
      <c r="G17" s="612">
        <v>-261310.1812927383</v>
      </c>
      <c r="H17" s="612" t="s">
        <v>565</v>
      </c>
    </row>
    <row r="18" spans="1:8" ht="14.4" customHeight="1" x14ac:dyDescent="0.3">
      <c r="A18" s="610" t="s">
        <v>550</v>
      </c>
      <c r="B18" s="611" t="s">
        <v>550</v>
      </c>
      <c r="C18" s="612" t="s">
        <v>550</v>
      </c>
      <c r="D18" s="612" t="s">
        <v>550</v>
      </c>
      <c r="E18" s="612" t="s">
        <v>550</v>
      </c>
      <c r="F18" s="613" t="s">
        <v>550</v>
      </c>
      <c r="G18" s="612" t="s">
        <v>550</v>
      </c>
      <c r="H18" s="612" t="s">
        <v>566</v>
      </c>
    </row>
    <row r="19" spans="1:8" ht="14.4" customHeight="1" x14ac:dyDescent="0.3">
      <c r="A19" s="610" t="s">
        <v>567</v>
      </c>
      <c r="B19" s="611" t="s">
        <v>552</v>
      </c>
      <c r="C19" s="612" t="s">
        <v>553</v>
      </c>
      <c r="D19" s="612">
        <v>4806405.2380468668</v>
      </c>
      <c r="E19" s="612">
        <v>4532385.7941778386</v>
      </c>
      <c r="F19" s="613">
        <v>0.94298869315056366</v>
      </c>
      <c r="G19" s="612">
        <v>-274019.44386902824</v>
      </c>
      <c r="H19" s="612" t="s">
        <v>2</v>
      </c>
    </row>
    <row r="20" spans="1:8" ht="14.4" customHeight="1" x14ac:dyDescent="0.3">
      <c r="A20" s="610" t="s">
        <v>567</v>
      </c>
      <c r="B20" s="611" t="s">
        <v>554</v>
      </c>
      <c r="C20" s="612" t="s">
        <v>555</v>
      </c>
      <c r="D20" s="612">
        <v>123873.722209816</v>
      </c>
      <c r="E20" s="612">
        <v>121311.83937054907</v>
      </c>
      <c r="F20" s="613">
        <v>0.97931859321279102</v>
      </c>
      <c r="G20" s="612">
        <v>-2561.8828392669238</v>
      </c>
      <c r="H20" s="612" t="s">
        <v>2</v>
      </c>
    </row>
    <row r="21" spans="1:8" ht="14.4" customHeight="1" x14ac:dyDescent="0.3">
      <c r="A21" s="610" t="s">
        <v>567</v>
      </c>
      <c r="B21" s="611" t="s">
        <v>556</v>
      </c>
      <c r="C21" s="612" t="s">
        <v>557</v>
      </c>
      <c r="D21" s="612">
        <v>80902.117018235338</v>
      </c>
      <c r="E21" s="612">
        <v>56957.407898754478</v>
      </c>
      <c r="F21" s="613">
        <v>0.70402864594898396</v>
      </c>
      <c r="G21" s="612">
        <v>-23944.70911948086</v>
      </c>
      <c r="H21" s="612" t="s">
        <v>2</v>
      </c>
    </row>
    <row r="22" spans="1:8" ht="14.4" customHeight="1" x14ac:dyDescent="0.3">
      <c r="A22" s="610" t="s">
        <v>567</v>
      </c>
      <c r="B22" s="611" t="s">
        <v>558</v>
      </c>
      <c r="C22" s="612" t="s">
        <v>559</v>
      </c>
      <c r="D22" s="612">
        <v>3097.2389634536735</v>
      </c>
      <c r="E22" s="612">
        <v>3060.1805129396616</v>
      </c>
      <c r="F22" s="613">
        <v>0.98803500441803538</v>
      </c>
      <c r="G22" s="612">
        <v>-37.058450514011838</v>
      </c>
      <c r="H22" s="612" t="s">
        <v>2</v>
      </c>
    </row>
    <row r="23" spans="1:8" ht="14.4" customHeight="1" x14ac:dyDescent="0.3">
      <c r="A23" s="610" t="s">
        <v>567</v>
      </c>
      <c r="B23" s="611" t="s">
        <v>6</v>
      </c>
      <c r="C23" s="612" t="s">
        <v>568</v>
      </c>
      <c r="D23" s="612">
        <v>5014278.3162383717</v>
      </c>
      <c r="E23" s="612">
        <v>4713715.2219600817</v>
      </c>
      <c r="F23" s="613">
        <v>0.94005855372946923</v>
      </c>
      <c r="G23" s="612">
        <v>-300563.09427828994</v>
      </c>
      <c r="H23" s="612" t="s">
        <v>565</v>
      </c>
    </row>
    <row r="24" spans="1:8" ht="14.4" customHeight="1" x14ac:dyDescent="0.3">
      <c r="A24" s="610" t="s">
        <v>550</v>
      </c>
      <c r="B24" s="611" t="s">
        <v>550</v>
      </c>
      <c r="C24" s="612" t="s">
        <v>550</v>
      </c>
      <c r="D24" s="612" t="s">
        <v>550</v>
      </c>
      <c r="E24" s="612" t="s">
        <v>550</v>
      </c>
      <c r="F24" s="613" t="s">
        <v>550</v>
      </c>
      <c r="G24" s="612" t="s">
        <v>550</v>
      </c>
      <c r="H24" s="612" t="s">
        <v>566</v>
      </c>
    </row>
    <row r="25" spans="1:8" ht="14.4" customHeight="1" x14ac:dyDescent="0.3">
      <c r="A25" s="610" t="s">
        <v>569</v>
      </c>
      <c r="B25" s="611" t="s">
        <v>552</v>
      </c>
      <c r="C25" s="612" t="s">
        <v>553</v>
      </c>
      <c r="D25" s="612" t="s">
        <v>550</v>
      </c>
      <c r="E25" s="612">
        <v>4180.4852138430397</v>
      </c>
      <c r="F25" s="613" t="s">
        <v>550</v>
      </c>
      <c r="G25" s="612">
        <v>4180.4852138430397</v>
      </c>
      <c r="H25" s="612" t="s">
        <v>2</v>
      </c>
    </row>
    <row r="26" spans="1:8" ht="14.4" customHeight="1" x14ac:dyDescent="0.3">
      <c r="A26" s="610" t="s">
        <v>569</v>
      </c>
      <c r="B26" s="611" t="s">
        <v>6</v>
      </c>
      <c r="C26" s="612" t="s">
        <v>570</v>
      </c>
      <c r="D26" s="612" t="s">
        <v>550</v>
      </c>
      <c r="E26" s="612">
        <v>4180.4852138430397</v>
      </c>
      <c r="F26" s="613" t="s">
        <v>550</v>
      </c>
      <c r="G26" s="612">
        <v>4180.4852138430397</v>
      </c>
      <c r="H26" s="612" t="s">
        <v>565</v>
      </c>
    </row>
    <row r="27" spans="1:8" ht="14.4" customHeight="1" x14ac:dyDescent="0.3">
      <c r="A27" s="610" t="s">
        <v>550</v>
      </c>
      <c r="B27" s="611" t="s">
        <v>550</v>
      </c>
      <c r="C27" s="612" t="s">
        <v>550</v>
      </c>
      <c r="D27" s="612" t="s">
        <v>550</v>
      </c>
      <c r="E27" s="612" t="s">
        <v>550</v>
      </c>
      <c r="F27" s="613" t="s">
        <v>550</v>
      </c>
      <c r="G27" s="612" t="s">
        <v>550</v>
      </c>
      <c r="H27" s="612" t="s">
        <v>566</v>
      </c>
    </row>
    <row r="28" spans="1:8" ht="14.4" customHeight="1" x14ac:dyDescent="0.3">
      <c r="A28" s="610" t="s">
        <v>571</v>
      </c>
      <c r="B28" s="611" t="s">
        <v>552</v>
      </c>
      <c r="C28" s="612" t="s">
        <v>553</v>
      </c>
      <c r="D28" s="612">
        <v>31142896.485595066</v>
      </c>
      <c r="E28" s="612">
        <v>31326441.949342985</v>
      </c>
      <c r="F28" s="613">
        <v>1.005893654234532</v>
      </c>
      <c r="G28" s="612">
        <v>183545.46374791861</v>
      </c>
      <c r="H28" s="612" t="s">
        <v>2</v>
      </c>
    </row>
    <row r="29" spans="1:8" ht="14.4" customHeight="1" x14ac:dyDescent="0.3">
      <c r="A29" s="610" t="s">
        <v>571</v>
      </c>
      <c r="B29" s="611" t="s">
        <v>556</v>
      </c>
      <c r="C29" s="612" t="s">
        <v>557</v>
      </c>
      <c r="D29" s="612">
        <v>0</v>
      </c>
      <c r="E29" s="612">
        <v>166.64999999999998</v>
      </c>
      <c r="F29" s="613" t="s">
        <v>550</v>
      </c>
      <c r="G29" s="612">
        <v>166.64999999999998</v>
      </c>
      <c r="H29" s="612" t="s">
        <v>2</v>
      </c>
    </row>
    <row r="30" spans="1:8" ht="14.4" customHeight="1" x14ac:dyDescent="0.3">
      <c r="A30" s="610" t="s">
        <v>571</v>
      </c>
      <c r="B30" s="611" t="s">
        <v>560</v>
      </c>
      <c r="C30" s="612" t="s">
        <v>561</v>
      </c>
      <c r="D30" s="612" t="s">
        <v>550</v>
      </c>
      <c r="E30" s="612">
        <v>532275.11753479345</v>
      </c>
      <c r="F30" s="613" t="s">
        <v>550</v>
      </c>
      <c r="G30" s="612">
        <v>532275.11753479345</v>
      </c>
      <c r="H30" s="612" t="s">
        <v>2</v>
      </c>
    </row>
    <row r="31" spans="1:8" ht="14.4" customHeight="1" x14ac:dyDescent="0.3">
      <c r="A31" s="610" t="s">
        <v>571</v>
      </c>
      <c r="B31" s="611" t="s">
        <v>6</v>
      </c>
      <c r="C31" s="612" t="s">
        <v>572</v>
      </c>
      <c r="D31" s="612">
        <v>31142896.485595066</v>
      </c>
      <c r="E31" s="612">
        <v>31858883.716877777</v>
      </c>
      <c r="F31" s="613">
        <v>1.022990386639659</v>
      </c>
      <c r="G31" s="612">
        <v>715987.23128271103</v>
      </c>
      <c r="H31" s="612" t="s">
        <v>565</v>
      </c>
    </row>
    <row r="32" spans="1:8" ht="14.4" customHeight="1" x14ac:dyDescent="0.3">
      <c r="A32" s="610" t="s">
        <v>550</v>
      </c>
      <c r="B32" s="611" t="s">
        <v>550</v>
      </c>
      <c r="C32" s="612" t="s">
        <v>550</v>
      </c>
      <c r="D32" s="612" t="s">
        <v>550</v>
      </c>
      <c r="E32" s="612" t="s">
        <v>550</v>
      </c>
      <c r="F32" s="613" t="s">
        <v>550</v>
      </c>
      <c r="G32" s="612" t="s">
        <v>550</v>
      </c>
      <c r="H32" s="612" t="s">
        <v>566</v>
      </c>
    </row>
    <row r="33" spans="1:8" ht="14.4" customHeight="1" x14ac:dyDescent="0.3">
      <c r="A33" s="610" t="s">
        <v>573</v>
      </c>
      <c r="B33" s="611" t="s">
        <v>552</v>
      </c>
      <c r="C33" s="612" t="s">
        <v>553</v>
      </c>
      <c r="D33" s="612">
        <v>1299900.4521782266</v>
      </c>
      <c r="E33" s="612">
        <v>965185.91263279656</v>
      </c>
      <c r="F33" s="613">
        <v>0.74250755972539806</v>
      </c>
      <c r="G33" s="612">
        <v>-334714.53954542999</v>
      </c>
      <c r="H33" s="612" t="s">
        <v>2</v>
      </c>
    </row>
    <row r="34" spans="1:8" ht="14.4" customHeight="1" x14ac:dyDescent="0.3">
      <c r="A34" s="610" t="s">
        <v>573</v>
      </c>
      <c r="B34" s="611" t="s">
        <v>6</v>
      </c>
      <c r="C34" s="612" t="s">
        <v>574</v>
      </c>
      <c r="D34" s="612">
        <v>1299986.2578677756</v>
      </c>
      <c r="E34" s="612">
        <v>965185.91263279656</v>
      </c>
      <c r="F34" s="613">
        <v>0.74245855045874465</v>
      </c>
      <c r="G34" s="612">
        <v>-334800.34523497906</v>
      </c>
      <c r="H34" s="612" t="s">
        <v>565</v>
      </c>
    </row>
    <row r="35" spans="1:8" ht="14.4" customHeight="1" x14ac:dyDescent="0.3">
      <c r="A35" s="610" t="s">
        <v>550</v>
      </c>
      <c r="B35" s="611" t="s">
        <v>550</v>
      </c>
      <c r="C35" s="612" t="s">
        <v>550</v>
      </c>
      <c r="D35" s="612" t="s">
        <v>550</v>
      </c>
      <c r="E35" s="612" t="s">
        <v>550</v>
      </c>
      <c r="F35" s="613" t="s">
        <v>550</v>
      </c>
      <c r="G35" s="612" t="s">
        <v>550</v>
      </c>
      <c r="H35" s="612" t="s">
        <v>566</v>
      </c>
    </row>
    <row r="36" spans="1:8" ht="14.4" customHeight="1" x14ac:dyDescent="0.3">
      <c r="A36" s="610" t="s">
        <v>575</v>
      </c>
      <c r="B36" s="611" t="s">
        <v>552</v>
      </c>
      <c r="C36" s="612" t="s">
        <v>553</v>
      </c>
      <c r="D36" s="612">
        <v>7357.490500430933</v>
      </c>
      <c r="E36" s="612">
        <v>7068.2585976320752</v>
      </c>
      <c r="F36" s="613">
        <v>0.96068878338586816</v>
      </c>
      <c r="G36" s="612">
        <v>-289.23190279885785</v>
      </c>
      <c r="H36" s="612" t="s">
        <v>2</v>
      </c>
    </row>
    <row r="37" spans="1:8" ht="14.4" customHeight="1" x14ac:dyDescent="0.3">
      <c r="A37" s="610" t="s">
        <v>575</v>
      </c>
      <c r="B37" s="611" t="s">
        <v>6</v>
      </c>
      <c r="C37" s="612" t="s">
        <v>576</v>
      </c>
      <c r="D37" s="612">
        <v>7403.8430388528723</v>
      </c>
      <c r="E37" s="612">
        <v>7068.2585976320752</v>
      </c>
      <c r="F37" s="613">
        <v>0.95467429016798933</v>
      </c>
      <c r="G37" s="612">
        <v>-335.58444122079709</v>
      </c>
      <c r="H37" s="612" t="s">
        <v>565</v>
      </c>
    </row>
    <row r="38" spans="1:8" ht="14.4" customHeight="1" x14ac:dyDescent="0.3">
      <c r="A38" s="610" t="s">
        <v>550</v>
      </c>
      <c r="B38" s="611" t="s">
        <v>550</v>
      </c>
      <c r="C38" s="612" t="s">
        <v>550</v>
      </c>
      <c r="D38" s="612" t="s">
        <v>550</v>
      </c>
      <c r="E38" s="612" t="s">
        <v>550</v>
      </c>
      <c r="F38" s="613" t="s">
        <v>550</v>
      </c>
      <c r="G38" s="612" t="s">
        <v>550</v>
      </c>
      <c r="H38" s="612" t="s">
        <v>566</v>
      </c>
    </row>
    <row r="39" spans="1:8" ht="14.4" customHeight="1" x14ac:dyDescent="0.3">
      <c r="A39" s="610" t="s">
        <v>577</v>
      </c>
      <c r="B39" s="611" t="s">
        <v>552</v>
      </c>
      <c r="C39" s="612" t="s">
        <v>553</v>
      </c>
      <c r="D39" s="612" t="s">
        <v>550</v>
      </c>
      <c r="E39" s="612">
        <v>8.0500000403596985</v>
      </c>
      <c r="F39" s="613" t="s">
        <v>550</v>
      </c>
      <c r="G39" s="612">
        <v>8.0500000403596985</v>
      </c>
      <c r="H39" s="612" t="s">
        <v>2</v>
      </c>
    </row>
    <row r="40" spans="1:8" ht="14.4" customHeight="1" x14ac:dyDescent="0.3">
      <c r="A40" s="610" t="s">
        <v>577</v>
      </c>
      <c r="B40" s="611" t="s">
        <v>560</v>
      </c>
      <c r="C40" s="612" t="s">
        <v>561</v>
      </c>
      <c r="D40" s="612">
        <v>91515333.333328664</v>
      </c>
      <c r="E40" s="612">
        <v>91505752.083849967</v>
      </c>
      <c r="F40" s="613">
        <v>0.99989530443555508</v>
      </c>
      <c r="G40" s="612">
        <v>-9581.2494786977768</v>
      </c>
      <c r="H40" s="612" t="s">
        <v>2</v>
      </c>
    </row>
    <row r="41" spans="1:8" ht="14.4" customHeight="1" x14ac:dyDescent="0.3">
      <c r="A41" s="610" t="s">
        <v>577</v>
      </c>
      <c r="B41" s="611" t="s">
        <v>6</v>
      </c>
      <c r="C41" s="612" t="s">
        <v>578</v>
      </c>
      <c r="D41" s="612">
        <v>91515333.333328664</v>
      </c>
      <c r="E41" s="612">
        <v>91505760.133850008</v>
      </c>
      <c r="F41" s="613">
        <v>0.99989539239895697</v>
      </c>
      <c r="G41" s="612">
        <v>-9573.1994786560535</v>
      </c>
      <c r="H41" s="612" t="s">
        <v>565</v>
      </c>
    </row>
    <row r="42" spans="1:8" ht="14.4" customHeight="1" x14ac:dyDescent="0.3">
      <c r="A42" s="610" t="s">
        <v>550</v>
      </c>
      <c r="B42" s="611" t="s">
        <v>550</v>
      </c>
      <c r="C42" s="612" t="s">
        <v>550</v>
      </c>
      <c r="D42" s="612" t="s">
        <v>550</v>
      </c>
      <c r="E42" s="612" t="s">
        <v>550</v>
      </c>
      <c r="F42" s="613" t="s">
        <v>550</v>
      </c>
      <c r="G42" s="612" t="s">
        <v>550</v>
      </c>
      <c r="H42" s="612" t="s">
        <v>566</v>
      </c>
    </row>
    <row r="43" spans="1:8" ht="14.4" customHeight="1" x14ac:dyDescent="0.3">
      <c r="A43" s="610" t="s">
        <v>549</v>
      </c>
      <c r="B43" s="611" t="s">
        <v>6</v>
      </c>
      <c r="C43" s="612" t="s">
        <v>551</v>
      </c>
      <c r="D43" s="612">
        <v>133258837.20890407</v>
      </c>
      <c r="E43" s="612">
        <v>133072422.52067474</v>
      </c>
      <c r="F43" s="613">
        <v>0.99860110824817494</v>
      </c>
      <c r="G43" s="612">
        <v>-186414.68822933733</v>
      </c>
      <c r="H43" s="612" t="s">
        <v>562</v>
      </c>
    </row>
  </sheetData>
  <autoFilter ref="A3:G3"/>
  <mergeCells count="1">
    <mergeCell ref="A1:G1"/>
  </mergeCells>
  <conditionalFormatting sqref="F11 F44:F65536">
    <cfRule type="cellIs" dxfId="74" priority="19" stopIfTrue="1" operator="greaterThan">
      <formula>1</formula>
    </cfRule>
  </conditionalFormatting>
  <conditionalFormatting sqref="F4:F10">
    <cfRule type="cellIs" dxfId="73" priority="14" operator="greaterThan">
      <formula>1</formula>
    </cfRule>
  </conditionalFormatting>
  <conditionalFormatting sqref="B4:B10">
    <cfRule type="expression" dxfId="72" priority="18">
      <formula>AND(LEFT(H4,6)&lt;&gt;"mezera",H4&lt;&gt;"")</formula>
    </cfRule>
  </conditionalFormatting>
  <conditionalFormatting sqref="A4:A10">
    <cfRule type="expression" dxfId="71" priority="15">
      <formula>AND(H4&lt;&gt;"",H4&lt;&gt;"mezeraKL")</formula>
    </cfRule>
  </conditionalFormatting>
  <conditionalFormatting sqref="B4:G10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4:G10">
    <cfRule type="expression" dxfId="68" priority="13">
      <formula>$H4&lt;&gt;""</formula>
    </cfRule>
  </conditionalFormatting>
  <conditionalFormatting sqref="G4:G10">
    <cfRule type="cellIs" dxfId="67" priority="12" operator="greaterThan">
      <formula>0</formula>
    </cfRule>
  </conditionalFormatting>
  <conditionalFormatting sqref="F4:F10">
    <cfRule type="cellIs" dxfId="66" priority="9" operator="greaterThan">
      <formula>1</formula>
    </cfRule>
  </conditionalFormatting>
  <conditionalFormatting sqref="F4:F10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0">
    <cfRule type="expression" dxfId="63" priority="8">
      <formula>$H4&lt;&gt;""</formula>
    </cfRule>
  </conditionalFormatting>
  <conditionalFormatting sqref="F12:F43">
    <cfRule type="cellIs" dxfId="62" priority="3" operator="greaterThan">
      <formula>1</formula>
    </cfRule>
  </conditionalFormatting>
  <conditionalFormatting sqref="B12:B43">
    <cfRule type="expression" dxfId="61" priority="7">
      <formula>AND(LEFT(H12,6)&lt;&gt;"mezera",H12&lt;&gt;"")</formula>
    </cfRule>
  </conditionalFormatting>
  <conditionalFormatting sqref="A12:A43">
    <cfRule type="expression" dxfId="60" priority="4">
      <formula>AND(H12&lt;&gt;"",H12&lt;&gt;"mezeraKL")</formula>
    </cfRule>
  </conditionalFormatting>
  <conditionalFormatting sqref="B12:G43">
    <cfRule type="expression" dxfId="59" priority="5">
      <formula>$H12="SumaNS"</formula>
    </cfRule>
    <cfRule type="expression" dxfId="58" priority="6">
      <formula>OR($H12="KL",$H12="SumaKL")</formula>
    </cfRule>
  </conditionalFormatting>
  <conditionalFormatting sqref="A12:G43">
    <cfRule type="expression" dxfId="57" priority="2">
      <formula>$H12&lt;&gt;""</formula>
    </cfRule>
  </conditionalFormatting>
  <conditionalFormatting sqref="G12:G43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9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268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256</v>
      </c>
      <c r="K3" s="472"/>
      <c r="L3" s="340">
        <f>IF(M3&lt;&gt;0,N3/M3,0)</f>
        <v>2528.9430711890354</v>
      </c>
      <c r="M3" s="340">
        <f>SUBTOTAL(9,M5:M1048576)</f>
        <v>52619.77781813332</v>
      </c>
      <c r="N3" s="341">
        <f>SUBTOTAL(9,N5:N1048576)</f>
        <v>133072422.52067477</v>
      </c>
    </row>
    <row r="4" spans="1:14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11</v>
      </c>
      <c r="H4" s="615" t="s">
        <v>12</v>
      </c>
      <c r="I4" s="615" t="s">
        <v>13</v>
      </c>
      <c r="J4" s="616" t="s">
        <v>14</v>
      </c>
      <c r="K4" s="616" t="s">
        <v>15</v>
      </c>
      <c r="L4" s="617" t="s">
        <v>280</v>
      </c>
      <c r="M4" s="617" t="s">
        <v>16</v>
      </c>
      <c r="N4" s="618" t="s">
        <v>18</v>
      </c>
    </row>
    <row r="5" spans="1:14" ht="14.4" customHeight="1" x14ac:dyDescent="0.3">
      <c r="A5" s="619" t="s">
        <v>549</v>
      </c>
      <c r="B5" s="620" t="s">
        <v>551</v>
      </c>
      <c r="C5" s="621" t="s">
        <v>563</v>
      </c>
      <c r="D5" s="622" t="s">
        <v>564</v>
      </c>
      <c r="E5" s="621" t="s">
        <v>552</v>
      </c>
      <c r="F5" s="622" t="s">
        <v>553</v>
      </c>
      <c r="G5" s="621"/>
      <c r="H5" s="621">
        <v>16972</v>
      </c>
      <c r="I5" s="621">
        <v>16972</v>
      </c>
      <c r="J5" s="621" t="s">
        <v>579</v>
      </c>
      <c r="K5" s="621" t="s">
        <v>580</v>
      </c>
      <c r="L5" s="623">
        <v>1188.80105263158</v>
      </c>
      <c r="M5" s="623">
        <v>1</v>
      </c>
      <c r="N5" s="624">
        <v>1188.80105263158</v>
      </c>
    </row>
    <row r="6" spans="1:14" ht="14.4" customHeight="1" x14ac:dyDescent="0.3">
      <c r="A6" s="625" t="s">
        <v>549</v>
      </c>
      <c r="B6" s="626" t="s">
        <v>551</v>
      </c>
      <c r="C6" s="627" t="s">
        <v>563</v>
      </c>
      <c r="D6" s="628" t="s">
        <v>564</v>
      </c>
      <c r="E6" s="627" t="s">
        <v>552</v>
      </c>
      <c r="F6" s="628" t="s">
        <v>553</v>
      </c>
      <c r="G6" s="627"/>
      <c r="H6" s="627">
        <v>16975</v>
      </c>
      <c r="I6" s="627">
        <v>16975</v>
      </c>
      <c r="J6" s="627" t="s">
        <v>579</v>
      </c>
      <c r="K6" s="627" t="s">
        <v>581</v>
      </c>
      <c r="L6" s="629">
        <v>179.92</v>
      </c>
      <c r="M6" s="629">
        <v>0.90626610000000007</v>
      </c>
      <c r="N6" s="630">
        <v>163.055396712</v>
      </c>
    </row>
    <row r="7" spans="1:14" ht="14.4" customHeight="1" x14ac:dyDescent="0.3">
      <c r="A7" s="625" t="s">
        <v>549</v>
      </c>
      <c r="B7" s="626" t="s">
        <v>551</v>
      </c>
      <c r="C7" s="627" t="s">
        <v>563</v>
      </c>
      <c r="D7" s="628" t="s">
        <v>564</v>
      </c>
      <c r="E7" s="627" t="s">
        <v>552</v>
      </c>
      <c r="F7" s="628" t="s">
        <v>553</v>
      </c>
      <c r="G7" s="627"/>
      <c r="H7" s="627">
        <v>102592</v>
      </c>
      <c r="I7" s="627">
        <v>2592</v>
      </c>
      <c r="J7" s="627" t="s">
        <v>582</v>
      </c>
      <c r="K7" s="627" t="s">
        <v>583</v>
      </c>
      <c r="L7" s="629">
        <v>61.824702355109054</v>
      </c>
      <c r="M7" s="629">
        <v>17</v>
      </c>
      <c r="N7" s="630">
        <v>1050.7960173127003</v>
      </c>
    </row>
    <row r="8" spans="1:14" ht="14.4" customHeight="1" x14ac:dyDescent="0.3">
      <c r="A8" s="625" t="s">
        <v>549</v>
      </c>
      <c r="B8" s="626" t="s">
        <v>551</v>
      </c>
      <c r="C8" s="627" t="s">
        <v>563</v>
      </c>
      <c r="D8" s="628" t="s">
        <v>564</v>
      </c>
      <c r="E8" s="627" t="s">
        <v>552</v>
      </c>
      <c r="F8" s="628" t="s">
        <v>553</v>
      </c>
      <c r="G8" s="627"/>
      <c r="H8" s="627">
        <v>103079</v>
      </c>
      <c r="I8" s="627">
        <v>3079</v>
      </c>
      <c r="J8" s="627" t="s">
        <v>584</v>
      </c>
      <c r="K8" s="627" t="s">
        <v>585</v>
      </c>
      <c r="L8" s="629">
        <v>34.869999999999997</v>
      </c>
      <c r="M8" s="629">
        <v>1</v>
      </c>
      <c r="N8" s="630">
        <v>34.869999999999997</v>
      </c>
    </row>
    <row r="9" spans="1:14" ht="14.4" customHeight="1" x14ac:dyDescent="0.3">
      <c r="A9" s="625" t="s">
        <v>549</v>
      </c>
      <c r="B9" s="626" t="s">
        <v>551</v>
      </c>
      <c r="C9" s="627" t="s">
        <v>563</v>
      </c>
      <c r="D9" s="628" t="s">
        <v>564</v>
      </c>
      <c r="E9" s="627" t="s">
        <v>552</v>
      </c>
      <c r="F9" s="628" t="s">
        <v>553</v>
      </c>
      <c r="G9" s="627"/>
      <c r="H9" s="627">
        <v>103801</v>
      </c>
      <c r="I9" s="627">
        <v>3801</v>
      </c>
      <c r="J9" s="627" t="s">
        <v>586</v>
      </c>
      <c r="K9" s="627" t="s">
        <v>587</v>
      </c>
      <c r="L9" s="629">
        <v>70.875</v>
      </c>
      <c r="M9" s="629">
        <v>2</v>
      </c>
      <c r="N9" s="630">
        <v>141.75</v>
      </c>
    </row>
    <row r="10" spans="1:14" ht="14.4" customHeight="1" x14ac:dyDescent="0.3">
      <c r="A10" s="625" t="s">
        <v>549</v>
      </c>
      <c r="B10" s="626" t="s">
        <v>551</v>
      </c>
      <c r="C10" s="627" t="s">
        <v>563</v>
      </c>
      <c r="D10" s="628" t="s">
        <v>564</v>
      </c>
      <c r="E10" s="627" t="s">
        <v>552</v>
      </c>
      <c r="F10" s="628" t="s">
        <v>553</v>
      </c>
      <c r="G10" s="627"/>
      <c r="H10" s="627">
        <v>110604</v>
      </c>
      <c r="I10" s="627">
        <v>10604</v>
      </c>
      <c r="J10" s="627" t="s">
        <v>588</v>
      </c>
      <c r="K10" s="627" t="s">
        <v>589</v>
      </c>
      <c r="L10" s="629">
        <v>80.81</v>
      </c>
      <c r="M10" s="629">
        <v>1</v>
      </c>
      <c r="N10" s="630">
        <v>80.81</v>
      </c>
    </row>
    <row r="11" spans="1:14" ht="14.4" customHeight="1" x14ac:dyDescent="0.3">
      <c r="A11" s="625" t="s">
        <v>549</v>
      </c>
      <c r="B11" s="626" t="s">
        <v>551</v>
      </c>
      <c r="C11" s="627" t="s">
        <v>563</v>
      </c>
      <c r="D11" s="628" t="s">
        <v>564</v>
      </c>
      <c r="E11" s="627" t="s">
        <v>552</v>
      </c>
      <c r="F11" s="628" t="s">
        <v>553</v>
      </c>
      <c r="G11" s="627"/>
      <c r="H11" s="627">
        <v>110680</v>
      </c>
      <c r="I11" s="627">
        <v>10680</v>
      </c>
      <c r="J11" s="627" t="s">
        <v>590</v>
      </c>
      <c r="K11" s="627" t="s">
        <v>591</v>
      </c>
      <c r="L11" s="629">
        <v>34.42</v>
      </c>
      <c r="M11" s="629">
        <v>1</v>
      </c>
      <c r="N11" s="630">
        <v>34.42</v>
      </c>
    </row>
    <row r="12" spans="1:14" ht="14.4" customHeight="1" x14ac:dyDescent="0.3">
      <c r="A12" s="625" t="s">
        <v>549</v>
      </c>
      <c r="B12" s="626" t="s">
        <v>551</v>
      </c>
      <c r="C12" s="627" t="s">
        <v>563</v>
      </c>
      <c r="D12" s="628" t="s">
        <v>564</v>
      </c>
      <c r="E12" s="627" t="s">
        <v>552</v>
      </c>
      <c r="F12" s="628" t="s">
        <v>553</v>
      </c>
      <c r="G12" s="627"/>
      <c r="H12" s="627">
        <v>111254</v>
      </c>
      <c r="I12" s="627">
        <v>111254</v>
      </c>
      <c r="J12" s="627" t="s">
        <v>592</v>
      </c>
      <c r="K12" s="627" t="s">
        <v>593</v>
      </c>
      <c r="L12" s="629">
        <v>206.24088828343699</v>
      </c>
      <c r="M12" s="629">
        <v>1</v>
      </c>
      <c r="N12" s="630">
        <v>206.24088828343699</v>
      </c>
    </row>
    <row r="13" spans="1:14" ht="14.4" customHeight="1" x14ac:dyDescent="0.3">
      <c r="A13" s="625" t="s">
        <v>549</v>
      </c>
      <c r="B13" s="626" t="s">
        <v>551</v>
      </c>
      <c r="C13" s="627" t="s">
        <v>563</v>
      </c>
      <c r="D13" s="628" t="s">
        <v>564</v>
      </c>
      <c r="E13" s="627" t="s">
        <v>552</v>
      </c>
      <c r="F13" s="628" t="s">
        <v>553</v>
      </c>
      <c r="G13" s="627"/>
      <c r="H13" s="627">
        <v>112665</v>
      </c>
      <c r="I13" s="627">
        <v>12665</v>
      </c>
      <c r="J13" s="627" t="s">
        <v>594</v>
      </c>
      <c r="K13" s="627" t="s">
        <v>595</v>
      </c>
      <c r="L13" s="629">
        <v>72.941320609250738</v>
      </c>
      <c r="M13" s="629">
        <v>496.19658430000015</v>
      </c>
      <c r="N13" s="630">
        <v>36288.454647564133</v>
      </c>
    </row>
    <row r="14" spans="1:14" ht="14.4" customHeight="1" x14ac:dyDescent="0.3">
      <c r="A14" s="625" t="s">
        <v>549</v>
      </c>
      <c r="B14" s="626" t="s">
        <v>551</v>
      </c>
      <c r="C14" s="627" t="s">
        <v>563</v>
      </c>
      <c r="D14" s="628" t="s">
        <v>564</v>
      </c>
      <c r="E14" s="627" t="s">
        <v>552</v>
      </c>
      <c r="F14" s="628" t="s">
        <v>553</v>
      </c>
      <c r="G14" s="627"/>
      <c r="H14" s="627">
        <v>112666</v>
      </c>
      <c r="I14" s="627">
        <v>12666</v>
      </c>
      <c r="J14" s="627" t="s">
        <v>594</v>
      </c>
      <c r="K14" s="627" t="s">
        <v>596</v>
      </c>
      <c r="L14" s="629">
        <v>141.28017939219365</v>
      </c>
      <c r="M14" s="629">
        <v>142.36112729999996</v>
      </c>
      <c r="N14" s="630">
        <v>20112.805207602603</v>
      </c>
    </row>
    <row r="15" spans="1:14" ht="14.4" customHeight="1" x14ac:dyDescent="0.3">
      <c r="A15" s="625" t="s">
        <v>549</v>
      </c>
      <c r="B15" s="626" t="s">
        <v>551</v>
      </c>
      <c r="C15" s="627" t="s">
        <v>563</v>
      </c>
      <c r="D15" s="628" t="s">
        <v>564</v>
      </c>
      <c r="E15" s="627" t="s">
        <v>552</v>
      </c>
      <c r="F15" s="628" t="s">
        <v>553</v>
      </c>
      <c r="G15" s="627"/>
      <c r="H15" s="627">
        <v>112667</v>
      </c>
      <c r="I15" s="627">
        <v>12667</v>
      </c>
      <c r="J15" s="627" t="s">
        <v>594</v>
      </c>
      <c r="K15" s="627" t="s">
        <v>597</v>
      </c>
      <c r="L15" s="629">
        <v>591.49618007151253</v>
      </c>
      <c r="M15" s="629">
        <v>257.42245829999922</v>
      </c>
      <c r="N15" s="630">
        <v>151981.72155565591</v>
      </c>
    </row>
    <row r="16" spans="1:14" ht="14.4" customHeight="1" x14ac:dyDescent="0.3">
      <c r="A16" s="625" t="s">
        <v>549</v>
      </c>
      <c r="B16" s="626" t="s">
        <v>551</v>
      </c>
      <c r="C16" s="627" t="s">
        <v>563</v>
      </c>
      <c r="D16" s="628" t="s">
        <v>564</v>
      </c>
      <c r="E16" s="627" t="s">
        <v>552</v>
      </c>
      <c r="F16" s="628" t="s">
        <v>553</v>
      </c>
      <c r="G16" s="627"/>
      <c r="H16" s="627">
        <v>113316</v>
      </c>
      <c r="I16" s="627">
        <v>13316</v>
      </c>
      <c r="J16" s="627" t="s">
        <v>598</v>
      </c>
      <c r="K16" s="627" t="s">
        <v>599</v>
      </c>
      <c r="L16" s="629">
        <v>64.672492087368525</v>
      </c>
      <c r="M16" s="629">
        <v>9</v>
      </c>
      <c r="N16" s="630">
        <v>581.72993669894811</v>
      </c>
    </row>
    <row r="17" spans="1:14" ht="14.4" customHeight="1" x14ac:dyDescent="0.3">
      <c r="A17" s="625" t="s">
        <v>549</v>
      </c>
      <c r="B17" s="626" t="s">
        <v>551</v>
      </c>
      <c r="C17" s="627" t="s">
        <v>563</v>
      </c>
      <c r="D17" s="628" t="s">
        <v>564</v>
      </c>
      <c r="E17" s="627" t="s">
        <v>552</v>
      </c>
      <c r="F17" s="628" t="s">
        <v>553</v>
      </c>
      <c r="G17" s="627"/>
      <c r="H17" s="627">
        <v>117187</v>
      </c>
      <c r="I17" s="627">
        <v>17187</v>
      </c>
      <c r="J17" s="627" t="s">
        <v>600</v>
      </c>
      <c r="K17" s="627" t="s">
        <v>601</v>
      </c>
      <c r="L17" s="629">
        <v>120.57021830221201</v>
      </c>
      <c r="M17" s="629">
        <v>3</v>
      </c>
      <c r="N17" s="630">
        <v>361.71065490663602</v>
      </c>
    </row>
    <row r="18" spans="1:14" ht="14.4" customHeight="1" x14ac:dyDescent="0.3">
      <c r="A18" s="625" t="s">
        <v>549</v>
      </c>
      <c r="B18" s="626" t="s">
        <v>551</v>
      </c>
      <c r="C18" s="627" t="s">
        <v>563</v>
      </c>
      <c r="D18" s="628" t="s">
        <v>564</v>
      </c>
      <c r="E18" s="627" t="s">
        <v>552</v>
      </c>
      <c r="F18" s="628" t="s">
        <v>553</v>
      </c>
      <c r="G18" s="627"/>
      <c r="H18" s="627">
        <v>117190</v>
      </c>
      <c r="I18" s="627">
        <v>17190</v>
      </c>
      <c r="J18" s="627" t="s">
        <v>602</v>
      </c>
      <c r="K18" s="627" t="s">
        <v>603</v>
      </c>
      <c r="L18" s="629">
        <v>89.607182474996904</v>
      </c>
      <c r="M18" s="629">
        <v>22</v>
      </c>
      <c r="N18" s="630">
        <v>1954.527466064726</v>
      </c>
    </row>
    <row r="19" spans="1:14" ht="14.4" customHeight="1" x14ac:dyDescent="0.3">
      <c r="A19" s="625" t="s">
        <v>549</v>
      </c>
      <c r="B19" s="626" t="s">
        <v>551</v>
      </c>
      <c r="C19" s="627" t="s">
        <v>563</v>
      </c>
      <c r="D19" s="628" t="s">
        <v>564</v>
      </c>
      <c r="E19" s="627" t="s">
        <v>552</v>
      </c>
      <c r="F19" s="628" t="s">
        <v>553</v>
      </c>
      <c r="G19" s="627"/>
      <c r="H19" s="627">
        <v>120132</v>
      </c>
      <c r="I19" s="627">
        <v>20132</v>
      </c>
      <c r="J19" s="627" t="s">
        <v>604</v>
      </c>
      <c r="K19" s="627" t="s">
        <v>605</v>
      </c>
      <c r="L19" s="629">
        <v>150.22</v>
      </c>
      <c r="M19" s="629">
        <v>1</v>
      </c>
      <c r="N19" s="630">
        <v>150.22</v>
      </c>
    </row>
    <row r="20" spans="1:14" ht="14.4" customHeight="1" x14ac:dyDescent="0.3">
      <c r="A20" s="625" t="s">
        <v>549</v>
      </c>
      <c r="B20" s="626" t="s">
        <v>551</v>
      </c>
      <c r="C20" s="627" t="s">
        <v>563</v>
      </c>
      <c r="D20" s="628" t="s">
        <v>564</v>
      </c>
      <c r="E20" s="627" t="s">
        <v>552</v>
      </c>
      <c r="F20" s="628" t="s">
        <v>553</v>
      </c>
      <c r="G20" s="627"/>
      <c r="H20" s="627">
        <v>123523</v>
      </c>
      <c r="I20" s="627">
        <v>23523</v>
      </c>
      <c r="J20" s="627" t="s">
        <v>606</v>
      </c>
      <c r="K20" s="627" t="s">
        <v>607</v>
      </c>
      <c r="L20" s="629">
        <v>103.98</v>
      </c>
      <c r="M20" s="629">
        <v>1</v>
      </c>
      <c r="N20" s="630">
        <v>103.98</v>
      </c>
    </row>
    <row r="21" spans="1:14" ht="14.4" customHeight="1" x14ac:dyDescent="0.3">
      <c r="A21" s="625" t="s">
        <v>549</v>
      </c>
      <c r="B21" s="626" t="s">
        <v>551</v>
      </c>
      <c r="C21" s="627" t="s">
        <v>563</v>
      </c>
      <c r="D21" s="628" t="s">
        <v>564</v>
      </c>
      <c r="E21" s="627" t="s">
        <v>552</v>
      </c>
      <c r="F21" s="628" t="s">
        <v>553</v>
      </c>
      <c r="G21" s="627"/>
      <c r="H21" s="627">
        <v>123746</v>
      </c>
      <c r="I21" s="627">
        <v>23746</v>
      </c>
      <c r="J21" s="627" t="s">
        <v>608</v>
      </c>
      <c r="K21" s="627" t="s">
        <v>609</v>
      </c>
      <c r="L21" s="629">
        <v>64.099999999999895</v>
      </c>
      <c r="M21" s="629">
        <v>1</v>
      </c>
      <c r="N21" s="630">
        <v>64.099999999999895</v>
      </c>
    </row>
    <row r="22" spans="1:14" ht="14.4" customHeight="1" x14ac:dyDescent="0.3">
      <c r="A22" s="625" t="s">
        <v>549</v>
      </c>
      <c r="B22" s="626" t="s">
        <v>551</v>
      </c>
      <c r="C22" s="627" t="s">
        <v>563</v>
      </c>
      <c r="D22" s="628" t="s">
        <v>564</v>
      </c>
      <c r="E22" s="627" t="s">
        <v>552</v>
      </c>
      <c r="F22" s="628" t="s">
        <v>553</v>
      </c>
      <c r="G22" s="627"/>
      <c r="H22" s="627">
        <v>125835</v>
      </c>
      <c r="I22" s="627">
        <v>25835</v>
      </c>
      <c r="J22" s="627" t="s">
        <v>610</v>
      </c>
      <c r="K22" s="627" t="s">
        <v>611</v>
      </c>
      <c r="L22" s="629">
        <v>794.2861365563524</v>
      </c>
      <c r="M22" s="629">
        <v>2</v>
      </c>
      <c r="N22" s="630">
        <v>1588.5722731127048</v>
      </c>
    </row>
    <row r="23" spans="1:14" ht="14.4" customHeight="1" x14ac:dyDescent="0.3">
      <c r="A23" s="625" t="s">
        <v>549</v>
      </c>
      <c r="B23" s="626" t="s">
        <v>551</v>
      </c>
      <c r="C23" s="627" t="s">
        <v>563</v>
      </c>
      <c r="D23" s="628" t="s">
        <v>564</v>
      </c>
      <c r="E23" s="627" t="s">
        <v>552</v>
      </c>
      <c r="F23" s="628" t="s">
        <v>553</v>
      </c>
      <c r="G23" s="627"/>
      <c r="H23" s="627">
        <v>126554</v>
      </c>
      <c r="I23" s="627">
        <v>26554</v>
      </c>
      <c r="J23" s="627" t="s">
        <v>612</v>
      </c>
      <c r="K23" s="627" t="s">
        <v>613</v>
      </c>
      <c r="L23" s="629">
        <v>195.2</v>
      </c>
      <c r="M23" s="629">
        <v>1</v>
      </c>
      <c r="N23" s="630">
        <v>195.2</v>
      </c>
    </row>
    <row r="24" spans="1:14" ht="14.4" customHeight="1" x14ac:dyDescent="0.3">
      <c r="A24" s="625" t="s">
        <v>549</v>
      </c>
      <c r="B24" s="626" t="s">
        <v>551</v>
      </c>
      <c r="C24" s="627" t="s">
        <v>563</v>
      </c>
      <c r="D24" s="628" t="s">
        <v>564</v>
      </c>
      <c r="E24" s="627" t="s">
        <v>552</v>
      </c>
      <c r="F24" s="628" t="s">
        <v>553</v>
      </c>
      <c r="G24" s="627"/>
      <c r="H24" s="627">
        <v>127910</v>
      </c>
      <c r="I24" s="627">
        <v>127910</v>
      </c>
      <c r="J24" s="627" t="s">
        <v>614</v>
      </c>
      <c r="K24" s="627" t="s">
        <v>615</v>
      </c>
      <c r="L24" s="629">
        <v>4748.54540058562</v>
      </c>
      <c r="M24" s="629">
        <v>1.2290000000000001</v>
      </c>
      <c r="N24" s="630">
        <v>5835.9622973197274</v>
      </c>
    </row>
    <row r="25" spans="1:14" ht="14.4" customHeight="1" x14ac:dyDescent="0.3">
      <c r="A25" s="625" t="s">
        <v>549</v>
      </c>
      <c r="B25" s="626" t="s">
        <v>551</v>
      </c>
      <c r="C25" s="627" t="s">
        <v>563</v>
      </c>
      <c r="D25" s="628" t="s">
        <v>564</v>
      </c>
      <c r="E25" s="627" t="s">
        <v>552</v>
      </c>
      <c r="F25" s="628" t="s">
        <v>553</v>
      </c>
      <c r="G25" s="627"/>
      <c r="H25" s="627">
        <v>131739</v>
      </c>
      <c r="I25" s="627">
        <v>31739</v>
      </c>
      <c r="J25" s="627" t="s">
        <v>616</v>
      </c>
      <c r="K25" s="627"/>
      <c r="L25" s="629">
        <v>77.799769902935637</v>
      </c>
      <c r="M25" s="629">
        <v>49</v>
      </c>
      <c r="N25" s="630">
        <v>3810.3195079762872</v>
      </c>
    </row>
    <row r="26" spans="1:14" ht="14.4" customHeight="1" x14ac:dyDescent="0.3">
      <c r="A26" s="625" t="s">
        <v>549</v>
      </c>
      <c r="B26" s="626" t="s">
        <v>551</v>
      </c>
      <c r="C26" s="627" t="s">
        <v>563</v>
      </c>
      <c r="D26" s="628" t="s">
        <v>564</v>
      </c>
      <c r="E26" s="627" t="s">
        <v>552</v>
      </c>
      <c r="F26" s="628" t="s">
        <v>553</v>
      </c>
      <c r="G26" s="627"/>
      <c r="H26" s="627">
        <v>132504</v>
      </c>
      <c r="I26" s="627">
        <v>32504</v>
      </c>
      <c r="J26" s="627" t="s">
        <v>617</v>
      </c>
      <c r="K26" s="627" t="s">
        <v>618</v>
      </c>
      <c r="L26" s="629">
        <v>83.75</v>
      </c>
      <c r="M26" s="629">
        <v>1</v>
      </c>
      <c r="N26" s="630">
        <v>83.75</v>
      </c>
    </row>
    <row r="27" spans="1:14" ht="14.4" customHeight="1" x14ac:dyDescent="0.3">
      <c r="A27" s="625" t="s">
        <v>549</v>
      </c>
      <c r="B27" s="626" t="s">
        <v>551</v>
      </c>
      <c r="C27" s="627" t="s">
        <v>563</v>
      </c>
      <c r="D27" s="628" t="s">
        <v>564</v>
      </c>
      <c r="E27" s="627" t="s">
        <v>552</v>
      </c>
      <c r="F27" s="628" t="s">
        <v>553</v>
      </c>
      <c r="G27" s="627"/>
      <c r="H27" s="627">
        <v>132615</v>
      </c>
      <c r="I27" s="627">
        <v>132615</v>
      </c>
      <c r="J27" s="627" t="s">
        <v>619</v>
      </c>
      <c r="K27" s="627" t="s">
        <v>620</v>
      </c>
      <c r="L27" s="629">
        <v>1743.25</v>
      </c>
      <c r="M27" s="629">
        <v>1</v>
      </c>
      <c r="N27" s="630">
        <v>1743.25</v>
      </c>
    </row>
    <row r="28" spans="1:14" ht="14.4" customHeight="1" x14ac:dyDescent="0.3">
      <c r="A28" s="625" t="s">
        <v>549</v>
      </c>
      <c r="B28" s="626" t="s">
        <v>551</v>
      </c>
      <c r="C28" s="627" t="s">
        <v>563</v>
      </c>
      <c r="D28" s="628" t="s">
        <v>564</v>
      </c>
      <c r="E28" s="627" t="s">
        <v>552</v>
      </c>
      <c r="F28" s="628" t="s">
        <v>553</v>
      </c>
      <c r="G28" s="627"/>
      <c r="H28" s="627">
        <v>142773</v>
      </c>
      <c r="I28" s="627">
        <v>42773</v>
      </c>
      <c r="J28" s="627" t="s">
        <v>621</v>
      </c>
      <c r="K28" s="627" t="s">
        <v>622</v>
      </c>
      <c r="L28" s="629">
        <v>26.11</v>
      </c>
      <c r="M28" s="629">
        <v>1</v>
      </c>
      <c r="N28" s="630">
        <v>26.11</v>
      </c>
    </row>
    <row r="29" spans="1:14" ht="14.4" customHeight="1" x14ac:dyDescent="0.3">
      <c r="A29" s="625" t="s">
        <v>549</v>
      </c>
      <c r="B29" s="626" t="s">
        <v>551</v>
      </c>
      <c r="C29" s="627" t="s">
        <v>563</v>
      </c>
      <c r="D29" s="628" t="s">
        <v>564</v>
      </c>
      <c r="E29" s="627" t="s">
        <v>552</v>
      </c>
      <c r="F29" s="628" t="s">
        <v>553</v>
      </c>
      <c r="G29" s="627"/>
      <c r="H29" s="627">
        <v>145273</v>
      </c>
      <c r="I29" s="627">
        <v>45273</v>
      </c>
      <c r="J29" s="627" t="s">
        <v>623</v>
      </c>
      <c r="K29" s="627" t="s">
        <v>624</v>
      </c>
      <c r="L29" s="629">
        <v>40.003340176668367</v>
      </c>
      <c r="M29" s="629">
        <v>3</v>
      </c>
      <c r="N29" s="630">
        <v>120.01002053000509</v>
      </c>
    </row>
    <row r="30" spans="1:14" ht="14.4" customHeight="1" x14ac:dyDescent="0.3">
      <c r="A30" s="625" t="s">
        <v>549</v>
      </c>
      <c r="B30" s="626" t="s">
        <v>551</v>
      </c>
      <c r="C30" s="627" t="s">
        <v>563</v>
      </c>
      <c r="D30" s="628" t="s">
        <v>564</v>
      </c>
      <c r="E30" s="627" t="s">
        <v>552</v>
      </c>
      <c r="F30" s="628" t="s">
        <v>553</v>
      </c>
      <c r="G30" s="627"/>
      <c r="H30" s="627">
        <v>147478</v>
      </c>
      <c r="I30" s="627">
        <v>47478</v>
      </c>
      <c r="J30" s="627" t="s">
        <v>625</v>
      </c>
      <c r="K30" s="627" t="s">
        <v>626</v>
      </c>
      <c r="L30" s="629">
        <v>54.683332240420533</v>
      </c>
      <c r="M30" s="629">
        <v>3</v>
      </c>
      <c r="N30" s="630">
        <v>164.04999672126161</v>
      </c>
    </row>
    <row r="31" spans="1:14" ht="14.4" customHeight="1" x14ac:dyDescent="0.3">
      <c r="A31" s="625" t="s">
        <v>549</v>
      </c>
      <c r="B31" s="626" t="s">
        <v>551</v>
      </c>
      <c r="C31" s="627" t="s">
        <v>563</v>
      </c>
      <c r="D31" s="628" t="s">
        <v>564</v>
      </c>
      <c r="E31" s="627" t="s">
        <v>552</v>
      </c>
      <c r="F31" s="628" t="s">
        <v>553</v>
      </c>
      <c r="G31" s="627"/>
      <c r="H31" s="627">
        <v>150309</v>
      </c>
      <c r="I31" s="627">
        <v>50309</v>
      </c>
      <c r="J31" s="627" t="s">
        <v>627</v>
      </c>
      <c r="K31" s="627" t="s">
        <v>628</v>
      </c>
      <c r="L31" s="629">
        <v>152.12</v>
      </c>
      <c r="M31" s="629">
        <v>1</v>
      </c>
      <c r="N31" s="630">
        <v>152.12</v>
      </c>
    </row>
    <row r="32" spans="1:14" ht="14.4" customHeight="1" x14ac:dyDescent="0.3">
      <c r="A32" s="625" t="s">
        <v>549</v>
      </c>
      <c r="B32" s="626" t="s">
        <v>551</v>
      </c>
      <c r="C32" s="627" t="s">
        <v>563</v>
      </c>
      <c r="D32" s="628" t="s">
        <v>564</v>
      </c>
      <c r="E32" s="627" t="s">
        <v>552</v>
      </c>
      <c r="F32" s="628" t="s">
        <v>553</v>
      </c>
      <c r="G32" s="627"/>
      <c r="H32" s="627">
        <v>151981</v>
      </c>
      <c r="I32" s="627">
        <v>51981</v>
      </c>
      <c r="J32" s="627" t="s">
        <v>629</v>
      </c>
      <c r="K32" s="627" t="s">
        <v>630</v>
      </c>
      <c r="L32" s="629">
        <v>99.66</v>
      </c>
      <c r="M32" s="629">
        <v>1</v>
      </c>
      <c r="N32" s="630">
        <v>99.66</v>
      </c>
    </row>
    <row r="33" spans="1:14" ht="14.4" customHeight="1" x14ac:dyDescent="0.3">
      <c r="A33" s="625" t="s">
        <v>549</v>
      </c>
      <c r="B33" s="626" t="s">
        <v>551</v>
      </c>
      <c r="C33" s="627" t="s">
        <v>563</v>
      </c>
      <c r="D33" s="628" t="s">
        <v>564</v>
      </c>
      <c r="E33" s="627" t="s">
        <v>552</v>
      </c>
      <c r="F33" s="628" t="s">
        <v>553</v>
      </c>
      <c r="G33" s="627"/>
      <c r="H33" s="627">
        <v>156055</v>
      </c>
      <c r="I33" s="627">
        <v>56055</v>
      </c>
      <c r="J33" s="627" t="s">
        <v>594</v>
      </c>
      <c r="K33" s="627" t="s">
        <v>631</v>
      </c>
      <c r="L33" s="629">
        <v>40.740039659844435</v>
      </c>
      <c r="M33" s="629">
        <v>118.16732329999985</v>
      </c>
      <c r="N33" s="630">
        <v>4814.141703113105</v>
      </c>
    </row>
    <row r="34" spans="1:14" ht="14.4" customHeight="1" x14ac:dyDescent="0.3">
      <c r="A34" s="625" t="s">
        <v>549</v>
      </c>
      <c r="B34" s="626" t="s">
        <v>551</v>
      </c>
      <c r="C34" s="627" t="s">
        <v>563</v>
      </c>
      <c r="D34" s="628" t="s">
        <v>564</v>
      </c>
      <c r="E34" s="627" t="s">
        <v>552</v>
      </c>
      <c r="F34" s="628" t="s">
        <v>553</v>
      </c>
      <c r="G34" s="627"/>
      <c r="H34" s="627">
        <v>156846</v>
      </c>
      <c r="I34" s="627">
        <v>56846</v>
      </c>
      <c r="J34" s="627" t="s">
        <v>632</v>
      </c>
      <c r="K34" s="627" t="s">
        <v>633</v>
      </c>
      <c r="L34" s="629">
        <v>132.22001163079199</v>
      </c>
      <c r="M34" s="629">
        <v>1</v>
      </c>
      <c r="N34" s="630">
        <v>132.22001163079199</v>
      </c>
    </row>
    <row r="35" spans="1:14" ht="14.4" customHeight="1" x14ac:dyDescent="0.3">
      <c r="A35" s="625" t="s">
        <v>549</v>
      </c>
      <c r="B35" s="626" t="s">
        <v>551</v>
      </c>
      <c r="C35" s="627" t="s">
        <v>563</v>
      </c>
      <c r="D35" s="628" t="s">
        <v>564</v>
      </c>
      <c r="E35" s="627" t="s">
        <v>552</v>
      </c>
      <c r="F35" s="628" t="s">
        <v>553</v>
      </c>
      <c r="G35" s="627"/>
      <c r="H35" s="627">
        <v>159072</v>
      </c>
      <c r="I35" s="627">
        <v>59072</v>
      </c>
      <c r="J35" s="627" t="s">
        <v>634</v>
      </c>
      <c r="K35" s="627" t="s">
        <v>635</v>
      </c>
      <c r="L35" s="629">
        <v>134.30998528967899</v>
      </c>
      <c r="M35" s="629">
        <v>1</v>
      </c>
      <c r="N35" s="630">
        <v>134.30998528967899</v>
      </c>
    </row>
    <row r="36" spans="1:14" ht="14.4" customHeight="1" x14ac:dyDescent="0.3">
      <c r="A36" s="625" t="s">
        <v>549</v>
      </c>
      <c r="B36" s="626" t="s">
        <v>551</v>
      </c>
      <c r="C36" s="627" t="s">
        <v>563</v>
      </c>
      <c r="D36" s="628" t="s">
        <v>564</v>
      </c>
      <c r="E36" s="627" t="s">
        <v>552</v>
      </c>
      <c r="F36" s="628" t="s">
        <v>553</v>
      </c>
      <c r="G36" s="627"/>
      <c r="H36" s="627">
        <v>159942</v>
      </c>
      <c r="I36" s="627">
        <v>59942</v>
      </c>
      <c r="J36" s="627" t="s">
        <v>636</v>
      </c>
      <c r="K36" s="627" t="s">
        <v>637</v>
      </c>
      <c r="L36" s="629">
        <v>136.41</v>
      </c>
      <c r="M36" s="629">
        <v>2</v>
      </c>
      <c r="N36" s="630">
        <v>272.82</v>
      </c>
    </row>
    <row r="37" spans="1:14" ht="14.4" customHeight="1" x14ac:dyDescent="0.3">
      <c r="A37" s="625" t="s">
        <v>549</v>
      </c>
      <c r="B37" s="626" t="s">
        <v>551</v>
      </c>
      <c r="C37" s="627" t="s">
        <v>563</v>
      </c>
      <c r="D37" s="628" t="s">
        <v>564</v>
      </c>
      <c r="E37" s="627" t="s">
        <v>552</v>
      </c>
      <c r="F37" s="628" t="s">
        <v>553</v>
      </c>
      <c r="G37" s="627"/>
      <c r="H37" s="627">
        <v>163196</v>
      </c>
      <c r="I37" s="627">
        <v>163196</v>
      </c>
      <c r="J37" s="627" t="s">
        <v>638</v>
      </c>
      <c r="K37" s="627" t="s">
        <v>639</v>
      </c>
      <c r="L37" s="629">
        <v>150.79992737984162</v>
      </c>
      <c r="M37" s="629">
        <v>20.602769999999992</v>
      </c>
      <c r="N37" s="630">
        <v>3106.8961402411128</v>
      </c>
    </row>
    <row r="38" spans="1:14" ht="14.4" customHeight="1" x14ac:dyDescent="0.3">
      <c r="A38" s="625" t="s">
        <v>549</v>
      </c>
      <c r="B38" s="626" t="s">
        <v>551</v>
      </c>
      <c r="C38" s="627" t="s">
        <v>563</v>
      </c>
      <c r="D38" s="628" t="s">
        <v>564</v>
      </c>
      <c r="E38" s="627" t="s">
        <v>552</v>
      </c>
      <c r="F38" s="628" t="s">
        <v>553</v>
      </c>
      <c r="G38" s="627"/>
      <c r="H38" s="627">
        <v>163197</v>
      </c>
      <c r="I38" s="627">
        <v>163197</v>
      </c>
      <c r="J38" s="627" t="s">
        <v>638</v>
      </c>
      <c r="K38" s="627" t="s">
        <v>640</v>
      </c>
      <c r="L38" s="629">
        <v>379.08984949467765</v>
      </c>
      <c r="M38" s="629">
        <v>32.792489800000006</v>
      </c>
      <c r="N38" s="630">
        <v>12431.299023211493</v>
      </c>
    </row>
    <row r="39" spans="1:14" ht="14.4" customHeight="1" x14ac:dyDescent="0.3">
      <c r="A39" s="625" t="s">
        <v>549</v>
      </c>
      <c r="B39" s="626" t="s">
        <v>551</v>
      </c>
      <c r="C39" s="627" t="s">
        <v>563</v>
      </c>
      <c r="D39" s="628" t="s">
        <v>564</v>
      </c>
      <c r="E39" s="627" t="s">
        <v>552</v>
      </c>
      <c r="F39" s="628" t="s">
        <v>553</v>
      </c>
      <c r="G39" s="627"/>
      <c r="H39" s="627">
        <v>163198</v>
      </c>
      <c r="I39" s="627">
        <v>163198</v>
      </c>
      <c r="J39" s="627" t="s">
        <v>638</v>
      </c>
      <c r="K39" s="627" t="s">
        <v>641</v>
      </c>
      <c r="L39" s="629">
        <v>1221.5178272986502</v>
      </c>
      <c r="M39" s="629">
        <v>5.8109999999999999</v>
      </c>
      <c r="N39" s="630">
        <v>7098.2423368700884</v>
      </c>
    </row>
    <row r="40" spans="1:14" ht="14.4" customHeight="1" x14ac:dyDescent="0.3">
      <c r="A40" s="625" t="s">
        <v>549</v>
      </c>
      <c r="B40" s="626" t="s">
        <v>551</v>
      </c>
      <c r="C40" s="627" t="s">
        <v>563</v>
      </c>
      <c r="D40" s="628" t="s">
        <v>564</v>
      </c>
      <c r="E40" s="627" t="s">
        <v>552</v>
      </c>
      <c r="F40" s="628" t="s">
        <v>553</v>
      </c>
      <c r="G40" s="627"/>
      <c r="H40" s="627">
        <v>163199</v>
      </c>
      <c r="I40" s="627">
        <v>163199</v>
      </c>
      <c r="J40" s="627" t="s">
        <v>638</v>
      </c>
      <c r="K40" s="627" t="s">
        <v>642</v>
      </c>
      <c r="L40" s="629">
        <v>1656.6595005699035</v>
      </c>
      <c r="M40" s="629">
        <v>0.80899999999999994</v>
      </c>
      <c r="N40" s="630">
        <v>1340.2369810942146</v>
      </c>
    </row>
    <row r="41" spans="1:14" ht="14.4" customHeight="1" x14ac:dyDescent="0.3">
      <c r="A41" s="625" t="s">
        <v>549</v>
      </c>
      <c r="B41" s="626" t="s">
        <v>551</v>
      </c>
      <c r="C41" s="627" t="s">
        <v>563</v>
      </c>
      <c r="D41" s="628" t="s">
        <v>564</v>
      </c>
      <c r="E41" s="627" t="s">
        <v>552</v>
      </c>
      <c r="F41" s="628" t="s">
        <v>553</v>
      </c>
      <c r="G41" s="627"/>
      <c r="H41" s="627">
        <v>164798</v>
      </c>
      <c r="I41" s="627">
        <v>64798</v>
      </c>
      <c r="J41" s="627" t="s">
        <v>643</v>
      </c>
      <c r="K41" s="627" t="s">
        <v>644</v>
      </c>
      <c r="L41" s="629">
        <v>155.36000000000001</v>
      </c>
      <c r="M41" s="629">
        <v>3</v>
      </c>
      <c r="N41" s="630">
        <v>466.08000000000004</v>
      </c>
    </row>
    <row r="42" spans="1:14" ht="14.4" customHeight="1" x14ac:dyDescent="0.3">
      <c r="A42" s="625" t="s">
        <v>549</v>
      </c>
      <c r="B42" s="626" t="s">
        <v>551</v>
      </c>
      <c r="C42" s="627" t="s">
        <v>563</v>
      </c>
      <c r="D42" s="628" t="s">
        <v>564</v>
      </c>
      <c r="E42" s="627" t="s">
        <v>552</v>
      </c>
      <c r="F42" s="628" t="s">
        <v>553</v>
      </c>
      <c r="G42" s="627"/>
      <c r="H42" s="627">
        <v>176380</v>
      </c>
      <c r="I42" s="627">
        <v>76380</v>
      </c>
      <c r="J42" s="627" t="s">
        <v>645</v>
      </c>
      <c r="K42" s="627" t="s">
        <v>646</v>
      </c>
      <c r="L42" s="629">
        <v>66.86333333333333</v>
      </c>
      <c r="M42" s="629">
        <v>4</v>
      </c>
      <c r="N42" s="630">
        <v>267.67</v>
      </c>
    </row>
    <row r="43" spans="1:14" ht="14.4" customHeight="1" x14ac:dyDescent="0.3">
      <c r="A43" s="625" t="s">
        <v>549</v>
      </c>
      <c r="B43" s="626" t="s">
        <v>551</v>
      </c>
      <c r="C43" s="627" t="s">
        <v>563</v>
      </c>
      <c r="D43" s="628" t="s">
        <v>564</v>
      </c>
      <c r="E43" s="627" t="s">
        <v>552</v>
      </c>
      <c r="F43" s="628" t="s">
        <v>553</v>
      </c>
      <c r="G43" s="627"/>
      <c r="H43" s="627">
        <v>180537</v>
      </c>
      <c r="I43" s="627">
        <v>80537</v>
      </c>
      <c r="J43" s="627" t="s">
        <v>647</v>
      </c>
      <c r="K43" s="627" t="s">
        <v>648</v>
      </c>
      <c r="L43" s="629">
        <v>55.26</v>
      </c>
      <c r="M43" s="629">
        <v>2</v>
      </c>
      <c r="N43" s="630">
        <v>110.52</v>
      </c>
    </row>
    <row r="44" spans="1:14" ht="14.4" customHeight="1" x14ac:dyDescent="0.3">
      <c r="A44" s="625" t="s">
        <v>549</v>
      </c>
      <c r="B44" s="626" t="s">
        <v>551</v>
      </c>
      <c r="C44" s="627" t="s">
        <v>563</v>
      </c>
      <c r="D44" s="628" t="s">
        <v>564</v>
      </c>
      <c r="E44" s="627" t="s">
        <v>552</v>
      </c>
      <c r="F44" s="628" t="s">
        <v>553</v>
      </c>
      <c r="G44" s="627"/>
      <c r="H44" s="627">
        <v>184316</v>
      </c>
      <c r="I44" s="627">
        <v>184316</v>
      </c>
      <c r="J44" s="627" t="s">
        <v>649</v>
      </c>
      <c r="K44" s="627" t="s">
        <v>650</v>
      </c>
      <c r="L44" s="629">
        <v>507.80845511671532</v>
      </c>
      <c r="M44" s="629">
        <v>5.6530000000000005</v>
      </c>
      <c r="N44" s="630">
        <v>2870.6360214709011</v>
      </c>
    </row>
    <row r="45" spans="1:14" ht="14.4" customHeight="1" x14ac:dyDescent="0.3">
      <c r="A45" s="625" t="s">
        <v>549</v>
      </c>
      <c r="B45" s="626" t="s">
        <v>551</v>
      </c>
      <c r="C45" s="627" t="s">
        <v>563</v>
      </c>
      <c r="D45" s="628" t="s">
        <v>564</v>
      </c>
      <c r="E45" s="627" t="s">
        <v>552</v>
      </c>
      <c r="F45" s="628" t="s">
        <v>553</v>
      </c>
      <c r="G45" s="627"/>
      <c r="H45" s="627">
        <v>184317</v>
      </c>
      <c r="I45" s="627">
        <v>184317</v>
      </c>
      <c r="J45" s="627" t="s">
        <v>649</v>
      </c>
      <c r="K45" s="627" t="s">
        <v>651</v>
      </c>
      <c r="L45" s="629">
        <v>2773.9152763309999</v>
      </c>
      <c r="M45" s="629">
        <v>3.919</v>
      </c>
      <c r="N45" s="630">
        <v>10870.972769023494</v>
      </c>
    </row>
    <row r="46" spans="1:14" ht="14.4" customHeight="1" x14ac:dyDescent="0.3">
      <c r="A46" s="625" t="s">
        <v>549</v>
      </c>
      <c r="B46" s="626" t="s">
        <v>551</v>
      </c>
      <c r="C46" s="627" t="s">
        <v>563</v>
      </c>
      <c r="D46" s="628" t="s">
        <v>564</v>
      </c>
      <c r="E46" s="627" t="s">
        <v>552</v>
      </c>
      <c r="F46" s="628" t="s">
        <v>553</v>
      </c>
      <c r="G46" s="627"/>
      <c r="H46" s="627">
        <v>184318</v>
      </c>
      <c r="I46" s="627">
        <v>184318</v>
      </c>
      <c r="J46" s="627" t="s">
        <v>649</v>
      </c>
      <c r="K46" s="627" t="s">
        <v>652</v>
      </c>
      <c r="L46" s="629">
        <v>5702.1458693793293</v>
      </c>
      <c r="M46" s="629">
        <v>2.8650000000000002</v>
      </c>
      <c r="N46" s="630">
        <v>16336.647618367089</v>
      </c>
    </row>
    <row r="47" spans="1:14" ht="14.4" customHeight="1" x14ac:dyDescent="0.3">
      <c r="A47" s="625" t="s">
        <v>549</v>
      </c>
      <c r="B47" s="626" t="s">
        <v>551</v>
      </c>
      <c r="C47" s="627" t="s">
        <v>563</v>
      </c>
      <c r="D47" s="628" t="s">
        <v>564</v>
      </c>
      <c r="E47" s="627" t="s">
        <v>552</v>
      </c>
      <c r="F47" s="628" t="s">
        <v>553</v>
      </c>
      <c r="G47" s="627"/>
      <c r="H47" s="627">
        <v>191003</v>
      </c>
      <c r="I47" s="627">
        <v>91003</v>
      </c>
      <c r="J47" s="627" t="s">
        <v>653</v>
      </c>
      <c r="K47" s="627" t="s">
        <v>654</v>
      </c>
      <c r="L47" s="629">
        <v>137.26</v>
      </c>
      <c r="M47" s="629">
        <v>2</v>
      </c>
      <c r="N47" s="630">
        <v>274.52</v>
      </c>
    </row>
    <row r="48" spans="1:14" ht="14.4" customHeight="1" x14ac:dyDescent="0.3">
      <c r="A48" s="625" t="s">
        <v>549</v>
      </c>
      <c r="B48" s="626" t="s">
        <v>551</v>
      </c>
      <c r="C48" s="627" t="s">
        <v>563</v>
      </c>
      <c r="D48" s="628" t="s">
        <v>564</v>
      </c>
      <c r="E48" s="627" t="s">
        <v>552</v>
      </c>
      <c r="F48" s="628" t="s">
        <v>553</v>
      </c>
      <c r="G48" s="627"/>
      <c r="H48" s="627">
        <v>194164</v>
      </c>
      <c r="I48" s="627">
        <v>94164</v>
      </c>
      <c r="J48" s="627" t="s">
        <v>655</v>
      </c>
      <c r="K48" s="627" t="s">
        <v>656</v>
      </c>
      <c r="L48" s="629">
        <v>107.70002752155301</v>
      </c>
      <c r="M48" s="629">
        <v>2</v>
      </c>
      <c r="N48" s="630">
        <v>215.40005504310602</v>
      </c>
    </row>
    <row r="49" spans="1:14" ht="14.4" customHeight="1" x14ac:dyDescent="0.3">
      <c r="A49" s="625" t="s">
        <v>549</v>
      </c>
      <c r="B49" s="626" t="s">
        <v>551</v>
      </c>
      <c r="C49" s="627" t="s">
        <v>563</v>
      </c>
      <c r="D49" s="628" t="s">
        <v>564</v>
      </c>
      <c r="E49" s="627" t="s">
        <v>552</v>
      </c>
      <c r="F49" s="628" t="s">
        <v>553</v>
      </c>
      <c r="G49" s="627"/>
      <c r="H49" s="627">
        <v>194804</v>
      </c>
      <c r="I49" s="627">
        <v>94804</v>
      </c>
      <c r="J49" s="627" t="s">
        <v>657</v>
      </c>
      <c r="K49" s="627" t="s">
        <v>658</v>
      </c>
      <c r="L49" s="629">
        <v>41.16</v>
      </c>
      <c r="M49" s="629">
        <v>1</v>
      </c>
      <c r="N49" s="630">
        <v>41.16</v>
      </c>
    </row>
    <row r="50" spans="1:14" ht="14.4" customHeight="1" x14ac:dyDescent="0.3">
      <c r="A50" s="625" t="s">
        <v>549</v>
      </c>
      <c r="B50" s="626" t="s">
        <v>551</v>
      </c>
      <c r="C50" s="627" t="s">
        <v>563</v>
      </c>
      <c r="D50" s="628" t="s">
        <v>564</v>
      </c>
      <c r="E50" s="627" t="s">
        <v>552</v>
      </c>
      <c r="F50" s="628" t="s">
        <v>553</v>
      </c>
      <c r="G50" s="627"/>
      <c r="H50" s="627">
        <v>196056</v>
      </c>
      <c r="I50" s="627">
        <v>96056</v>
      </c>
      <c r="J50" s="627" t="s">
        <v>659</v>
      </c>
      <c r="K50" s="627" t="s">
        <v>660</v>
      </c>
      <c r="L50" s="629">
        <v>35.078431727637131</v>
      </c>
      <c r="M50" s="629">
        <v>12</v>
      </c>
      <c r="N50" s="630">
        <v>419.18837015576651</v>
      </c>
    </row>
    <row r="51" spans="1:14" ht="14.4" customHeight="1" x14ac:dyDescent="0.3">
      <c r="A51" s="625" t="s">
        <v>549</v>
      </c>
      <c r="B51" s="626" t="s">
        <v>551</v>
      </c>
      <c r="C51" s="627" t="s">
        <v>563</v>
      </c>
      <c r="D51" s="628" t="s">
        <v>564</v>
      </c>
      <c r="E51" s="627" t="s">
        <v>552</v>
      </c>
      <c r="F51" s="628" t="s">
        <v>553</v>
      </c>
      <c r="G51" s="627"/>
      <c r="H51" s="627">
        <v>394906</v>
      </c>
      <c r="I51" s="627">
        <v>1</v>
      </c>
      <c r="J51" s="627" t="s">
        <v>661</v>
      </c>
      <c r="K51" s="627" t="s">
        <v>662</v>
      </c>
      <c r="L51" s="629">
        <v>5635.92</v>
      </c>
      <c r="M51" s="629">
        <v>0.9</v>
      </c>
      <c r="N51" s="630">
        <v>5072.3280000000004</v>
      </c>
    </row>
    <row r="52" spans="1:14" ht="14.4" customHeight="1" x14ac:dyDescent="0.3">
      <c r="A52" s="625" t="s">
        <v>549</v>
      </c>
      <c r="B52" s="626" t="s">
        <v>551</v>
      </c>
      <c r="C52" s="627" t="s">
        <v>563</v>
      </c>
      <c r="D52" s="628" t="s">
        <v>564</v>
      </c>
      <c r="E52" s="627" t="s">
        <v>552</v>
      </c>
      <c r="F52" s="628" t="s">
        <v>553</v>
      </c>
      <c r="G52" s="627"/>
      <c r="H52" s="627">
        <v>395810</v>
      </c>
      <c r="I52" s="627">
        <v>139065</v>
      </c>
      <c r="J52" s="627" t="s">
        <v>663</v>
      </c>
      <c r="K52" s="627" t="s">
        <v>664</v>
      </c>
      <c r="L52" s="629">
        <v>1107.1699238467136</v>
      </c>
      <c r="M52" s="629">
        <v>25.771999999999998</v>
      </c>
      <c r="N52" s="630">
        <v>28532.853452577227</v>
      </c>
    </row>
    <row r="53" spans="1:14" ht="14.4" customHeight="1" x14ac:dyDescent="0.3">
      <c r="A53" s="625" t="s">
        <v>549</v>
      </c>
      <c r="B53" s="626" t="s">
        <v>551</v>
      </c>
      <c r="C53" s="627" t="s">
        <v>563</v>
      </c>
      <c r="D53" s="628" t="s">
        <v>564</v>
      </c>
      <c r="E53" s="627" t="s">
        <v>552</v>
      </c>
      <c r="F53" s="628" t="s">
        <v>553</v>
      </c>
      <c r="G53" s="627"/>
      <c r="H53" s="627">
        <v>395853</v>
      </c>
      <c r="I53" s="627">
        <v>139066</v>
      </c>
      <c r="J53" s="627" t="s">
        <v>665</v>
      </c>
      <c r="K53" s="627" t="s">
        <v>666</v>
      </c>
      <c r="L53" s="629">
        <v>4238.1681657247846</v>
      </c>
      <c r="M53" s="629">
        <v>2.6690000000000005</v>
      </c>
      <c r="N53" s="630">
        <v>11311.675035894677</v>
      </c>
    </row>
    <row r="54" spans="1:14" ht="14.4" customHeight="1" x14ac:dyDescent="0.3">
      <c r="A54" s="625" t="s">
        <v>549</v>
      </c>
      <c r="B54" s="626" t="s">
        <v>551</v>
      </c>
      <c r="C54" s="627" t="s">
        <v>563</v>
      </c>
      <c r="D54" s="628" t="s">
        <v>564</v>
      </c>
      <c r="E54" s="627" t="s">
        <v>552</v>
      </c>
      <c r="F54" s="628" t="s">
        <v>553</v>
      </c>
      <c r="G54" s="627"/>
      <c r="H54" s="627">
        <v>500570</v>
      </c>
      <c r="I54" s="627">
        <v>500570</v>
      </c>
      <c r="J54" s="627" t="s">
        <v>667</v>
      </c>
      <c r="K54" s="627" t="s">
        <v>668</v>
      </c>
      <c r="L54" s="629">
        <v>7930.4479014730605</v>
      </c>
      <c r="M54" s="629">
        <v>2</v>
      </c>
      <c r="N54" s="630">
        <v>15860.895802946121</v>
      </c>
    </row>
    <row r="55" spans="1:14" ht="14.4" customHeight="1" x14ac:dyDescent="0.3">
      <c r="A55" s="625" t="s">
        <v>549</v>
      </c>
      <c r="B55" s="626" t="s">
        <v>551</v>
      </c>
      <c r="C55" s="627" t="s">
        <v>563</v>
      </c>
      <c r="D55" s="628" t="s">
        <v>564</v>
      </c>
      <c r="E55" s="627" t="s">
        <v>552</v>
      </c>
      <c r="F55" s="628" t="s">
        <v>553</v>
      </c>
      <c r="G55" s="627"/>
      <c r="H55" s="627">
        <v>500877</v>
      </c>
      <c r="I55" s="627">
        <v>139063</v>
      </c>
      <c r="J55" s="627" t="s">
        <v>663</v>
      </c>
      <c r="K55" s="627" t="s">
        <v>669</v>
      </c>
      <c r="L55" s="629">
        <v>211.42990560780839</v>
      </c>
      <c r="M55" s="629">
        <v>13.451000000000001</v>
      </c>
      <c r="N55" s="630">
        <v>2843.9427447782182</v>
      </c>
    </row>
    <row r="56" spans="1:14" ht="14.4" customHeight="1" x14ac:dyDescent="0.3">
      <c r="A56" s="625" t="s">
        <v>549</v>
      </c>
      <c r="B56" s="626" t="s">
        <v>551</v>
      </c>
      <c r="C56" s="627" t="s">
        <v>563</v>
      </c>
      <c r="D56" s="628" t="s">
        <v>564</v>
      </c>
      <c r="E56" s="627" t="s">
        <v>552</v>
      </c>
      <c r="F56" s="628" t="s">
        <v>553</v>
      </c>
      <c r="G56" s="627"/>
      <c r="H56" s="627">
        <v>500971</v>
      </c>
      <c r="I56" s="627">
        <v>1</v>
      </c>
      <c r="J56" s="627" t="s">
        <v>670</v>
      </c>
      <c r="K56" s="627" t="s">
        <v>671</v>
      </c>
      <c r="L56" s="629">
        <v>1693.7625555555614</v>
      </c>
      <c r="M56" s="629">
        <v>35.744940100000001</v>
      </c>
      <c r="N56" s="630">
        <v>60504.886187031931</v>
      </c>
    </row>
    <row r="57" spans="1:14" ht="14.4" customHeight="1" x14ac:dyDescent="0.3">
      <c r="A57" s="625" t="s">
        <v>549</v>
      </c>
      <c r="B57" s="626" t="s">
        <v>551</v>
      </c>
      <c r="C57" s="627" t="s">
        <v>563</v>
      </c>
      <c r="D57" s="628" t="s">
        <v>564</v>
      </c>
      <c r="E57" s="627" t="s">
        <v>552</v>
      </c>
      <c r="F57" s="628" t="s">
        <v>553</v>
      </c>
      <c r="G57" s="627"/>
      <c r="H57" s="627">
        <v>844651</v>
      </c>
      <c r="I57" s="627">
        <v>101205</v>
      </c>
      <c r="J57" s="627" t="s">
        <v>672</v>
      </c>
      <c r="K57" s="627" t="s">
        <v>593</v>
      </c>
      <c r="L57" s="629">
        <v>120.66625395152234</v>
      </c>
      <c r="M57" s="629">
        <v>3</v>
      </c>
      <c r="N57" s="630">
        <v>361.99876185456702</v>
      </c>
    </row>
    <row r="58" spans="1:14" ht="14.4" customHeight="1" x14ac:dyDescent="0.3">
      <c r="A58" s="625" t="s">
        <v>549</v>
      </c>
      <c r="B58" s="626" t="s">
        <v>551</v>
      </c>
      <c r="C58" s="627" t="s">
        <v>563</v>
      </c>
      <c r="D58" s="628" t="s">
        <v>564</v>
      </c>
      <c r="E58" s="627" t="s">
        <v>552</v>
      </c>
      <c r="F58" s="628" t="s">
        <v>553</v>
      </c>
      <c r="G58" s="627"/>
      <c r="H58" s="627">
        <v>845242</v>
      </c>
      <c r="I58" s="627">
        <v>109409</v>
      </c>
      <c r="J58" s="627" t="s">
        <v>673</v>
      </c>
      <c r="K58" s="627" t="s">
        <v>674</v>
      </c>
      <c r="L58" s="629">
        <v>70.697500000000005</v>
      </c>
      <c r="M58" s="629">
        <v>5</v>
      </c>
      <c r="N58" s="630">
        <v>354.31999999999994</v>
      </c>
    </row>
    <row r="59" spans="1:14" ht="14.4" customHeight="1" x14ac:dyDescent="0.3">
      <c r="A59" s="625" t="s">
        <v>549</v>
      </c>
      <c r="B59" s="626" t="s">
        <v>551</v>
      </c>
      <c r="C59" s="627" t="s">
        <v>563</v>
      </c>
      <c r="D59" s="628" t="s">
        <v>564</v>
      </c>
      <c r="E59" s="627" t="s">
        <v>552</v>
      </c>
      <c r="F59" s="628" t="s">
        <v>553</v>
      </c>
      <c r="G59" s="627"/>
      <c r="H59" s="627">
        <v>845493</v>
      </c>
      <c r="I59" s="627">
        <v>105844</v>
      </c>
      <c r="J59" s="627" t="s">
        <v>675</v>
      </c>
      <c r="K59" s="627" t="s">
        <v>676</v>
      </c>
      <c r="L59" s="629">
        <v>104.73</v>
      </c>
      <c r="M59" s="629">
        <v>3</v>
      </c>
      <c r="N59" s="630">
        <v>314.19</v>
      </c>
    </row>
    <row r="60" spans="1:14" ht="14.4" customHeight="1" x14ac:dyDescent="0.3">
      <c r="A60" s="625" t="s">
        <v>549</v>
      </c>
      <c r="B60" s="626" t="s">
        <v>551</v>
      </c>
      <c r="C60" s="627" t="s">
        <v>563</v>
      </c>
      <c r="D60" s="628" t="s">
        <v>564</v>
      </c>
      <c r="E60" s="627" t="s">
        <v>552</v>
      </c>
      <c r="F60" s="628" t="s">
        <v>553</v>
      </c>
      <c r="G60" s="627"/>
      <c r="H60" s="627">
        <v>845592</v>
      </c>
      <c r="I60" s="627">
        <v>114287</v>
      </c>
      <c r="J60" s="627" t="s">
        <v>677</v>
      </c>
      <c r="K60" s="627" t="s">
        <v>678</v>
      </c>
      <c r="L60" s="629">
        <v>162.04</v>
      </c>
      <c r="M60" s="629">
        <v>1</v>
      </c>
      <c r="N60" s="630">
        <v>162.04</v>
      </c>
    </row>
    <row r="61" spans="1:14" ht="14.4" customHeight="1" x14ac:dyDescent="0.3">
      <c r="A61" s="625" t="s">
        <v>549</v>
      </c>
      <c r="B61" s="626" t="s">
        <v>551</v>
      </c>
      <c r="C61" s="627" t="s">
        <v>563</v>
      </c>
      <c r="D61" s="628" t="s">
        <v>564</v>
      </c>
      <c r="E61" s="627" t="s">
        <v>552</v>
      </c>
      <c r="F61" s="628" t="s">
        <v>553</v>
      </c>
      <c r="G61" s="627"/>
      <c r="H61" s="627">
        <v>846338</v>
      </c>
      <c r="I61" s="627">
        <v>122685</v>
      </c>
      <c r="J61" s="627" t="s">
        <v>679</v>
      </c>
      <c r="K61" s="627" t="s">
        <v>680</v>
      </c>
      <c r="L61" s="629">
        <v>121.23</v>
      </c>
      <c r="M61" s="629">
        <v>1</v>
      </c>
      <c r="N61" s="630">
        <v>121.23</v>
      </c>
    </row>
    <row r="62" spans="1:14" ht="14.4" customHeight="1" x14ac:dyDescent="0.3">
      <c r="A62" s="625" t="s">
        <v>549</v>
      </c>
      <c r="B62" s="626" t="s">
        <v>551</v>
      </c>
      <c r="C62" s="627" t="s">
        <v>563</v>
      </c>
      <c r="D62" s="628" t="s">
        <v>564</v>
      </c>
      <c r="E62" s="627" t="s">
        <v>552</v>
      </c>
      <c r="F62" s="628" t="s">
        <v>553</v>
      </c>
      <c r="G62" s="627"/>
      <c r="H62" s="627">
        <v>846980</v>
      </c>
      <c r="I62" s="627">
        <v>124129</v>
      </c>
      <c r="J62" s="627" t="s">
        <v>681</v>
      </c>
      <c r="K62" s="627" t="s">
        <v>658</v>
      </c>
      <c r="L62" s="629">
        <v>237.65</v>
      </c>
      <c r="M62" s="629">
        <v>1</v>
      </c>
      <c r="N62" s="630">
        <v>237.65</v>
      </c>
    </row>
    <row r="63" spans="1:14" ht="14.4" customHeight="1" x14ac:dyDescent="0.3">
      <c r="A63" s="625" t="s">
        <v>549</v>
      </c>
      <c r="B63" s="626" t="s">
        <v>551</v>
      </c>
      <c r="C63" s="627" t="s">
        <v>563</v>
      </c>
      <c r="D63" s="628" t="s">
        <v>564</v>
      </c>
      <c r="E63" s="627" t="s">
        <v>552</v>
      </c>
      <c r="F63" s="628" t="s">
        <v>553</v>
      </c>
      <c r="G63" s="627"/>
      <c r="H63" s="627">
        <v>848273</v>
      </c>
      <c r="I63" s="627">
        <v>125298</v>
      </c>
      <c r="J63" s="627" t="s">
        <v>682</v>
      </c>
      <c r="K63" s="627" t="s">
        <v>683</v>
      </c>
      <c r="L63" s="629">
        <v>270.23999999999984</v>
      </c>
      <c r="M63" s="629">
        <v>14.343000000000002</v>
      </c>
      <c r="N63" s="630">
        <v>3876.0523200000007</v>
      </c>
    </row>
    <row r="64" spans="1:14" ht="14.4" customHeight="1" x14ac:dyDescent="0.3">
      <c r="A64" s="625" t="s">
        <v>549</v>
      </c>
      <c r="B64" s="626" t="s">
        <v>551</v>
      </c>
      <c r="C64" s="627" t="s">
        <v>563</v>
      </c>
      <c r="D64" s="628" t="s">
        <v>564</v>
      </c>
      <c r="E64" s="627" t="s">
        <v>552</v>
      </c>
      <c r="F64" s="628" t="s">
        <v>553</v>
      </c>
      <c r="G64" s="627"/>
      <c r="H64" s="627">
        <v>848569</v>
      </c>
      <c r="I64" s="627">
        <v>163137</v>
      </c>
      <c r="J64" s="627" t="s">
        <v>684</v>
      </c>
      <c r="K64" s="627" t="s">
        <v>685</v>
      </c>
      <c r="L64" s="629">
        <v>72.05</v>
      </c>
      <c r="M64" s="629">
        <v>2</v>
      </c>
      <c r="N64" s="630">
        <v>144.1</v>
      </c>
    </row>
    <row r="65" spans="1:14" ht="14.4" customHeight="1" x14ac:dyDescent="0.3">
      <c r="A65" s="625" t="s">
        <v>549</v>
      </c>
      <c r="B65" s="626" t="s">
        <v>551</v>
      </c>
      <c r="C65" s="627" t="s">
        <v>563</v>
      </c>
      <c r="D65" s="628" t="s">
        <v>564</v>
      </c>
      <c r="E65" s="627" t="s">
        <v>552</v>
      </c>
      <c r="F65" s="628" t="s">
        <v>553</v>
      </c>
      <c r="G65" s="627"/>
      <c r="H65" s="627">
        <v>849578</v>
      </c>
      <c r="I65" s="627">
        <v>149480</v>
      </c>
      <c r="J65" s="627" t="s">
        <v>686</v>
      </c>
      <c r="K65" s="627" t="s">
        <v>687</v>
      </c>
      <c r="L65" s="629">
        <v>294.23</v>
      </c>
      <c r="M65" s="629">
        <v>1</v>
      </c>
      <c r="N65" s="630">
        <v>294.23</v>
      </c>
    </row>
    <row r="66" spans="1:14" ht="14.4" customHeight="1" x14ac:dyDescent="0.3">
      <c r="A66" s="625" t="s">
        <v>549</v>
      </c>
      <c r="B66" s="626" t="s">
        <v>551</v>
      </c>
      <c r="C66" s="627" t="s">
        <v>563</v>
      </c>
      <c r="D66" s="628" t="s">
        <v>564</v>
      </c>
      <c r="E66" s="627" t="s">
        <v>552</v>
      </c>
      <c r="F66" s="628" t="s">
        <v>553</v>
      </c>
      <c r="G66" s="627"/>
      <c r="H66" s="627">
        <v>850491</v>
      </c>
      <c r="I66" s="627">
        <v>163318</v>
      </c>
      <c r="J66" s="627" t="s">
        <v>688</v>
      </c>
      <c r="K66" s="627" t="s">
        <v>689</v>
      </c>
      <c r="L66" s="629">
        <v>265.95504956769787</v>
      </c>
      <c r="M66" s="629">
        <v>270.39072449999986</v>
      </c>
      <c r="N66" s="630">
        <v>71733.958476593223</v>
      </c>
    </row>
    <row r="67" spans="1:14" ht="14.4" customHeight="1" x14ac:dyDescent="0.3">
      <c r="A67" s="625" t="s">
        <v>549</v>
      </c>
      <c r="B67" s="626" t="s">
        <v>551</v>
      </c>
      <c r="C67" s="627" t="s">
        <v>563</v>
      </c>
      <c r="D67" s="628" t="s">
        <v>564</v>
      </c>
      <c r="E67" s="627" t="s">
        <v>552</v>
      </c>
      <c r="F67" s="628" t="s">
        <v>553</v>
      </c>
      <c r="G67" s="627" t="s">
        <v>690</v>
      </c>
      <c r="H67" s="627">
        <v>25746</v>
      </c>
      <c r="I67" s="627">
        <v>25746</v>
      </c>
      <c r="J67" s="627" t="s">
        <v>691</v>
      </c>
      <c r="K67" s="627" t="s">
        <v>692</v>
      </c>
      <c r="L67" s="629">
        <v>1079.099874197605</v>
      </c>
      <c r="M67" s="629">
        <v>10</v>
      </c>
      <c r="N67" s="630">
        <v>10790.998741976051</v>
      </c>
    </row>
    <row r="68" spans="1:14" ht="14.4" customHeight="1" x14ac:dyDescent="0.3">
      <c r="A68" s="625" t="s">
        <v>549</v>
      </c>
      <c r="B68" s="626" t="s">
        <v>551</v>
      </c>
      <c r="C68" s="627" t="s">
        <v>563</v>
      </c>
      <c r="D68" s="628" t="s">
        <v>564</v>
      </c>
      <c r="E68" s="627" t="s">
        <v>552</v>
      </c>
      <c r="F68" s="628" t="s">
        <v>553</v>
      </c>
      <c r="G68" s="627" t="s">
        <v>690</v>
      </c>
      <c r="H68" s="627">
        <v>31915</v>
      </c>
      <c r="I68" s="627">
        <v>31915</v>
      </c>
      <c r="J68" s="627" t="s">
        <v>693</v>
      </c>
      <c r="K68" s="627" t="s">
        <v>694</v>
      </c>
      <c r="L68" s="629">
        <v>181.59</v>
      </c>
      <c r="M68" s="629">
        <v>6</v>
      </c>
      <c r="N68" s="630">
        <v>1089.54</v>
      </c>
    </row>
    <row r="69" spans="1:14" ht="14.4" customHeight="1" x14ac:dyDescent="0.3">
      <c r="A69" s="625" t="s">
        <v>549</v>
      </c>
      <c r="B69" s="626" t="s">
        <v>551</v>
      </c>
      <c r="C69" s="627" t="s">
        <v>563</v>
      </c>
      <c r="D69" s="628" t="s">
        <v>564</v>
      </c>
      <c r="E69" s="627" t="s">
        <v>552</v>
      </c>
      <c r="F69" s="628" t="s">
        <v>553</v>
      </c>
      <c r="G69" s="627" t="s">
        <v>690</v>
      </c>
      <c r="H69" s="627">
        <v>47244</v>
      </c>
      <c r="I69" s="627">
        <v>47244</v>
      </c>
      <c r="J69" s="627" t="s">
        <v>695</v>
      </c>
      <c r="K69" s="627" t="s">
        <v>694</v>
      </c>
      <c r="L69" s="629">
        <v>162.15000000000003</v>
      </c>
      <c r="M69" s="629">
        <v>20</v>
      </c>
      <c r="N69" s="630">
        <v>3243.0000000000005</v>
      </c>
    </row>
    <row r="70" spans="1:14" ht="14.4" customHeight="1" x14ac:dyDescent="0.3">
      <c r="A70" s="625" t="s">
        <v>549</v>
      </c>
      <c r="B70" s="626" t="s">
        <v>551</v>
      </c>
      <c r="C70" s="627" t="s">
        <v>563</v>
      </c>
      <c r="D70" s="628" t="s">
        <v>564</v>
      </c>
      <c r="E70" s="627" t="s">
        <v>552</v>
      </c>
      <c r="F70" s="628" t="s">
        <v>553</v>
      </c>
      <c r="G70" s="627" t="s">
        <v>690</v>
      </c>
      <c r="H70" s="627">
        <v>51366</v>
      </c>
      <c r="I70" s="627">
        <v>51366</v>
      </c>
      <c r="J70" s="627" t="s">
        <v>696</v>
      </c>
      <c r="K70" s="627" t="s">
        <v>697</v>
      </c>
      <c r="L70" s="629">
        <v>259.44121051533597</v>
      </c>
      <c r="M70" s="629">
        <v>85</v>
      </c>
      <c r="N70" s="630">
        <v>22052.488312852711</v>
      </c>
    </row>
    <row r="71" spans="1:14" ht="14.4" customHeight="1" x14ac:dyDescent="0.3">
      <c r="A71" s="625" t="s">
        <v>549</v>
      </c>
      <c r="B71" s="626" t="s">
        <v>551</v>
      </c>
      <c r="C71" s="627" t="s">
        <v>563</v>
      </c>
      <c r="D71" s="628" t="s">
        <v>564</v>
      </c>
      <c r="E71" s="627" t="s">
        <v>552</v>
      </c>
      <c r="F71" s="628" t="s">
        <v>553</v>
      </c>
      <c r="G71" s="627" t="s">
        <v>690</v>
      </c>
      <c r="H71" s="627">
        <v>51367</v>
      </c>
      <c r="I71" s="627">
        <v>51367</v>
      </c>
      <c r="J71" s="627" t="s">
        <v>696</v>
      </c>
      <c r="K71" s="627" t="s">
        <v>698</v>
      </c>
      <c r="L71" s="629">
        <v>145.93904867805327</v>
      </c>
      <c r="M71" s="629">
        <v>73</v>
      </c>
      <c r="N71" s="630">
        <v>10653.560592084174</v>
      </c>
    </row>
    <row r="72" spans="1:14" ht="14.4" customHeight="1" x14ac:dyDescent="0.3">
      <c r="A72" s="625" t="s">
        <v>549</v>
      </c>
      <c r="B72" s="626" t="s">
        <v>551</v>
      </c>
      <c r="C72" s="627" t="s">
        <v>563</v>
      </c>
      <c r="D72" s="628" t="s">
        <v>564</v>
      </c>
      <c r="E72" s="627" t="s">
        <v>552</v>
      </c>
      <c r="F72" s="628" t="s">
        <v>553</v>
      </c>
      <c r="G72" s="627" t="s">
        <v>690</v>
      </c>
      <c r="H72" s="627">
        <v>51383</v>
      </c>
      <c r="I72" s="627">
        <v>51383</v>
      </c>
      <c r="J72" s="627" t="s">
        <v>696</v>
      </c>
      <c r="K72" s="627" t="s">
        <v>699</v>
      </c>
      <c r="L72" s="629">
        <v>152.48992725070522</v>
      </c>
      <c r="M72" s="629">
        <v>100</v>
      </c>
      <c r="N72" s="630">
        <v>15248.988766398117</v>
      </c>
    </row>
    <row r="73" spans="1:14" ht="14.4" customHeight="1" x14ac:dyDescent="0.3">
      <c r="A73" s="625" t="s">
        <v>549</v>
      </c>
      <c r="B73" s="626" t="s">
        <v>551</v>
      </c>
      <c r="C73" s="627" t="s">
        <v>563</v>
      </c>
      <c r="D73" s="628" t="s">
        <v>564</v>
      </c>
      <c r="E73" s="627" t="s">
        <v>552</v>
      </c>
      <c r="F73" s="628" t="s">
        <v>553</v>
      </c>
      <c r="G73" s="627" t="s">
        <v>690</v>
      </c>
      <c r="H73" s="627">
        <v>51384</v>
      </c>
      <c r="I73" s="627">
        <v>51384</v>
      </c>
      <c r="J73" s="627" t="s">
        <v>696</v>
      </c>
      <c r="K73" s="627" t="s">
        <v>700</v>
      </c>
      <c r="L73" s="629">
        <v>275.66061844960103</v>
      </c>
      <c r="M73" s="629">
        <v>49.9</v>
      </c>
      <c r="N73" s="630">
        <v>13755.486765579328</v>
      </c>
    </row>
    <row r="74" spans="1:14" ht="14.4" customHeight="1" x14ac:dyDescent="0.3">
      <c r="A74" s="625" t="s">
        <v>549</v>
      </c>
      <c r="B74" s="626" t="s">
        <v>551</v>
      </c>
      <c r="C74" s="627" t="s">
        <v>563</v>
      </c>
      <c r="D74" s="628" t="s">
        <v>564</v>
      </c>
      <c r="E74" s="627" t="s">
        <v>552</v>
      </c>
      <c r="F74" s="628" t="s">
        <v>553</v>
      </c>
      <c r="G74" s="627" t="s">
        <v>690</v>
      </c>
      <c r="H74" s="627">
        <v>96414</v>
      </c>
      <c r="I74" s="627">
        <v>96414</v>
      </c>
      <c r="J74" s="627" t="s">
        <v>701</v>
      </c>
      <c r="K74" s="627" t="s">
        <v>702</v>
      </c>
      <c r="L74" s="629">
        <v>72.682538092182767</v>
      </c>
      <c r="M74" s="629">
        <v>7</v>
      </c>
      <c r="N74" s="630">
        <v>508.62030473746222</v>
      </c>
    </row>
    <row r="75" spans="1:14" ht="14.4" customHeight="1" x14ac:dyDescent="0.3">
      <c r="A75" s="625" t="s">
        <v>549</v>
      </c>
      <c r="B75" s="626" t="s">
        <v>551</v>
      </c>
      <c r="C75" s="627" t="s">
        <v>563</v>
      </c>
      <c r="D75" s="628" t="s">
        <v>564</v>
      </c>
      <c r="E75" s="627" t="s">
        <v>552</v>
      </c>
      <c r="F75" s="628" t="s">
        <v>553</v>
      </c>
      <c r="G75" s="627" t="s">
        <v>690</v>
      </c>
      <c r="H75" s="627">
        <v>100168</v>
      </c>
      <c r="I75" s="627">
        <v>168</v>
      </c>
      <c r="J75" s="627" t="s">
        <v>703</v>
      </c>
      <c r="K75" s="627" t="s">
        <v>704</v>
      </c>
      <c r="L75" s="629">
        <v>40.07</v>
      </c>
      <c r="M75" s="629">
        <v>1</v>
      </c>
      <c r="N75" s="630">
        <v>40.07</v>
      </c>
    </row>
    <row r="76" spans="1:14" ht="14.4" customHeight="1" x14ac:dyDescent="0.3">
      <c r="A76" s="625" t="s">
        <v>549</v>
      </c>
      <c r="B76" s="626" t="s">
        <v>551</v>
      </c>
      <c r="C76" s="627" t="s">
        <v>563</v>
      </c>
      <c r="D76" s="628" t="s">
        <v>564</v>
      </c>
      <c r="E76" s="627" t="s">
        <v>552</v>
      </c>
      <c r="F76" s="628" t="s">
        <v>553</v>
      </c>
      <c r="G76" s="627" t="s">
        <v>690</v>
      </c>
      <c r="H76" s="627">
        <v>100269</v>
      </c>
      <c r="I76" s="627">
        <v>269</v>
      </c>
      <c r="J76" s="627" t="s">
        <v>705</v>
      </c>
      <c r="K76" s="627" t="s">
        <v>706</v>
      </c>
      <c r="L76" s="629">
        <v>54.11</v>
      </c>
      <c r="M76" s="629">
        <v>2</v>
      </c>
      <c r="N76" s="630">
        <v>108.22</v>
      </c>
    </row>
    <row r="77" spans="1:14" ht="14.4" customHeight="1" x14ac:dyDescent="0.3">
      <c r="A77" s="625" t="s">
        <v>549</v>
      </c>
      <c r="B77" s="626" t="s">
        <v>551</v>
      </c>
      <c r="C77" s="627" t="s">
        <v>563</v>
      </c>
      <c r="D77" s="628" t="s">
        <v>564</v>
      </c>
      <c r="E77" s="627" t="s">
        <v>552</v>
      </c>
      <c r="F77" s="628" t="s">
        <v>553</v>
      </c>
      <c r="G77" s="627" t="s">
        <v>690</v>
      </c>
      <c r="H77" s="627">
        <v>100362</v>
      </c>
      <c r="I77" s="627">
        <v>362</v>
      </c>
      <c r="J77" s="627" t="s">
        <v>707</v>
      </c>
      <c r="K77" s="627" t="s">
        <v>708</v>
      </c>
      <c r="L77" s="629">
        <v>84.41</v>
      </c>
      <c r="M77" s="629">
        <v>2</v>
      </c>
      <c r="N77" s="630">
        <v>168.82</v>
      </c>
    </row>
    <row r="78" spans="1:14" ht="14.4" customHeight="1" x14ac:dyDescent="0.3">
      <c r="A78" s="625" t="s">
        <v>549</v>
      </c>
      <c r="B78" s="626" t="s">
        <v>551</v>
      </c>
      <c r="C78" s="627" t="s">
        <v>563</v>
      </c>
      <c r="D78" s="628" t="s">
        <v>564</v>
      </c>
      <c r="E78" s="627" t="s">
        <v>552</v>
      </c>
      <c r="F78" s="628" t="s">
        <v>553</v>
      </c>
      <c r="G78" s="627" t="s">
        <v>690</v>
      </c>
      <c r="H78" s="627">
        <v>100394</v>
      </c>
      <c r="I78" s="627">
        <v>394</v>
      </c>
      <c r="J78" s="627" t="s">
        <v>709</v>
      </c>
      <c r="K78" s="627" t="s">
        <v>710</v>
      </c>
      <c r="L78" s="629">
        <v>64.034999999999997</v>
      </c>
      <c r="M78" s="629">
        <v>2</v>
      </c>
      <c r="N78" s="630">
        <v>128.07</v>
      </c>
    </row>
    <row r="79" spans="1:14" ht="14.4" customHeight="1" x14ac:dyDescent="0.3">
      <c r="A79" s="625" t="s">
        <v>549</v>
      </c>
      <c r="B79" s="626" t="s">
        <v>551</v>
      </c>
      <c r="C79" s="627" t="s">
        <v>563</v>
      </c>
      <c r="D79" s="628" t="s">
        <v>564</v>
      </c>
      <c r="E79" s="627" t="s">
        <v>552</v>
      </c>
      <c r="F79" s="628" t="s">
        <v>553</v>
      </c>
      <c r="G79" s="627" t="s">
        <v>690</v>
      </c>
      <c r="H79" s="627">
        <v>100407</v>
      </c>
      <c r="I79" s="627">
        <v>407</v>
      </c>
      <c r="J79" s="627" t="s">
        <v>711</v>
      </c>
      <c r="K79" s="627" t="s">
        <v>712</v>
      </c>
      <c r="L79" s="629">
        <v>180.7</v>
      </c>
      <c r="M79" s="629">
        <v>1</v>
      </c>
      <c r="N79" s="630">
        <v>180.7</v>
      </c>
    </row>
    <row r="80" spans="1:14" ht="14.4" customHeight="1" x14ac:dyDescent="0.3">
      <c r="A80" s="625" t="s">
        <v>549</v>
      </c>
      <c r="B80" s="626" t="s">
        <v>551</v>
      </c>
      <c r="C80" s="627" t="s">
        <v>563</v>
      </c>
      <c r="D80" s="628" t="s">
        <v>564</v>
      </c>
      <c r="E80" s="627" t="s">
        <v>552</v>
      </c>
      <c r="F80" s="628" t="s">
        <v>553</v>
      </c>
      <c r="G80" s="627" t="s">
        <v>690</v>
      </c>
      <c r="H80" s="627">
        <v>100489</v>
      </c>
      <c r="I80" s="627">
        <v>489</v>
      </c>
      <c r="J80" s="627" t="s">
        <v>713</v>
      </c>
      <c r="K80" s="627" t="s">
        <v>714</v>
      </c>
      <c r="L80" s="629">
        <v>42.565067373423148</v>
      </c>
      <c r="M80" s="629">
        <v>7</v>
      </c>
      <c r="N80" s="630">
        <v>293.17026949369262</v>
      </c>
    </row>
    <row r="81" spans="1:14" ht="14.4" customHeight="1" x14ac:dyDescent="0.3">
      <c r="A81" s="625" t="s">
        <v>549</v>
      </c>
      <c r="B81" s="626" t="s">
        <v>551</v>
      </c>
      <c r="C81" s="627" t="s">
        <v>563</v>
      </c>
      <c r="D81" s="628" t="s">
        <v>564</v>
      </c>
      <c r="E81" s="627" t="s">
        <v>552</v>
      </c>
      <c r="F81" s="628" t="s">
        <v>553</v>
      </c>
      <c r="G81" s="627" t="s">
        <v>690</v>
      </c>
      <c r="H81" s="627">
        <v>100498</v>
      </c>
      <c r="I81" s="627">
        <v>498</v>
      </c>
      <c r="J81" s="627" t="s">
        <v>715</v>
      </c>
      <c r="K81" s="627" t="s">
        <v>716</v>
      </c>
      <c r="L81" s="629">
        <v>94.678578505311435</v>
      </c>
      <c r="M81" s="629">
        <v>52</v>
      </c>
      <c r="N81" s="630">
        <v>4917.8401924641385</v>
      </c>
    </row>
    <row r="82" spans="1:14" ht="14.4" customHeight="1" x14ac:dyDescent="0.3">
      <c r="A82" s="625" t="s">
        <v>549</v>
      </c>
      <c r="B82" s="626" t="s">
        <v>551</v>
      </c>
      <c r="C82" s="627" t="s">
        <v>563</v>
      </c>
      <c r="D82" s="628" t="s">
        <v>564</v>
      </c>
      <c r="E82" s="627" t="s">
        <v>552</v>
      </c>
      <c r="F82" s="628" t="s">
        <v>553</v>
      </c>
      <c r="G82" s="627" t="s">
        <v>690</v>
      </c>
      <c r="H82" s="627">
        <v>100499</v>
      </c>
      <c r="I82" s="627">
        <v>499</v>
      </c>
      <c r="J82" s="627" t="s">
        <v>715</v>
      </c>
      <c r="K82" s="627" t="s">
        <v>717</v>
      </c>
      <c r="L82" s="629">
        <v>98.583727458319927</v>
      </c>
      <c r="M82" s="629">
        <v>128</v>
      </c>
      <c r="N82" s="630">
        <v>12618.892220665319</v>
      </c>
    </row>
    <row r="83" spans="1:14" ht="14.4" customHeight="1" x14ac:dyDescent="0.3">
      <c r="A83" s="625" t="s">
        <v>549</v>
      </c>
      <c r="B83" s="626" t="s">
        <v>551</v>
      </c>
      <c r="C83" s="627" t="s">
        <v>563</v>
      </c>
      <c r="D83" s="628" t="s">
        <v>564</v>
      </c>
      <c r="E83" s="627" t="s">
        <v>552</v>
      </c>
      <c r="F83" s="628" t="s">
        <v>553</v>
      </c>
      <c r="G83" s="627" t="s">
        <v>690</v>
      </c>
      <c r="H83" s="627">
        <v>100502</v>
      </c>
      <c r="I83" s="627">
        <v>502</v>
      </c>
      <c r="J83" s="627" t="s">
        <v>718</v>
      </c>
      <c r="K83" s="627" t="s">
        <v>719</v>
      </c>
      <c r="L83" s="629">
        <v>163.91827010232876</v>
      </c>
      <c r="M83" s="629">
        <v>18</v>
      </c>
      <c r="N83" s="630">
        <v>2950.3805917395894</v>
      </c>
    </row>
    <row r="84" spans="1:14" ht="14.4" customHeight="1" x14ac:dyDescent="0.3">
      <c r="A84" s="625" t="s">
        <v>549</v>
      </c>
      <c r="B84" s="626" t="s">
        <v>551</v>
      </c>
      <c r="C84" s="627" t="s">
        <v>563</v>
      </c>
      <c r="D84" s="628" t="s">
        <v>564</v>
      </c>
      <c r="E84" s="627" t="s">
        <v>552</v>
      </c>
      <c r="F84" s="628" t="s">
        <v>553</v>
      </c>
      <c r="G84" s="627" t="s">
        <v>690</v>
      </c>
      <c r="H84" s="627">
        <v>100512</v>
      </c>
      <c r="I84" s="627">
        <v>512</v>
      </c>
      <c r="J84" s="627" t="s">
        <v>720</v>
      </c>
      <c r="K84" s="627" t="s">
        <v>721</v>
      </c>
      <c r="L84" s="629">
        <v>59.02</v>
      </c>
      <c r="M84" s="629">
        <v>2</v>
      </c>
      <c r="N84" s="630">
        <v>118.04</v>
      </c>
    </row>
    <row r="85" spans="1:14" ht="14.4" customHeight="1" x14ac:dyDescent="0.3">
      <c r="A85" s="625" t="s">
        <v>549</v>
      </c>
      <c r="B85" s="626" t="s">
        <v>551</v>
      </c>
      <c r="C85" s="627" t="s">
        <v>563</v>
      </c>
      <c r="D85" s="628" t="s">
        <v>564</v>
      </c>
      <c r="E85" s="627" t="s">
        <v>552</v>
      </c>
      <c r="F85" s="628" t="s">
        <v>553</v>
      </c>
      <c r="G85" s="627" t="s">
        <v>690</v>
      </c>
      <c r="H85" s="627">
        <v>100536</v>
      </c>
      <c r="I85" s="627">
        <v>536</v>
      </c>
      <c r="J85" s="627" t="s">
        <v>722</v>
      </c>
      <c r="K85" s="627" t="s">
        <v>708</v>
      </c>
      <c r="L85" s="629">
        <v>117.91</v>
      </c>
      <c r="M85" s="629">
        <v>1</v>
      </c>
      <c r="N85" s="630">
        <v>117.91</v>
      </c>
    </row>
    <row r="86" spans="1:14" ht="14.4" customHeight="1" x14ac:dyDescent="0.3">
      <c r="A86" s="625" t="s">
        <v>549</v>
      </c>
      <c r="B86" s="626" t="s">
        <v>551</v>
      </c>
      <c r="C86" s="627" t="s">
        <v>563</v>
      </c>
      <c r="D86" s="628" t="s">
        <v>564</v>
      </c>
      <c r="E86" s="627" t="s">
        <v>552</v>
      </c>
      <c r="F86" s="628" t="s">
        <v>553</v>
      </c>
      <c r="G86" s="627" t="s">
        <v>690</v>
      </c>
      <c r="H86" s="627">
        <v>100584</v>
      </c>
      <c r="I86" s="627">
        <v>584</v>
      </c>
      <c r="J86" s="627" t="s">
        <v>723</v>
      </c>
      <c r="K86" s="627" t="s">
        <v>724</v>
      </c>
      <c r="L86" s="629">
        <v>29.473299079223167</v>
      </c>
      <c r="M86" s="629">
        <v>9</v>
      </c>
      <c r="N86" s="630">
        <v>265.59958895067803</v>
      </c>
    </row>
    <row r="87" spans="1:14" ht="14.4" customHeight="1" x14ac:dyDescent="0.3">
      <c r="A87" s="625" t="s">
        <v>549</v>
      </c>
      <c r="B87" s="626" t="s">
        <v>551</v>
      </c>
      <c r="C87" s="627" t="s">
        <v>563</v>
      </c>
      <c r="D87" s="628" t="s">
        <v>564</v>
      </c>
      <c r="E87" s="627" t="s">
        <v>552</v>
      </c>
      <c r="F87" s="628" t="s">
        <v>553</v>
      </c>
      <c r="G87" s="627" t="s">
        <v>690</v>
      </c>
      <c r="H87" s="627">
        <v>100610</v>
      </c>
      <c r="I87" s="627">
        <v>610</v>
      </c>
      <c r="J87" s="627" t="s">
        <v>725</v>
      </c>
      <c r="K87" s="627" t="s">
        <v>726</v>
      </c>
      <c r="L87" s="629">
        <v>63.071428571428569</v>
      </c>
      <c r="M87" s="629">
        <v>15</v>
      </c>
      <c r="N87" s="630">
        <v>945.92</v>
      </c>
    </row>
    <row r="88" spans="1:14" ht="14.4" customHeight="1" x14ac:dyDescent="0.3">
      <c r="A88" s="625" t="s">
        <v>549</v>
      </c>
      <c r="B88" s="626" t="s">
        <v>551</v>
      </c>
      <c r="C88" s="627" t="s">
        <v>563</v>
      </c>
      <c r="D88" s="628" t="s">
        <v>564</v>
      </c>
      <c r="E88" s="627" t="s">
        <v>552</v>
      </c>
      <c r="F88" s="628" t="s">
        <v>553</v>
      </c>
      <c r="G88" s="627" t="s">
        <v>690</v>
      </c>
      <c r="H88" s="627">
        <v>100612</v>
      </c>
      <c r="I88" s="627">
        <v>612</v>
      </c>
      <c r="J88" s="627" t="s">
        <v>727</v>
      </c>
      <c r="K88" s="627" t="s">
        <v>728</v>
      </c>
      <c r="L88" s="629">
        <v>59.496666666666592</v>
      </c>
      <c r="M88" s="629">
        <v>5</v>
      </c>
      <c r="N88" s="630">
        <v>297.3299999999997</v>
      </c>
    </row>
    <row r="89" spans="1:14" ht="14.4" customHeight="1" x14ac:dyDescent="0.3">
      <c r="A89" s="625" t="s">
        <v>549</v>
      </c>
      <c r="B89" s="626" t="s">
        <v>551</v>
      </c>
      <c r="C89" s="627" t="s">
        <v>563</v>
      </c>
      <c r="D89" s="628" t="s">
        <v>564</v>
      </c>
      <c r="E89" s="627" t="s">
        <v>552</v>
      </c>
      <c r="F89" s="628" t="s">
        <v>553</v>
      </c>
      <c r="G89" s="627" t="s">
        <v>690</v>
      </c>
      <c r="H89" s="627">
        <v>100720</v>
      </c>
      <c r="I89" s="627">
        <v>720</v>
      </c>
      <c r="J89" s="627" t="s">
        <v>713</v>
      </c>
      <c r="K89" s="627" t="s">
        <v>729</v>
      </c>
      <c r="L89" s="629">
        <v>65.596220635650198</v>
      </c>
      <c r="M89" s="629">
        <v>37</v>
      </c>
      <c r="N89" s="630">
        <v>2424.1588636869592</v>
      </c>
    </row>
    <row r="90" spans="1:14" ht="14.4" customHeight="1" x14ac:dyDescent="0.3">
      <c r="A90" s="625" t="s">
        <v>549</v>
      </c>
      <c r="B90" s="626" t="s">
        <v>551</v>
      </c>
      <c r="C90" s="627" t="s">
        <v>563</v>
      </c>
      <c r="D90" s="628" t="s">
        <v>564</v>
      </c>
      <c r="E90" s="627" t="s">
        <v>552</v>
      </c>
      <c r="F90" s="628" t="s">
        <v>553</v>
      </c>
      <c r="G90" s="627" t="s">
        <v>690</v>
      </c>
      <c r="H90" s="627">
        <v>100802</v>
      </c>
      <c r="I90" s="627">
        <v>802</v>
      </c>
      <c r="J90" s="627" t="s">
        <v>730</v>
      </c>
      <c r="K90" s="627" t="s">
        <v>731</v>
      </c>
      <c r="L90" s="629">
        <v>60.213042653272211</v>
      </c>
      <c r="M90" s="629">
        <v>23</v>
      </c>
      <c r="N90" s="630">
        <v>1384.8990386731268</v>
      </c>
    </row>
    <row r="91" spans="1:14" ht="14.4" customHeight="1" x14ac:dyDescent="0.3">
      <c r="A91" s="625" t="s">
        <v>549</v>
      </c>
      <c r="B91" s="626" t="s">
        <v>551</v>
      </c>
      <c r="C91" s="627" t="s">
        <v>563</v>
      </c>
      <c r="D91" s="628" t="s">
        <v>564</v>
      </c>
      <c r="E91" s="627" t="s">
        <v>552</v>
      </c>
      <c r="F91" s="628" t="s">
        <v>553</v>
      </c>
      <c r="G91" s="627" t="s">
        <v>690</v>
      </c>
      <c r="H91" s="627">
        <v>100809</v>
      </c>
      <c r="I91" s="627">
        <v>809</v>
      </c>
      <c r="J91" s="627" t="s">
        <v>732</v>
      </c>
      <c r="K91" s="627" t="s">
        <v>733</v>
      </c>
      <c r="L91" s="629">
        <v>64.13</v>
      </c>
      <c r="M91" s="629">
        <v>2</v>
      </c>
      <c r="N91" s="630">
        <v>128.26</v>
      </c>
    </row>
    <row r="92" spans="1:14" ht="14.4" customHeight="1" x14ac:dyDescent="0.3">
      <c r="A92" s="625" t="s">
        <v>549</v>
      </c>
      <c r="B92" s="626" t="s">
        <v>551</v>
      </c>
      <c r="C92" s="627" t="s">
        <v>563</v>
      </c>
      <c r="D92" s="628" t="s">
        <v>564</v>
      </c>
      <c r="E92" s="627" t="s">
        <v>552</v>
      </c>
      <c r="F92" s="628" t="s">
        <v>553</v>
      </c>
      <c r="G92" s="627" t="s">
        <v>690</v>
      </c>
      <c r="H92" s="627">
        <v>100810</v>
      </c>
      <c r="I92" s="627">
        <v>810</v>
      </c>
      <c r="J92" s="627" t="s">
        <v>734</v>
      </c>
      <c r="K92" s="627" t="s">
        <v>735</v>
      </c>
      <c r="L92" s="629">
        <v>45.22627694992125</v>
      </c>
      <c r="M92" s="629">
        <v>9</v>
      </c>
      <c r="N92" s="630">
        <v>406.75762689454893</v>
      </c>
    </row>
    <row r="93" spans="1:14" ht="14.4" customHeight="1" x14ac:dyDescent="0.3">
      <c r="A93" s="625" t="s">
        <v>549</v>
      </c>
      <c r="B93" s="626" t="s">
        <v>551</v>
      </c>
      <c r="C93" s="627" t="s">
        <v>563</v>
      </c>
      <c r="D93" s="628" t="s">
        <v>564</v>
      </c>
      <c r="E93" s="627" t="s">
        <v>552</v>
      </c>
      <c r="F93" s="628" t="s">
        <v>553</v>
      </c>
      <c r="G93" s="627" t="s">
        <v>690</v>
      </c>
      <c r="H93" s="627">
        <v>100812</v>
      </c>
      <c r="I93" s="627">
        <v>812</v>
      </c>
      <c r="J93" s="627" t="s">
        <v>736</v>
      </c>
      <c r="K93" s="627" t="s">
        <v>737</v>
      </c>
      <c r="L93" s="629">
        <v>51.8198475519998</v>
      </c>
      <c r="M93" s="629">
        <v>1</v>
      </c>
      <c r="N93" s="630">
        <v>51.8198475519998</v>
      </c>
    </row>
    <row r="94" spans="1:14" ht="14.4" customHeight="1" x14ac:dyDescent="0.3">
      <c r="A94" s="625" t="s">
        <v>549</v>
      </c>
      <c r="B94" s="626" t="s">
        <v>551</v>
      </c>
      <c r="C94" s="627" t="s">
        <v>563</v>
      </c>
      <c r="D94" s="628" t="s">
        <v>564</v>
      </c>
      <c r="E94" s="627" t="s">
        <v>552</v>
      </c>
      <c r="F94" s="628" t="s">
        <v>553</v>
      </c>
      <c r="G94" s="627" t="s">
        <v>690</v>
      </c>
      <c r="H94" s="627">
        <v>100835</v>
      </c>
      <c r="I94" s="627">
        <v>835</v>
      </c>
      <c r="J94" s="627" t="s">
        <v>738</v>
      </c>
      <c r="K94" s="627" t="s">
        <v>739</v>
      </c>
      <c r="L94" s="629">
        <v>55.717702265199264</v>
      </c>
      <c r="M94" s="629">
        <v>38</v>
      </c>
      <c r="N94" s="630">
        <v>2117.6574693668022</v>
      </c>
    </row>
    <row r="95" spans="1:14" ht="14.4" customHeight="1" x14ac:dyDescent="0.3">
      <c r="A95" s="625" t="s">
        <v>549</v>
      </c>
      <c r="B95" s="626" t="s">
        <v>551</v>
      </c>
      <c r="C95" s="627" t="s">
        <v>563</v>
      </c>
      <c r="D95" s="628" t="s">
        <v>564</v>
      </c>
      <c r="E95" s="627" t="s">
        <v>552</v>
      </c>
      <c r="F95" s="628" t="s">
        <v>553</v>
      </c>
      <c r="G95" s="627" t="s">
        <v>690</v>
      </c>
      <c r="H95" s="627">
        <v>100843</v>
      </c>
      <c r="I95" s="627">
        <v>843</v>
      </c>
      <c r="J95" s="627" t="s">
        <v>740</v>
      </c>
      <c r="K95" s="627" t="s">
        <v>739</v>
      </c>
      <c r="L95" s="629">
        <v>88.66997487540074</v>
      </c>
      <c r="M95" s="629">
        <v>7</v>
      </c>
      <c r="N95" s="630">
        <v>620.59979900320604</v>
      </c>
    </row>
    <row r="96" spans="1:14" ht="14.4" customHeight="1" x14ac:dyDescent="0.3">
      <c r="A96" s="625" t="s">
        <v>549</v>
      </c>
      <c r="B96" s="626" t="s">
        <v>551</v>
      </c>
      <c r="C96" s="627" t="s">
        <v>563</v>
      </c>
      <c r="D96" s="628" t="s">
        <v>564</v>
      </c>
      <c r="E96" s="627" t="s">
        <v>552</v>
      </c>
      <c r="F96" s="628" t="s">
        <v>553</v>
      </c>
      <c r="G96" s="627" t="s">
        <v>690</v>
      </c>
      <c r="H96" s="627">
        <v>100858</v>
      </c>
      <c r="I96" s="627">
        <v>858</v>
      </c>
      <c r="J96" s="627" t="s">
        <v>741</v>
      </c>
      <c r="K96" s="627" t="s">
        <v>742</v>
      </c>
      <c r="L96" s="629">
        <v>29.080008729859561</v>
      </c>
      <c r="M96" s="629">
        <v>17</v>
      </c>
      <c r="N96" s="630">
        <v>494.40039284368021</v>
      </c>
    </row>
    <row r="97" spans="1:14" ht="14.4" customHeight="1" x14ac:dyDescent="0.3">
      <c r="A97" s="625" t="s">
        <v>549</v>
      </c>
      <c r="B97" s="626" t="s">
        <v>551</v>
      </c>
      <c r="C97" s="627" t="s">
        <v>563</v>
      </c>
      <c r="D97" s="628" t="s">
        <v>564</v>
      </c>
      <c r="E97" s="627" t="s">
        <v>552</v>
      </c>
      <c r="F97" s="628" t="s">
        <v>553</v>
      </c>
      <c r="G97" s="627" t="s">
        <v>690</v>
      </c>
      <c r="H97" s="627">
        <v>100876</v>
      </c>
      <c r="I97" s="627">
        <v>876</v>
      </c>
      <c r="J97" s="627" t="s">
        <v>730</v>
      </c>
      <c r="K97" s="627" t="s">
        <v>743</v>
      </c>
      <c r="L97" s="629">
        <v>64.879811298327553</v>
      </c>
      <c r="M97" s="629">
        <v>3</v>
      </c>
      <c r="N97" s="630">
        <v>194.98924519331021</v>
      </c>
    </row>
    <row r="98" spans="1:14" ht="14.4" customHeight="1" x14ac:dyDescent="0.3">
      <c r="A98" s="625" t="s">
        <v>549</v>
      </c>
      <c r="B98" s="626" t="s">
        <v>551</v>
      </c>
      <c r="C98" s="627" t="s">
        <v>563</v>
      </c>
      <c r="D98" s="628" t="s">
        <v>564</v>
      </c>
      <c r="E98" s="627" t="s">
        <v>552</v>
      </c>
      <c r="F98" s="628" t="s">
        <v>553</v>
      </c>
      <c r="G98" s="627" t="s">
        <v>690</v>
      </c>
      <c r="H98" s="627">
        <v>100965</v>
      </c>
      <c r="I98" s="627">
        <v>965</v>
      </c>
      <c r="J98" s="627" t="s">
        <v>744</v>
      </c>
      <c r="K98" s="627" t="s">
        <v>745</v>
      </c>
      <c r="L98" s="629">
        <v>36.43</v>
      </c>
      <c r="M98" s="629">
        <v>1</v>
      </c>
      <c r="N98" s="630">
        <v>36.43</v>
      </c>
    </row>
    <row r="99" spans="1:14" ht="14.4" customHeight="1" x14ac:dyDescent="0.3">
      <c r="A99" s="625" t="s">
        <v>549</v>
      </c>
      <c r="B99" s="626" t="s">
        <v>551</v>
      </c>
      <c r="C99" s="627" t="s">
        <v>563</v>
      </c>
      <c r="D99" s="628" t="s">
        <v>564</v>
      </c>
      <c r="E99" s="627" t="s">
        <v>552</v>
      </c>
      <c r="F99" s="628" t="s">
        <v>553</v>
      </c>
      <c r="G99" s="627" t="s">
        <v>690</v>
      </c>
      <c r="H99" s="627">
        <v>100966</v>
      </c>
      <c r="I99" s="627">
        <v>966</v>
      </c>
      <c r="J99" s="627" t="s">
        <v>746</v>
      </c>
      <c r="K99" s="627" t="s">
        <v>745</v>
      </c>
      <c r="L99" s="629">
        <v>39.224947246030005</v>
      </c>
      <c r="M99" s="629">
        <v>5</v>
      </c>
      <c r="N99" s="630">
        <v>199.41978898412003</v>
      </c>
    </row>
    <row r="100" spans="1:14" ht="14.4" customHeight="1" x14ac:dyDescent="0.3">
      <c r="A100" s="625" t="s">
        <v>549</v>
      </c>
      <c r="B100" s="626" t="s">
        <v>551</v>
      </c>
      <c r="C100" s="627" t="s">
        <v>563</v>
      </c>
      <c r="D100" s="628" t="s">
        <v>564</v>
      </c>
      <c r="E100" s="627" t="s">
        <v>552</v>
      </c>
      <c r="F100" s="628" t="s">
        <v>553</v>
      </c>
      <c r="G100" s="627" t="s">
        <v>690</v>
      </c>
      <c r="H100" s="627">
        <v>101125</v>
      </c>
      <c r="I100" s="627">
        <v>1125</v>
      </c>
      <c r="J100" s="627" t="s">
        <v>747</v>
      </c>
      <c r="K100" s="627" t="s">
        <v>748</v>
      </c>
      <c r="L100" s="629">
        <v>78.579870013927646</v>
      </c>
      <c r="M100" s="629">
        <v>39</v>
      </c>
      <c r="N100" s="630">
        <v>3064.6117382987195</v>
      </c>
    </row>
    <row r="101" spans="1:14" ht="14.4" customHeight="1" x14ac:dyDescent="0.3">
      <c r="A101" s="625" t="s">
        <v>549</v>
      </c>
      <c r="B101" s="626" t="s">
        <v>551</v>
      </c>
      <c r="C101" s="627" t="s">
        <v>563</v>
      </c>
      <c r="D101" s="628" t="s">
        <v>564</v>
      </c>
      <c r="E101" s="627" t="s">
        <v>552</v>
      </c>
      <c r="F101" s="628" t="s">
        <v>553</v>
      </c>
      <c r="G101" s="627" t="s">
        <v>690</v>
      </c>
      <c r="H101" s="627">
        <v>101290</v>
      </c>
      <c r="I101" s="627">
        <v>1290</v>
      </c>
      <c r="J101" s="627" t="s">
        <v>749</v>
      </c>
      <c r="K101" s="627" t="s">
        <v>750</v>
      </c>
      <c r="L101" s="629">
        <v>137.1</v>
      </c>
      <c r="M101" s="629">
        <v>1</v>
      </c>
      <c r="N101" s="630">
        <v>137.1</v>
      </c>
    </row>
    <row r="102" spans="1:14" ht="14.4" customHeight="1" x14ac:dyDescent="0.3">
      <c r="A102" s="625" t="s">
        <v>549</v>
      </c>
      <c r="B102" s="626" t="s">
        <v>551</v>
      </c>
      <c r="C102" s="627" t="s">
        <v>563</v>
      </c>
      <c r="D102" s="628" t="s">
        <v>564</v>
      </c>
      <c r="E102" s="627" t="s">
        <v>552</v>
      </c>
      <c r="F102" s="628" t="s">
        <v>553</v>
      </c>
      <c r="G102" s="627" t="s">
        <v>690</v>
      </c>
      <c r="H102" s="627">
        <v>101710</v>
      </c>
      <c r="I102" s="627">
        <v>1710</v>
      </c>
      <c r="J102" s="627" t="s">
        <v>751</v>
      </c>
      <c r="K102" s="627" t="s">
        <v>752</v>
      </c>
      <c r="L102" s="629">
        <v>66.631383650047823</v>
      </c>
      <c r="M102" s="629">
        <v>39</v>
      </c>
      <c r="N102" s="630">
        <v>2598.0422642521526</v>
      </c>
    </row>
    <row r="103" spans="1:14" ht="14.4" customHeight="1" x14ac:dyDescent="0.3">
      <c r="A103" s="625" t="s">
        <v>549</v>
      </c>
      <c r="B103" s="626" t="s">
        <v>551</v>
      </c>
      <c r="C103" s="627" t="s">
        <v>563</v>
      </c>
      <c r="D103" s="628" t="s">
        <v>564</v>
      </c>
      <c r="E103" s="627" t="s">
        <v>552</v>
      </c>
      <c r="F103" s="628" t="s">
        <v>553</v>
      </c>
      <c r="G103" s="627" t="s">
        <v>690</v>
      </c>
      <c r="H103" s="627">
        <v>101807</v>
      </c>
      <c r="I103" s="627">
        <v>40538</v>
      </c>
      <c r="J103" s="627" t="s">
        <v>753</v>
      </c>
      <c r="K103" s="627" t="s">
        <v>754</v>
      </c>
      <c r="L103" s="629">
        <v>777.596</v>
      </c>
      <c r="M103" s="629">
        <v>1</v>
      </c>
      <c r="N103" s="630">
        <v>777.596</v>
      </c>
    </row>
    <row r="104" spans="1:14" ht="14.4" customHeight="1" x14ac:dyDescent="0.3">
      <c r="A104" s="625" t="s">
        <v>549</v>
      </c>
      <c r="B104" s="626" t="s">
        <v>551</v>
      </c>
      <c r="C104" s="627" t="s">
        <v>563</v>
      </c>
      <c r="D104" s="628" t="s">
        <v>564</v>
      </c>
      <c r="E104" s="627" t="s">
        <v>552</v>
      </c>
      <c r="F104" s="628" t="s">
        <v>553</v>
      </c>
      <c r="G104" s="627" t="s">
        <v>690</v>
      </c>
      <c r="H104" s="627">
        <v>101940</v>
      </c>
      <c r="I104" s="627">
        <v>1940</v>
      </c>
      <c r="J104" s="627" t="s">
        <v>755</v>
      </c>
      <c r="K104" s="627" t="s">
        <v>756</v>
      </c>
      <c r="L104" s="629">
        <v>25.484633270956699</v>
      </c>
      <c r="M104" s="629">
        <v>3</v>
      </c>
      <c r="N104" s="630">
        <v>76.468704933002201</v>
      </c>
    </row>
    <row r="105" spans="1:14" ht="14.4" customHeight="1" x14ac:dyDescent="0.3">
      <c r="A105" s="625" t="s">
        <v>549</v>
      </c>
      <c r="B105" s="626" t="s">
        <v>551</v>
      </c>
      <c r="C105" s="627" t="s">
        <v>563</v>
      </c>
      <c r="D105" s="628" t="s">
        <v>564</v>
      </c>
      <c r="E105" s="627" t="s">
        <v>552</v>
      </c>
      <c r="F105" s="628" t="s">
        <v>553</v>
      </c>
      <c r="G105" s="627" t="s">
        <v>690</v>
      </c>
      <c r="H105" s="627">
        <v>102123</v>
      </c>
      <c r="I105" s="627">
        <v>2123</v>
      </c>
      <c r="J105" s="627" t="s">
        <v>757</v>
      </c>
      <c r="K105" s="627" t="s">
        <v>758</v>
      </c>
      <c r="L105" s="629">
        <v>128.16470111476224</v>
      </c>
      <c r="M105" s="629">
        <v>5</v>
      </c>
      <c r="N105" s="630">
        <v>640.81796011978395</v>
      </c>
    </row>
    <row r="106" spans="1:14" ht="14.4" customHeight="1" x14ac:dyDescent="0.3">
      <c r="A106" s="625" t="s">
        <v>549</v>
      </c>
      <c r="B106" s="626" t="s">
        <v>551</v>
      </c>
      <c r="C106" s="627" t="s">
        <v>563</v>
      </c>
      <c r="D106" s="628" t="s">
        <v>564</v>
      </c>
      <c r="E106" s="627" t="s">
        <v>552</v>
      </c>
      <c r="F106" s="628" t="s">
        <v>553</v>
      </c>
      <c r="G106" s="627" t="s">
        <v>690</v>
      </c>
      <c r="H106" s="627">
        <v>102133</v>
      </c>
      <c r="I106" s="627">
        <v>2133</v>
      </c>
      <c r="J106" s="627" t="s">
        <v>759</v>
      </c>
      <c r="K106" s="627" t="s">
        <v>760</v>
      </c>
      <c r="L106" s="629">
        <v>27.374982838637766</v>
      </c>
      <c r="M106" s="629">
        <v>28</v>
      </c>
      <c r="N106" s="630">
        <v>765.67900835726482</v>
      </c>
    </row>
    <row r="107" spans="1:14" ht="14.4" customHeight="1" x14ac:dyDescent="0.3">
      <c r="A107" s="625" t="s">
        <v>549</v>
      </c>
      <c r="B107" s="626" t="s">
        <v>551</v>
      </c>
      <c r="C107" s="627" t="s">
        <v>563</v>
      </c>
      <c r="D107" s="628" t="s">
        <v>564</v>
      </c>
      <c r="E107" s="627" t="s">
        <v>552</v>
      </c>
      <c r="F107" s="628" t="s">
        <v>553</v>
      </c>
      <c r="G107" s="627" t="s">
        <v>690</v>
      </c>
      <c r="H107" s="627">
        <v>102477</v>
      </c>
      <c r="I107" s="627">
        <v>2477</v>
      </c>
      <c r="J107" s="627" t="s">
        <v>761</v>
      </c>
      <c r="K107" s="627" t="s">
        <v>706</v>
      </c>
      <c r="L107" s="629">
        <v>42.04798341222449</v>
      </c>
      <c r="M107" s="629">
        <v>21</v>
      </c>
      <c r="N107" s="630">
        <v>882.87919494960056</v>
      </c>
    </row>
    <row r="108" spans="1:14" ht="14.4" customHeight="1" x14ac:dyDescent="0.3">
      <c r="A108" s="625" t="s">
        <v>549</v>
      </c>
      <c r="B108" s="626" t="s">
        <v>551</v>
      </c>
      <c r="C108" s="627" t="s">
        <v>563</v>
      </c>
      <c r="D108" s="628" t="s">
        <v>564</v>
      </c>
      <c r="E108" s="627" t="s">
        <v>552</v>
      </c>
      <c r="F108" s="628" t="s">
        <v>553</v>
      </c>
      <c r="G108" s="627" t="s">
        <v>690</v>
      </c>
      <c r="H108" s="627">
        <v>102478</v>
      </c>
      <c r="I108" s="627">
        <v>2478</v>
      </c>
      <c r="J108" s="627" t="s">
        <v>761</v>
      </c>
      <c r="K108" s="627" t="s">
        <v>762</v>
      </c>
      <c r="L108" s="629">
        <v>81.210047659829868</v>
      </c>
      <c r="M108" s="629">
        <v>20</v>
      </c>
      <c r="N108" s="630">
        <v>1624.0408916113738</v>
      </c>
    </row>
    <row r="109" spans="1:14" ht="14.4" customHeight="1" x14ac:dyDescent="0.3">
      <c r="A109" s="625" t="s">
        <v>549</v>
      </c>
      <c r="B109" s="626" t="s">
        <v>551</v>
      </c>
      <c r="C109" s="627" t="s">
        <v>563</v>
      </c>
      <c r="D109" s="628" t="s">
        <v>564</v>
      </c>
      <c r="E109" s="627" t="s">
        <v>552</v>
      </c>
      <c r="F109" s="628" t="s">
        <v>553</v>
      </c>
      <c r="G109" s="627" t="s">
        <v>690</v>
      </c>
      <c r="H109" s="627">
        <v>102479</v>
      </c>
      <c r="I109" s="627">
        <v>2479</v>
      </c>
      <c r="J109" s="627" t="s">
        <v>763</v>
      </c>
      <c r="K109" s="627" t="s">
        <v>764</v>
      </c>
      <c r="L109" s="629">
        <v>60.939983550120999</v>
      </c>
      <c r="M109" s="629">
        <v>4</v>
      </c>
      <c r="N109" s="630">
        <v>243.759934200484</v>
      </c>
    </row>
    <row r="110" spans="1:14" ht="14.4" customHeight="1" x14ac:dyDescent="0.3">
      <c r="A110" s="625" t="s">
        <v>549</v>
      </c>
      <c r="B110" s="626" t="s">
        <v>551</v>
      </c>
      <c r="C110" s="627" t="s">
        <v>563</v>
      </c>
      <c r="D110" s="628" t="s">
        <v>564</v>
      </c>
      <c r="E110" s="627" t="s">
        <v>552</v>
      </c>
      <c r="F110" s="628" t="s">
        <v>553</v>
      </c>
      <c r="G110" s="627" t="s">
        <v>690</v>
      </c>
      <c r="H110" s="627">
        <v>102486</v>
      </c>
      <c r="I110" s="627">
        <v>2486</v>
      </c>
      <c r="J110" s="627" t="s">
        <v>765</v>
      </c>
      <c r="K110" s="627" t="s">
        <v>766</v>
      </c>
      <c r="L110" s="629">
        <v>121.28372933920032</v>
      </c>
      <c r="M110" s="629">
        <v>171</v>
      </c>
      <c r="N110" s="630">
        <v>20730.248168391456</v>
      </c>
    </row>
    <row r="111" spans="1:14" ht="14.4" customHeight="1" x14ac:dyDescent="0.3">
      <c r="A111" s="625" t="s">
        <v>549</v>
      </c>
      <c r="B111" s="626" t="s">
        <v>551</v>
      </c>
      <c r="C111" s="627" t="s">
        <v>563</v>
      </c>
      <c r="D111" s="628" t="s">
        <v>564</v>
      </c>
      <c r="E111" s="627" t="s">
        <v>552</v>
      </c>
      <c r="F111" s="628" t="s">
        <v>553</v>
      </c>
      <c r="G111" s="627" t="s">
        <v>690</v>
      </c>
      <c r="H111" s="627">
        <v>102539</v>
      </c>
      <c r="I111" s="627">
        <v>2539</v>
      </c>
      <c r="J111" s="627" t="s">
        <v>767</v>
      </c>
      <c r="K111" s="627" t="s">
        <v>768</v>
      </c>
      <c r="L111" s="629">
        <v>34.450000000000003</v>
      </c>
      <c r="M111" s="629">
        <v>1</v>
      </c>
      <c r="N111" s="630">
        <v>34.450000000000003</v>
      </c>
    </row>
    <row r="112" spans="1:14" ht="14.4" customHeight="1" x14ac:dyDescent="0.3">
      <c r="A112" s="625" t="s">
        <v>549</v>
      </c>
      <c r="B112" s="626" t="s">
        <v>551</v>
      </c>
      <c r="C112" s="627" t="s">
        <v>563</v>
      </c>
      <c r="D112" s="628" t="s">
        <v>564</v>
      </c>
      <c r="E112" s="627" t="s">
        <v>552</v>
      </c>
      <c r="F112" s="628" t="s">
        <v>553</v>
      </c>
      <c r="G112" s="627" t="s">
        <v>690</v>
      </c>
      <c r="H112" s="627">
        <v>102684</v>
      </c>
      <c r="I112" s="627">
        <v>2684</v>
      </c>
      <c r="J112" s="627" t="s">
        <v>718</v>
      </c>
      <c r="K112" s="627" t="s">
        <v>769</v>
      </c>
      <c r="L112" s="629">
        <v>45.0225000000002</v>
      </c>
      <c r="M112" s="629">
        <v>2</v>
      </c>
      <c r="N112" s="630">
        <v>90.0450000000004</v>
      </c>
    </row>
    <row r="113" spans="1:14" ht="14.4" customHeight="1" x14ac:dyDescent="0.3">
      <c r="A113" s="625" t="s">
        <v>549</v>
      </c>
      <c r="B113" s="626" t="s">
        <v>551</v>
      </c>
      <c r="C113" s="627" t="s">
        <v>563</v>
      </c>
      <c r="D113" s="628" t="s">
        <v>564</v>
      </c>
      <c r="E113" s="627" t="s">
        <v>552</v>
      </c>
      <c r="F113" s="628" t="s">
        <v>553</v>
      </c>
      <c r="G113" s="627" t="s">
        <v>690</v>
      </c>
      <c r="H113" s="627">
        <v>102785</v>
      </c>
      <c r="I113" s="627">
        <v>2785</v>
      </c>
      <c r="J113" s="627" t="s">
        <v>770</v>
      </c>
      <c r="K113" s="627" t="s">
        <v>758</v>
      </c>
      <c r="L113" s="629">
        <v>49.77</v>
      </c>
      <c r="M113" s="629">
        <v>1</v>
      </c>
      <c r="N113" s="630">
        <v>49.77</v>
      </c>
    </row>
    <row r="114" spans="1:14" ht="14.4" customHeight="1" x14ac:dyDescent="0.3">
      <c r="A114" s="625" t="s">
        <v>549</v>
      </c>
      <c r="B114" s="626" t="s">
        <v>551</v>
      </c>
      <c r="C114" s="627" t="s">
        <v>563</v>
      </c>
      <c r="D114" s="628" t="s">
        <v>564</v>
      </c>
      <c r="E114" s="627" t="s">
        <v>552</v>
      </c>
      <c r="F114" s="628" t="s">
        <v>553</v>
      </c>
      <c r="G114" s="627" t="s">
        <v>690</v>
      </c>
      <c r="H114" s="627">
        <v>102818</v>
      </c>
      <c r="I114" s="627">
        <v>2818</v>
      </c>
      <c r="J114" s="627" t="s">
        <v>771</v>
      </c>
      <c r="K114" s="627" t="s">
        <v>772</v>
      </c>
      <c r="L114" s="629">
        <v>91.883609955067129</v>
      </c>
      <c r="M114" s="629">
        <v>23</v>
      </c>
      <c r="N114" s="630">
        <v>2113.1894172247139</v>
      </c>
    </row>
    <row r="115" spans="1:14" ht="14.4" customHeight="1" x14ac:dyDescent="0.3">
      <c r="A115" s="625" t="s">
        <v>549</v>
      </c>
      <c r="B115" s="626" t="s">
        <v>551</v>
      </c>
      <c r="C115" s="627" t="s">
        <v>563</v>
      </c>
      <c r="D115" s="628" t="s">
        <v>564</v>
      </c>
      <c r="E115" s="627" t="s">
        <v>552</v>
      </c>
      <c r="F115" s="628" t="s">
        <v>553</v>
      </c>
      <c r="G115" s="627" t="s">
        <v>690</v>
      </c>
      <c r="H115" s="627">
        <v>102957</v>
      </c>
      <c r="I115" s="627">
        <v>2957</v>
      </c>
      <c r="J115" s="627" t="s">
        <v>773</v>
      </c>
      <c r="K115" s="627" t="s">
        <v>774</v>
      </c>
      <c r="L115" s="629">
        <v>67.894858618759145</v>
      </c>
      <c r="M115" s="629">
        <v>2</v>
      </c>
      <c r="N115" s="630">
        <v>135.78971723751829</v>
      </c>
    </row>
    <row r="116" spans="1:14" ht="14.4" customHeight="1" x14ac:dyDescent="0.3">
      <c r="A116" s="625" t="s">
        <v>549</v>
      </c>
      <c r="B116" s="626" t="s">
        <v>551</v>
      </c>
      <c r="C116" s="627" t="s">
        <v>563</v>
      </c>
      <c r="D116" s="628" t="s">
        <v>564</v>
      </c>
      <c r="E116" s="627" t="s">
        <v>552</v>
      </c>
      <c r="F116" s="628" t="s">
        <v>553</v>
      </c>
      <c r="G116" s="627" t="s">
        <v>690</v>
      </c>
      <c r="H116" s="627">
        <v>102959</v>
      </c>
      <c r="I116" s="627">
        <v>2959</v>
      </c>
      <c r="J116" s="627" t="s">
        <v>775</v>
      </c>
      <c r="K116" s="627" t="s">
        <v>776</v>
      </c>
      <c r="L116" s="629">
        <v>81.470248592064493</v>
      </c>
      <c r="M116" s="629">
        <v>2</v>
      </c>
      <c r="N116" s="630">
        <v>162.94049718412899</v>
      </c>
    </row>
    <row r="117" spans="1:14" ht="14.4" customHeight="1" x14ac:dyDescent="0.3">
      <c r="A117" s="625" t="s">
        <v>549</v>
      </c>
      <c r="B117" s="626" t="s">
        <v>551</v>
      </c>
      <c r="C117" s="627" t="s">
        <v>563</v>
      </c>
      <c r="D117" s="628" t="s">
        <v>564</v>
      </c>
      <c r="E117" s="627" t="s">
        <v>552</v>
      </c>
      <c r="F117" s="628" t="s">
        <v>553</v>
      </c>
      <c r="G117" s="627" t="s">
        <v>690</v>
      </c>
      <c r="H117" s="627">
        <v>102963</v>
      </c>
      <c r="I117" s="627">
        <v>2963</v>
      </c>
      <c r="J117" s="627" t="s">
        <v>777</v>
      </c>
      <c r="K117" s="627" t="s">
        <v>778</v>
      </c>
      <c r="L117" s="629">
        <v>128.40474999999998</v>
      </c>
      <c r="M117" s="629">
        <v>8</v>
      </c>
      <c r="N117" s="630">
        <v>1027.258</v>
      </c>
    </row>
    <row r="118" spans="1:14" ht="14.4" customHeight="1" x14ac:dyDescent="0.3">
      <c r="A118" s="625" t="s">
        <v>549</v>
      </c>
      <c r="B118" s="626" t="s">
        <v>551</v>
      </c>
      <c r="C118" s="627" t="s">
        <v>563</v>
      </c>
      <c r="D118" s="628" t="s">
        <v>564</v>
      </c>
      <c r="E118" s="627" t="s">
        <v>552</v>
      </c>
      <c r="F118" s="628" t="s">
        <v>553</v>
      </c>
      <c r="G118" s="627" t="s">
        <v>690</v>
      </c>
      <c r="H118" s="627">
        <v>103542</v>
      </c>
      <c r="I118" s="627">
        <v>3542</v>
      </c>
      <c r="J118" s="627" t="s">
        <v>779</v>
      </c>
      <c r="K118" s="627" t="s">
        <v>780</v>
      </c>
      <c r="L118" s="629">
        <v>37.26</v>
      </c>
      <c r="M118" s="629">
        <v>1</v>
      </c>
      <c r="N118" s="630">
        <v>37.26</v>
      </c>
    </row>
    <row r="119" spans="1:14" ht="14.4" customHeight="1" x14ac:dyDescent="0.3">
      <c r="A119" s="625" t="s">
        <v>549</v>
      </c>
      <c r="B119" s="626" t="s">
        <v>551</v>
      </c>
      <c r="C119" s="627" t="s">
        <v>563</v>
      </c>
      <c r="D119" s="628" t="s">
        <v>564</v>
      </c>
      <c r="E119" s="627" t="s">
        <v>552</v>
      </c>
      <c r="F119" s="628" t="s">
        <v>553</v>
      </c>
      <c r="G119" s="627" t="s">
        <v>690</v>
      </c>
      <c r="H119" s="627">
        <v>103550</v>
      </c>
      <c r="I119" s="627">
        <v>3550</v>
      </c>
      <c r="J119" s="627" t="s">
        <v>781</v>
      </c>
      <c r="K119" s="627" t="s">
        <v>704</v>
      </c>
      <c r="L119" s="629">
        <v>40.680000000000007</v>
      </c>
      <c r="M119" s="629">
        <v>7</v>
      </c>
      <c r="N119" s="630">
        <v>281.85000000000002</v>
      </c>
    </row>
    <row r="120" spans="1:14" ht="14.4" customHeight="1" x14ac:dyDescent="0.3">
      <c r="A120" s="625" t="s">
        <v>549</v>
      </c>
      <c r="B120" s="626" t="s">
        <v>551</v>
      </c>
      <c r="C120" s="627" t="s">
        <v>563</v>
      </c>
      <c r="D120" s="628" t="s">
        <v>564</v>
      </c>
      <c r="E120" s="627" t="s">
        <v>552</v>
      </c>
      <c r="F120" s="628" t="s">
        <v>553</v>
      </c>
      <c r="G120" s="627" t="s">
        <v>690</v>
      </c>
      <c r="H120" s="627">
        <v>103575</v>
      </c>
      <c r="I120" s="627">
        <v>3575</v>
      </c>
      <c r="J120" s="627" t="s">
        <v>782</v>
      </c>
      <c r="K120" s="627" t="s">
        <v>739</v>
      </c>
      <c r="L120" s="629">
        <v>67.508823667179939</v>
      </c>
      <c r="M120" s="629">
        <v>135</v>
      </c>
      <c r="N120" s="630">
        <v>9111.9939945074875</v>
      </c>
    </row>
    <row r="121" spans="1:14" ht="14.4" customHeight="1" x14ac:dyDescent="0.3">
      <c r="A121" s="625" t="s">
        <v>549</v>
      </c>
      <c r="B121" s="626" t="s">
        <v>551</v>
      </c>
      <c r="C121" s="627" t="s">
        <v>563</v>
      </c>
      <c r="D121" s="628" t="s">
        <v>564</v>
      </c>
      <c r="E121" s="627" t="s">
        <v>552</v>
      </c>
      <c r="F121" s="628" t="s">
        <v>553</v>
      </c>
      <c r="G121" s="627" t="s">
        <v>690</v>
      </c>
      <c r="H121" s="627">
        <v>103688</v>
      </c>
      <c r="I121" s="627">
        <v>3688</v>
      </c>
      <c r="J121" s="627" t="s">
        <v>783</v>
      </c>
      <c r="K121" s="627" t="s">
        <v>784</v>
      </c>
      <c r="L121" s="629">
        <v>59.368879598099234</v>
      </c>
      <c r="M121" s="629">
        <v>22</v>
      </c>
      <c r="N121" s="630">
        <v>1307.1990674230146</v>
      </c>
    </row>
    <row r="122" spans="1:14" ht="14.4" customHeight="1" x14ac:dyDescent="0.3">
      <c r="A122" s="625" t="s">
        <v>549</v>
      </c>
      <c r="B122" s="626" t="s">
        <v>551</v>
      </c>
      <c r="C122" s="627" t="s">
        <v>563</v>
      </c>
      <c r="D122" s="628" t="s">
        <v>564</v>
      </c>
      <c r="E122" s="627" t="s">
        <v>552</v>
      </c>
      <c r="F122" s="628" t="s">
        <v>553</v>
      </c>
      <c r="G122" s="627" t="s">
        <v>690</v>
      </c>
      <c r="H122" s="627">
        <v>104071</v>
      </c>
      <c r="I122" s="627">
        <v>4071</v>
      </c>
      <c r="J122" s="627" t="s">
        <v>763</v>
      </c>
      <c r="K122" s="627" t="s">
        <v>785</v>
      </c>
      <c r="L122" s="629">
        <v>148.13494359765681</v>
      </c>
      <c r="M122" s="629">
        <v>24</v>
      </c>
      <c r="N122" s="630">
        <v>3563.3980865375597</v>
      </c>
    </row>
    <row r="123" spans="1:14" ht="14.4" customHeight="1" x14ac:dyDescent="0.3">
      <c r="A123" s="625" t="s">
        <v>549</v>
      </c>
      <c r="B123" s="626" t="s">
        <v>551</v>
      </c>
      <c r="C123" s="627" t="s">
        <v>563</v>
      </c>
      <c r="D123" s="628" t="s">
        <v>564</v>
      </c>
      <c r="E123" s="627" t="s">
        <v>552</v>
      </c>
      <c r="F123" s="628" t="s">
        <v>553</v>
      </c>
      <c r="G123" s="627" t="s">
        <v>690</v>
      </c>
      <c r="H123" s="627">
        <v>104207</v>
      </c>
      <c r="I123" s="627">
        <v>4207</v>
      </c>
      <c r="J123" s="627" t="s">
        <v>786</v>
      </c>
      <c r="K123" s="627" t="s">
        <v>787</v>
      </c>
      <c r="L123" s="629">
        <v>41.910009508695822</v>
      </c>
      <c r="M123" s="629">
        <v>17</v>
      </c>
      <c r="N123" s="630">
        <v>712.54022820869966</v>
      </c>
    </row>
    <row r="124" spans="1:14" ht="14.4" customHeight="1" x14ac:dyDescent="0.3">
      <c r="A124" s="625" t="s">
        <v>549</v>
      </c>
      <c r="B124" s="626" t="s">
        <v>551</v>
      </c>
      <c r="C124" s="627" t="s">
        <v>563</v>
      </c>
      <c r="D124" s="628" t="s">
        <v>564</v>
      </c>
      <c r="E124" s="627" t="s">
        <v>552</v>
      </c>
      <c r="F124" s="628" t="s">
        <v>553</v>
      </c>
      <c r="G124" s="627" t="s">
        <v>690</v>
      </c>
      <c r="H124" s="627">
        <v>105954</v>
      </c>
      <c r="I124" s="627">
        <v>5954</v>
      </c>
      <c r="J124" s="627" t="s">
        <v>788</v>
      </c>
      <c r="K124" s="627" t="s">
        <v>789</v>
      </c>
      <c r="L124" s="629">
        <v>2561.4045184498091</v>
      </c>
      <c r="M124" s="629">
        <v>41</v>
      </c>
      <c r="N124" s="630">
        <v>104502.86282658973</v>
      </c>
    </row>
    <row r="125" spans="1:14" ht="14.4" customHeight="1" x14ac:dyDescent="0.3">
      <c r="A125" s="625" t="s">
        <v>549</v>
      </c>
      <c r="B125" s="626" t="s">
        <v>551</v>
      </c>
      <c r="C125" s="627" t="s">
        <v>563</v>
      </c>
      <c r="D125" s="628" t="s">
        <v>564</v>
      </c>
      <c r="E125" s="627" t="s">
        <v>552</v>
      </c>
      <c r="F125" s="628" t="s">
        <v>553</v>
      </c>
      <c r="G125" s="627" t="s">
        <v>690</v>
      </c>
      <c r="H125" s="627">
        <v>107981</v>
      </c>
      <c r="I125" s="627">
        <v>7981</v>
      </c>
      <c r="J125" s="627" t="s">
        <v>790</v>
      </c>
      <c r="K125" s="627" t="s">
        <v>791</v>
      </c>
      <c r="L125" s="629">
        <v>60.35</v>
      </c>
      <c r="M125" s="629">
        <v>4</v>
      </c>
      <c r="N125" s="630">
        <v>241.4</v>
      </c>
    </row>
    <row r="126" spans="1:14" ht="14.4" customHeight="1" x14ac:dyDescent="0.3">
      <c r="A126" s="625" t="s">
        <v>549</v>
      </c>
      <c r="B126" s="626" t="s">
        <v>551</v>
      </c>
      <c r="C126" s="627" t="s">
        <v>563</v>
      </c>
      <c r="D126" s="628" t="s">
        <v>564</v>
      </c>
      <c r="E126" s="627" t="s">
        <v>552</v>
      </c>
      <c r="F126" s="628" t="s">
        <v>553</v>
      </c>
      <c r="G126" s="627" t="s">
        <v>690</v>
      </c>
      <c r="H126" s="627">
        <v>109159</v>
      </c>
      <c r="I126" s="627">
        <v>9159</v>
      </c>
      <c r="J126" s="627" t="s">
        <v>792</v>
      </c>
      <c r="K126" s="627" t="s">
        <v>793</v>
      </c>
      <c r="L126" s="629">
        <v>112.95003795225348</v>
      </c>
      <c r="M126" s="629">
        <v>9</v>
      </c>
      <c r="N126" s="630">
        <v>1018.080227713521</v>
      </c>
    </row>
    <row r="127" spans="1:14" ht="14.4" customHeight="1" x14ac:dyDescent="0.3">
      <c r="A127" s="625" t="s">
        <v>549</v>
      </c>
      <c r="B127" s="626" t="s">
        <v>551</v>
      </c>
      <c r="C127" s="627" t="s">
        <v>563</v>
      </c>
      <c r="D127" s="628" t="s">
        <v>564</v>
      </c>
      <c r="E127" s="627" t="s">
        <v>552</v>
      </c>
      <c r="F127" s="628" t="s">
        <v>553</v>
      </c>
      <c r="G127" s="627" t="s">
        <v>690</v>
      </c>
      <c r="H127" s="627">
        <v>109844</v>
      </c>
      <c r="I127" s="627">
        <v>9844</v>
      </c>
      <c r="J127" s="627" t="s">
        <v>794</v>
      </c>
      <c r="K127" s="627" t="s">
        <v>795</v>
      </c>
      <c r="L127" s="629">
        <v>77.035092910250597</v>
      </c>
      <c r="M127" s="629">
        <v>7</v>
      </c>
      <c r="N127" s="630">
        <v>539.17075860472482</v>
      </c>
    </row>
    <row r="128" spans="1:14" ht="14.4" customHeight="1" x14ac:dyDescent="0.3">
      <c r="A128" s="625" t="s">
        <v>549</v>
      </c>
      <c r="B128" s="626" t="s">
        <v>551</v>
      </c>
      <c r="C128" s="627" t="s">
        <v>563</v>
      </c>
      <c r="D128" s="628" t="s">
        <v>564</v>
      </c>
      <c r="E128" s="627" t="s">
        <v>552</v>
      </c>
      <c r="F128" s="628" t="s">
        <v>553</v>
      </c>
      <c r="G128" s="627" t="s">
        <v>690</v>
      </c>
      <c r="H128" s="627">
        <v>109847</v>
      </c>
      <c r="I128" s="627">
        <v>9847</v>
      </c>
      <c r="J128" s="627" t="s">
        <v>794</v>
      </c>
      <c r="K128" s="627" t="s">
        <v>796</v>
      </c>
      <c r="L128" s="629">
        <v>44.965000000000003</v>
      </c>
      <c r="M128" s="629">
        <v>6</v>
      </c>
      <c r="N128" s="630">
        <v>265.52</v>
      </c>
    </row>
    <row r="129" spans="1:14" ht="14.4" customHeight="1" x14ac:dyDescent="0.3">
      <c r="A129" s="625" t="s">
        <v>549</v>
      </c>
      <c r="B129" s="626" t="s">
        <v>551</v>
      </c>
      <c r="C129" s="627" t="s">
        <v>563</v>
      </c>
      <c r="D129" s="628" t="s">
        <v>564</v>
      </c>
      <c r="E129" s="627" t="s">
        <v>552</v>
      </c>
      <c r="F129" s="628" t="s">
        <v>553</v>
      </c>
      <c r="G129" s="627" t="s">
        <v>690</v>
      </c>
      <c r="H129" s="627">
        <v>110086</v>
      </c>
      <c r="I129" s="627">
        <v>10086</v>
      </c>
      <c r="J129" s="627" t="s">
        <v>797</v>
      </c>
      <c r="K129" s="627" t="s">
        <v>798</v>
      </c>
      <c r="L129" s="629">
        <v>1665.2</v>
      </c>
      <c r="M129" s="629">
        <v>1</v>
      </c>
      <c r="N129" s="630">
        <v>1665.2</v>
      </c>
    </row>
    <row r="130" spans="1:14" ht="14.4" customHeight="1" x14ac:dyDescent="0.3">
      <c r="A130" s="625" t="s">
        <v>549</v>
      </c>
      <c r="B130" s="626" t="s">
        <v>551</v>
      </c>
      <c r="C130" s="627" t="s">
        <v>563</v>
      </c>
      <c r="D130" s="628" t="s">
        <v>564</v>
      </c>
      <c r="E130" s="627" t="s">
        <v>552</v>
      </c>
      <c r="F130" s="628" t="s">
        <v>553</v>
      </c>
      <c r="G130" s="627" t="s">
        <v>690</v>
      </c>
      <c r="H130" s="627">
        <v>110151</v>
      </c>
      <c r="I130" s="627">
        <v>10151</v>
      </c>
      <c r="J130" s="627" t="s">
        <v>799</v>
      </c>
      <c r="K130" s="627" t="s">
        <v>800</v>
      </c>
      <c r="L130" s="629">
        <v>62.985447077510464</v>
      </c>
      <c r="M130" s="629">
        <v>27</v>
      </c>
      <c r="N130" s="630">
        <v>1717.1598877443575</v>
      </c>
    </row>
    <row r="131" spans="1:14" ht="14.4" customHeight="1" x14ac:dyDescent="0.3">
      <c r="A131" s="625" t="s">
        <v>549</v>
      </c>
      <c r="B131" s="626" t="s">
        <v>551</v>
      </c>
      <c r="C131" s="627" t="s">
        <v>563</v>
      </c>
      <c r="D131" s="628" t="s">
        <v>564</v>
      </c>
      <c r="E131" s="627" t="s">
        <v>552</v>
      </c>
      <c r="F131" s="628" t="s">
        <v>553</v>
      </c>
      <c r="G131" s="627" t="s">
        <v>690</v>
      </c>
      <c r="H131" s="627">
        <v>110502</v>
      </c>
      <c r="I131" s="627">
        <v>10502</v>
      </c>
      <c r="J131" s="627" t="s">
        <v>801</v>
      </c>
      <c r="K131" s="627" t="s">
        <v>802</v>
      </c>
      <c r="L131" s="629">
        <v>100.51919858727499</v>
      </c>
      <c r="M131" s="629">
        <v>18</v>
      </c>
      <c r="N131" s="630">
        <v>1808.3023563619051</v>
      </c>
    </row>
    <row r="132" spans="1:14" ht="14.4" customHeight="1" x14ac:dyDescent="0.3">
      <c r="A132" s="625" t="s">
        <v>549</v>
      </c>
      <c r="B132" s="626" t="s">
        <v>551</v>
      </c>
      <c r="C132" s="627" t="s">
        <v>563</v>
      </c>
      <c r="D132" s="628" t="s">
        <v>564</v>
      </c>
      <c r="E132" s="627" t="s">
        <v>552</v>
      </c>
      <c r="F132" s="628" t="s">
        <v>553</v>
      </c>
      <c r="G132" s="627" t="s">
        <v>690</v>
      </c>
      <c r="H132" s="627">
        <v>110555</v>
      </c>
      <c r="I132" s="627">
        <v>10555</v>
      </c>
      <c r="J132" s="627" t="s">
        <v>803</v>
      </c>
      <c r="K132" s="627" t="s">
        <v>804</v>
      </c>
      <c r="L132" s="629">
        <v>274.96910516284305</v>
      </c>
      <c r="M132" s="629">
        <v>7</v>
      </c>
      <c r="N132" s="630">
        <v>1924.7838689345651</v>
      </c>
    </row>
    <row r="133" spans="1:14" ht="14.4" customHeight="1" x14ac:dyDescent="0.3">
      <c r="A133" s="625" t="s">
        <v>549</v>
      </c>
      <c r="B133" s="626" t="s">
        <v>551</v>
      </c>
      <c r="C133" s="627" t="s">
        <v>563</v>
      </c>
      <c r="D133" s="628" t="s">
        <v>564</v>
      </c>
      <c r="E133" s="627" t="s">
        <v>552</v>
      </c>
      <c r="F133" s="628" t="s">
        <v>553</v>
      </c>
      <c r="G133" s="627" t="s">
        <v>690</v>
      </c>
      <c r="H133" s="627">
        <v>110825</v>
      </c>
      <c r="I133" s="627">
        <v>10825</v>
      </c>
      <c r="J133" s="627" t="s">
        <v>805</v>
      </c>
      <c r="K133" s="627" t="s">
        <v>806</v>
      </c>
      <c r="L133" s="629">
        <v>349.42846270974701</v>
      </c>
      <c r="M133" s="629">
        <v>2</v>
      </c>
      <c r="N133" s="630">
        <v>698.85692541949402</v>
      </c>
    </row>
    <row r="134" spans="1:14" ht="14.4" customHeight="1" x14ac:dyDescent="0.3">
      <c r="A134" s="625" t="s">
        <v>549</v>
      </c>
      <c r="B134" s="626" t="s">
        <v>551</v>
      </c>
      <c r="C134" s="627" t="s">
        <v>563</v>
      </c>
      <c r="D134" s="628" t="s">
        <v>564</v>
      </c>
      <c r="E134" s="627" t="s">
        <v>552</v>
      </c>
      <c r="F134" s="628" t="s">
        <v>553</v>
      </c>
      <c r="G134" s="627" t="s">
        <v>690</v>
      </c>
      <c r="H134" s="627">
        <v>110843</v>
      </c>
      <c r="I134" s="627">
        <v>10843</v>
      </c>
      <c r="J134" s="627" t="s">
        <v>807</v>
      </c>
      <c r="K134" s="627" t="s">
        <v>808</v>
      </c>
      <c r="L134" s="629">
        <v>641.71757900184116</v>
      </c>
      <c r="M134" s="629">
        <v>8</v>
      </c>
      <c r="N134" s="630">
        <v>5133.7406320147293</v>
      </c>
    </row>
    <row r="135" spans="1:14" ht="14.4" customHeight="1" x14ac:dyDescent="0.3">
      <c r="A135" s="625" t="s">
        <v>549</v>
      </c>
      <c r="B135" s="626" t="s">
        <v>551</v>
      </c>
      <c r="C135" s="627" t="s">
        <v>563</v>
      </c>
      <c r="D135" s="628" t="s">
        <v>564</v>
      </c>
      <c r="E135" s="627" t="s">
        <v>552</v>
      </c>
      <c r="F135" s="628" t="s">
        <v>553</v>
      </c>
      <c r="G135" s="627" t="s">
        <v>690</v>
      </c>
      <c r="H135" s="627">
        <v>111045</v>
      </c>
      <c r="I135" s="627">
        <v>11045</v>
      </c>
      <c r="J135" s="627" t="s">
        <v>809</v>
      </c>
      <c r="K135" s="627" t="s">
        <v>810</v>
      </c>
      <c r="L135" s="629">
        <v>4426.4787097537701</v>
      </c>
      <c r="M135" s="629">
        <v>1</v>
      </c>
      <c r="N135" s="630">
        <v>4426.4787097537701</v>
      </c>
    </row>
    <row r="136" spans="1:14" ht="14.4" customHeight="1" x14ac:dyDescent="0.3">
      <c r="A136" s="625" t="s">
        <v>549</v>
      </c>
      <c r="B136" s="626" t="s">
        <v>551</v>
      </c>
      <c r="C136" s="627" t="s">
        <v>563</v>
      </c>
      <c r="D136" s="628" t="s">
        <v>564</v>
      </c>
      <c r="E136" s="627" t="s">
        <v>552</v>
      </c>
      <c r="F136" s="628" t="s">
        <v>553</v>
      </c>
      <c r="G136" s="627" t="s">
        <v>690</v>
      </c>
      <c r="H136" s="627">
        <v>111062</v>
      </c>
      <c r="I136" s="627">
        <v>11062</v>
      </c>
      <c r="J136" s="627" t="s">
        <v>811</v>
      </c>
      <c r="K136" s="627" t="s">
        <v>812</v>
      </c>
      <c r="L136" s="629">
        <v>491.43862390143278</v>
      </c>
      <c r="M136" s="629">
        <v>4</v>
      </c>
      <c r="N136" s="630">
        <v>1942.548991211462</v>
      </c>
    </row>
    <row r="137" spans="1:14" ht="14.4" customHeight="1" x14ac:dyDescent="0.3">
      <c r="A137" s="625" t="s">
        <v>549</v>
      </c>
      <c r="B137" s="626" t="s">
        <v>551</v>
      </c>
      <c r="C137" s="627" t="s">
        <v>563</v>
      </c>
      <c r="D137" s="628" t="s">
        <v>564</v>
      </c>
      <c r="E137" s="627" t="s">
        <v>552</v>
      </c>
      <c r="F137" s="628" t="s">
        <v>553</v>
      </c>
      <c r="G137" s="627" t="s">
        <v>690</v>
      </c>
      <c r="H137" s="627">
        <v>111084</v>
      </c>
      <c r="I137" s="627">
        <v>11084</v>
      </c>
      <c r="J137" s="627" t="s">
        <v>813</v>
      </c>
      <c r="K137" s="627" t="s">
        <v>814</v>
      </c>
      <c r="L137" s="629">
        <v>270.7777430286913</v>
      </c>
      <c r="M137" s="629">
        <v>4</v>
      </c>
      <c r="N137" s="630">
        <v>1083.1132290860739</v>
      </c>
    </row>
    <row r="138" spans="1:14" ht="14.4" customHeight="1" x14ac:dyDescent="0.3">
      <c r="A138" s="625" t="s">
        <v>549</v>
      </c>
      <c r="B138" s="626" t="s">
        <v>551</v>
      </c>
      <c r="C138" s="627" t="s">
        <v>563</v>
      </c>
      <c r="D138" s="628" t="s">
        <v>564</v>
      </c>
      <c r="E138" s="627" t="s">
        <v>552</v>
      </c>
      <c r="F138" s="628" t="s">
        <v>553</v>
      </c>
      <c r="G138" s="627" t="s">
        <v>690</v>
      </c>
      <c r="H138" s="627">
        <v>111106</v>
      </c>
      <c r="I138" s="627">
        <v>11106</v>
      </c>
      <c r="J138" s="627" t="s">
        <v>815</v>
      </c>
      <c r="K138" s="627" t="s">
        <v>816</v>
      </c>
      <c r="L138" s="629">
        <v>646.92750000000001</v>
      </c>
      <c r="M138" s="629">
        <v>4</v>
      </c>
      <c r="N138" s="630">
        <v>2587.71</v>
      </c>
    </row>
    <row r="139" spans="1:14" ht="14.4" customHeight="1" x14ac:dyDescent="0.3">
      <c r="A139" s="625" t="s">
        <v>549</v>
      </c>
      <c r="B139" s="626" t="s">
        <v>551</v>
      </c>
      <c r="C139" s="627" t="s">
        <v>563</v>
      </c>
      <c r="D139" s="628" t="s">
        <v>564</v>
      </c>
      <c r="E139" s="627" t="s">
        <v>552</v>
      </c>
      <c r="F139" s="628" t="s">
        <v>553</v>
      </c>
      <c r="G139" s="627" t="s">
        <v>690</v>
      </c>
      <c r="H139" s="627">
        <v>111420</v>
      </c>
      <c r="I139" s="627">
        <v>11420</v>
      </c>
      <c r="J139" s="627" t="s">
        <v>817</v>
      </c>
      <c r="K139" s="627" t="s">
        <v>818</v>
      </c>
      <c r="L139" s="629">
        <v>189.45001305529101</v>
      </c>
      <c r="M139" s="629">
        <v>1</v>
      </c>
      <c r="N139" s="630">
        <v>189.45001305529101</v>
      </c>
    </row>
    <row r="140" spans="1:14" ht="14.4" customHeight="1" x14ac:dyDescent="0.3">
      <c r="A140" s="625" t="s">
        <v>549</v>
      </c>
      <c r="B140" s="626" t="s">
        <v>551</v>
      </c>
      <c r="C140" s="627" t="s">
        <v>563</v>
      </c>
      <c r="D140" s="628" t="s">
        <v>564</v>
      </c>
      <c r="E140" s="627" t="s">
        <v>552</v>
      </c>
      <c r="F140" s="628" t="s">
        <v>553</v>
      </c>
      <c r="G140" s="627" t="s">
        <v>690</v>
      </c>
      <c r="H140" s="627">
        <v>111671</v>
      </c>
      <c r="I140" s="627">
        <v>11671</v>
      </c>
      <c r="J140" s="627" t="s">
        <v>819</v>
      </c>
      <c r="K140" s="627" t="s">
        <v>820</v>
      </c>
      <c r="L140" s="629">
        <v>268.1783041187536</v>
      </c>
      <c r="M140" s="629">
        <v>47</v>
      </c>
      <c r="N140" s="630">
        <v>12514.419547546011</v>
      </c>
    </row>
    <row r="141" spans="1:14" ht="14.4" customHeight="1" x14ac:dyDescent="0.3">
      <c r="A141" s="625" t="s">
        <v>549</v>
      </c>
      <c r="B141" s="626" t="s">
        <v>551</v>
      </c>
      <c r="C141" s="627" t="s">
        <v>563</v>
      </c>
      <c r="D141" s="628" t="s">
        <v>564</v>
      </c>
      <c r="E141" s="627" t="s">
        <v>552</v>
      </c>
      <c r="F141" s="628" t="s">
        <v>553</v>
      </c>
      <c r="G141" s="627" t="s">
        <v>690</v>
      </c>
      <c r="H141" s="627">
        <v>112023</v>
      </c>
      <c r="I141" s="627">
        <v>12023</v>
      </c>
      <c r="J141" s="627" t="s">
        <v>821</v>
      </c>
      <c r="K141" s="627" t="s">
        <v>822</v>
      </c>
      <c r="L141" s="629">
        <v>33.65</v>
      </c>
      <c r="M141" s="629">
        <v>2</v>
      </c>
      <c r="N141" s="630">
        <v>67.3</v>
      </c>
    </row>
    <row r="142" spans="1:14" ht="14.4" customHeight="1" x14ac:dyDescent="0.3">
      <c r="A142" s="625" t="s">
        <v>549</v>
      </c>
      <c r="B142" s="626" t="s">
        <v>551</v>
      </c>
      <c r="C142" s="627" t="s">
        <v>563</v>
      </c>
      <c r="D142" s="628" t="s">
        <v>564</v>
      </c>
      <c r="E142" s="627" t="s">
        <v>552</v>
      </c>
      <c r="F142" s="628" t="s">
        <v>553</v>
      </c>
      <c r="G142" s="627" t="s">
        <v>690</v>
      </c>
      <c r="H142" s="627">
        <v>112770</v>
      </c>
      <c r="I142" s="627">
        <v>12770</v>
      </c>
      <c r="J142" s="627" t="s">
        <v>823</v>
      </c>
      <c r="K142" s="627" t="s">
        <v>824</v>
      </c>
      <c r="L142" s="629">
        <v>151.20080796913416</v>
      </c>
      <c r="M142" s="629">
        <v>12</v>
      </c>
      <c r="N142" s="630">
        <v>1814.3488876604756</v>
      </c>
    </row>
    <row r="143" spans="1:14" ht="14.4" customHeight="1" x14ac:dyDescent="0.3">
      <c r="A143" s="625" t="s">
        <v>549</v>
      </c>
      <c r="B143" s="626" t="s">
        <v>551</v>
      </c>
      <c r="C143" s="627" t="s">
        <v>563</v>
      </c>
      <c r="D143" s="628" t="s">
        <v>564</v>
      </c>
      <c r="E143" s="627" t="s">
        <v>552</v>
      </c>
      <c r="F143" s="628" t="s">
        <v>553</v>
      </c>
      <c r="G143" s="627" t="s">
        <v>690</v>
      </c>
      <c r="H143" s="627">
        <v>113803</v>
      </c>
      <c r="I143" s="627">
        <v>13803</v>
      </c>
      <c r="J143" s="627" t="s">
        <v>825</v>
      </c>
      <c r="K143" s="627" t="s">
        <v>826</v>
      </c>
      <c r="L143" s="629">
        <v>108.22850783466968</v>
      </c>
      <c r="M143" s="629">
        <v>22</v>
      </c>
      <c r="N143" s="630">
        <v>2381.4785575735414</v>
      </c>
    </row>
    <row r="144" spans="1:14" ht="14.4" customHeight="1" x14ac:dyDescent="0.3">
      <c r="A144" s="625" t="s">
        <v>549</v>
      </c>
      <c r="B144" s="626" t="s">
        <v>551</v>
      </c>
      <c r="C144" s="627" t="s">
        <v>563</v>
      </c>
      <c r="D144" s="628" t="s">
        <v>564</v>
      </c>
      <c r="E144" s="627" t="s">
        <v>552</v>
      </c>
      <c r="F144" s="628" t="s">
        <v>553</v>
      </c>
      <c r="G144" s="627" t="s">
        <v>690</v>
      </c>
      <c r="H144" s="627">
        <v>113804</v>
      </c>
      <c r="I144" s="627">
        <v>13804</v>
      </c>
      <c r="J144" s="627" t="s">
        <v>827</v>
      </c>
      <c r="K144" s="627" t="s">
        <v>828</v>
      </c>
      <c r="L144" s="629">
        <v>29193.58</v>
      </c>
      <c r="M144" s="629">
        <v>2</v>
      </c>
      <c r="N144" s="630">
        <v>58387.16</v>
      </c>
    </row>
    <row r="145" spans="1:14" ht="14.4" customHeight="1" x14ac:dyDescent="0.3">
      <c r="A145" s="625" t="s">
        <v>549</v>
      </c>
      <c r="B145" s="626" t="s">
        <v>551</v>
      </c>
      <c r="C145" s="627" t="s">
        <v>563</v>
      </c>
      <c r="D145" s="628" t="s">
        <v>564</v>
      </c>
      <c r="E145" s="627" t="s">
        <v>552</v>
      </c>
      <c r="F145" s="628" t="s">
        <v>553</v>
      </c>
      <c r="G145" s="627" t="s">
        <v>690</v>
      </c>
      <c r="H145" s="627">
        <v>113808</v>
      </c>
      <c r="I145" s="627">
        <v>13808</v>
      </c>
      <c r="J145" s="627" t="s">
        <v>829</v>
      </c>
      <c r="K145" s="627" t="s">
        <v>830</v>
      </c>
      <c r="L145" s="629">
        <v>600.73630875045444</v>
      </c>
      <c r="M145" s="629">
        <v>3</v>
      </c>
      <c r="N145" s="630">
        <v>1802.2089262513632</v>
      </c>
    </row>
    <row r="146" spans="1:14" ht="14.4" customHeight="1" x14ac:dyDescent="0.3">
      <c r="A146" s="625" t="s">
        <v>549</v>
      </c>
      <c r="B146" s="626" t="s">
        <v>551</v>
      </c>
      <c r="C146" s="627" t="s">
        <v>563</v>
      </c>
      <c r="D146" s="628" t="s">
        <v>564</v>
      </c>
      <c r="E146" s="627" t="s">
        <v>552</v>
      </c>
      <c r="F146" s="628" t="s">
        <v>553</v>
      </c>
      <c r="G146" s="627" t="s">
        <v>690</v>
      </c>
      <c r="H146" s="627">
        <v>114075</v>
      </c>
      <c r="I146" s="627">
        <v>14075</v>
      </c>
      <c r="J146" s="627" t="s">
        <v>831</v>
      </c>
      <c r="K146" s="627" t="s">
        <v>832</v>
      </c>
      <c r="L146" s="629">
        <v>297.30311403040707</v>
      </c>
      <c r="M146" s="629">
        <v>33</v>
      </c>
      <c r="N146" s="630">
        <v>9806.7255181641867</v>
      </c>
    </row>
    <row r="147" spans="1:14" ht="14.4" customHeight="1" x14ac:dyDescent="0.3">
      <c r="A147" s="625" t="s">
        <v>549</v>
      </c>
      <c r="B147" s="626" t="s">
        <v>551</v>
      </c>
      <c r="C147" s="627" t="s">
        <v>563</v>
      </c>
      <c r="D147" s="628" t="s">
        <v>564</v>
      </c>
      <c r="E147" s="627" t="s">
        <v>552</v>
      </c>
      <c r="F147" s="628" t="s">
        <v>553</v>
      </c>
      <c r="G147" s="627" t="s">
        <v>690</v>
      </c>
      <c r="H147" s="627">
        <v>114811</v>
      </c>
      <c r="I147" s="627">
        <v>14811</v>
      </c>
      <c r="J147" s="627" t="s">
        <v>833</v>
      </c>
      <c r="K147" s="627" t="s">
        <v>834</v>
      </c>
      <c r="L147" s="629">
        <v>364.7765182271383</v>
      </c>
      <c r="M147" s="629">
        <v>10</v>
      </c>
      <c r="N147" s="630">
        <v>3647.4586640442449</v>
      </c>
    </row>
    <row r="148" spans="1:14" ht="14.4" customHeight="1" x14ac:dyDescent="0.3">
      <c r="A148" s="625" t="s">
        <v>549</v>
      </c>
      <c r="B148" s="626" t="s">
        <v>551</v>
      </c>
      <c r="C148" s="627" t="s">
        <v>563</v>
      </c>
      <c r="D148" s="628" t="s">
        <v>564</v>
      </c>
      <c r="E148" s="627" t="s">
        <v>552</v>
      </c>
      <c r="F148" s="628" t="s">
        <v>553</v>
      </c>
      <c r="G148" s="627" t="s">
        <v>690</v>
      </c>
      <c r="H148" s="627">
        <v>114814</v>
      </c>
      <c r="I148" s="627">
        <v>14814</v>
      </c>
      <c r="J148" s="627" t="s">
        <v>835</v>
      </c>
      <c r="K148" s="627" t="s">
        <v>834</v>
      </c>
      <c r="L148" s="629">
        <v>188.37</v>
      </c>
      <c r="M148" s="629">
        <v>4</v>
      </c>
      <c r="N148" s="630">
        <v>753.48</v>
      </c>
    </row>
    <row r="149" spans="1:14" ht="14.4" customHeight="1" x14ac:dyDescent="0.3">
      <c r="A149" s="625" t="s">
        <v>549</v>
      </c>
      <c r="B149" s="626" t="s">
        <v>551</v>
      </c>
      <c r="C149" s="627" t="s">
        <v>563</v>
      </c>
      <c r="D149" s="628" t="s">
        <v>564</v>
      </c>
      <c r="E149" s="627" t="s">
        <v>552</v>
      </c>
      <c r="F149" s="628" t="s">
        <v>553</v>
      </c>
      <c r="G149" s="627" t="s">
        <v>690</v>
      </c>
      <c r="H149" s="627">
        <v>114926</v>
      </c>
      <c r="I149" s="627">
        <v>14926</v>
      </c>
      <c r="J149" s="627" t="s">
        <v>836</v>
      </c>
      <c r="K149" s="627" t="s">
        <v>837</v>
      </c>
      <c r="L149" s="629">
        <v>83.809243438132398</v>
      </c>
      <c r="M149" s="629">
        <v>1</v>
      </c>
      <c r="N149" s="630">
        <v>83.809243438132398</v>
      </c>
    </row>
    <row r="150" spans="1:14" ht="14.4" customHeight="1" x14ac:dyDescent="0.3">
      <c r="A150" s="625" t="s">
        <v>549</v>
      </c>
      <c r="B150" s="626" t="s">
        <v>551</v>
      </c>
      <c r="C150" s="627" t="s">
        <v>563</v>
      </c>
      <c r="D150" s="628" t="s">
        <v>564</v>
      </c>
      <c r="E150" s="627" t="s">
        <v>552</v>
      </c>
      <c r="F150" s="628" t="s">
        <v>553</v>
      </c>
      <c r="G150" s="627" t="s">
        <v>690</v>
      </c>
      <c r="H150" s="627">
        <v>114937</v>
      </c>
      <c r="I150" s="627">
        <v>14937</v>
      </c>
      <c r="J150" s="627" t="s">
        <v>838</v>
      </c>
      <c r="K150" s="627" t="s">
        <v>839</v>
      </c>
      <c r="L150" s="629">
        <v>115.49</v>
      </c>
      <c r="M150" s="629">
        <v>1</v>
      </c>
      <c r="N150" s="630">
        <v>115.49</v>
      </c>
    </row>
    <row r="151" spans="1:14" ht="14.4" customHeight="1" x14ac:dyDescent="0.3">
      <c r="A151" s="625" t="s">
        <v>549</v>
      </c>
      <c r="B151" s="626" t="s">
        <v>551</v>
      </c>
      <c r="C151" s="627" t="s">
        <v>563</v>
      </c>
      <c r="D151" s="628" t="s">
        <v>564</v>
      </c>
      <c r="E151" s="627" t="s">
        <v>552</v>
      </c>
      <c r="F151" s="628" t="s">
        <v>553</v>
      </c>
      <c r="G151" s="627" t="s">
        <v>690</v>
      </c>
      <c r="H151" s="627">
        <v>114957</v>
      </c>
      <c r="I151" s="627">
        <v>14957</v>
      </c>
      <c r="J151" s="627" t="s">
        <v>840</v>
      </c>
      <c r="K151" s="627" t="s">
        <v>841</v>
      </c>
      <c r="L151" s="629">
        <v>42.27</v>
      </c>
      <c r="M151" s="629">
        <v>2</v>
      </c>
      <c r="N151" s="630">
        <v>84.54</v>
      </c>
    </row>
    <row r="152" spans="1:14" ht="14.4" customHeight="1" x14ac:dyDescent="0.3">
      <c r="A152" s="625" t="s">
        <v>549</v>
      </c>
      <c r="B152" s="626" t="s">
        <v>551</v>
      </c>
      <c r="C152" s="627" t="s">
        <v>563</v>
      </c>
      <c r="D152" s="628" t="s">
        <v>564</v>
      </c>
      <c r="E152" s="627" t="s">
        <v>552</v>
      </c>
      <c r="F152" s="628" t="s">
        <v>553</v>
      </c>
      <c r="G152" s="627" t="s">
        <v>690</v>
      </c>
      <c r="H152" s="627">
        <v>115140</v>
      </c>
      <c r="I152" s="627">
        <v>15140</v>
      </c>
      <c r="J152" s="627" t="s">
        <v>842</v>
      </c>
      <c r="K152" s="627" t="s">
        <v>843</v>
      </c>
      <c r="L152" s="629">
        <v>298.97963001569502</v>
      </c>
      <c r="M152" s="629">
        <v>1</v>
      </c>
      <c r="N152" s="630">
        <v>298.97963001569502</v>
      </c>
    </row>
    <row r="153" spans="1:14" ht="14.4" customHeight="1" x14ac:dyDescent="0.3">
      <c r="A153" s="625" t="s">
        <v>549</v>
      </c>
      <c r="B153" s="626" t="s">
        <v>551</v>
      </c>
      <c r="C153" s="627" t="s">
        <v>563</v>
      </c>
      <c r="D153" s="628" t="s">
        <v>564</v>
      </c>
      <c r="E153" s="627" t="s">
        <v>552</v>
      </c>
      <c r="F153" s="628" t="s">
        <v>553</v>
      </c>
      <c r="G153" s="627" t="s">
        <v>690</v>
      </c>
      <c r="H153" s="627">
        <v>115413</v>
      </c>
      <c r="I153" s="627">
        <v>15413</v>
      </c>
      <c r="J153" s="627" t="s">
        <v>844</v>
      </c>
      <c r="K153" s="627" t="s">
        <v>845</v>
      </c>
      <c r="L153" s="629">
        <v>75.540000000000006</v>
      </c>
      <c r="M153" s="629">
        <v>1</v>
      </c>
      <c r="N153" s="630">
        <v>75.540000000000006</v>
      </c>
    </row>
    <row r="154" spans="1:14" ht="14.4" customHeight="1" x14ac:dyDescent="0.3">
      <c r="A154" s="625" t="s">
        <v>549</v>
      </c>
      <c r="B154" s="626" t="s">
        <v>551</v>
      </c>
      <c r="C154" s="627" t="s">
        <v>563</v>
      </c>
      <c r="D154" s="628" t="s">
        <v>564</v>
      </c>
      <c r="E154" s="627" t="s">
        <v>552</v>
      </c>
      <c r="F154" s="628" t="s">
        <v>553</v>
      </c>
      <c r="G154" s="627" t="s">
        <v>690</v>
      </c>
      <c r="H154" s="627">
        <v>116028</v>
      </c>
      <c r="I154" s="627">
        <v>16028</v>
      </c>
      <c r="J154" s="627" t="s">
        <v>846</v>
      </c>
      <c r="K154" s="627" t="s">
        <v>847</v>
      </c>
      <c r="L154" s="629">
        <v>115.81</v>
      </c>
      <c r="M154" s="629">
        <v>2</v>
      </c>
      <c r="N154" s="630">
        <v>231.62</v>
      </c>
    </row>
    <row r="155" spans="1:14" ht="14.4" customHeight="1" x14ac:dyDescent="0.3">
      <c r="A155" s="625" t="s">
        <v>549</v>
      </c>
      <c r="B155" s="626" t="s">
        <v>551</v>
      </c>
      <c r="C155" s="627" t="s">
        <v>563</v>
      </c>
      <c r="D155" s="628" t="s">
        <v>564</v>
      </c>
      <c r="E155" s="627" t="s">
        <v>552</v>
      </c>
      <c r="F155" s="628" t="s">
        <v>553</v>
      </c>
      <c r="G155" s="627" t="s">
        <v>690</v>
      </c>
      <c r="H155" s="627">
        <v>116443</v>
      </c>
      <c r="I155" s="627">
        <v>16443</v>
      </c>
      <c r="J155" s="627" t="s">
        <v>848</v>
      </c>
      <c r="K155" s="627" t="s">
        <v>849</v>
      </c>
      <c r="L155" s="629">
        <v>13.14</v>
      </c>
      <c r="M155" s="629">
        <v>1</v>
      </c>
      <c r="N155" s="630">
        <v>13.14</v>
      </c>
    </row>
    <row r="156" spans="1:14" ht="14.4" customHeight="1" x14ac:dyDescent="0.3">
      <c r="A156" s="625" t="s">
        <v>549</v>
      </c>
      <c r="B156" s="626" t="s">
        <v>551</v>
      </c>
      <c r="C156" s="627" t="s">
        <v>563</v>
      </c>
      <c r="D156" s="628" t="s">
        <v>564</v>
      </c>
      <c r="E156" s="627" t="s">
        <v>552</v>
      </c>
      <c r="F156" s="628" t="s">
        <v>553</v>
      </c>
      <c r="G156" s="627" t="s">
        <v>690</v>
      </c>
      <c r="H156" s="627">
        <v>116445</v>
      </c>
      <c r="I156" s="627">
        <v>16445</v>
      </c>
      <c r="J156" s="627" t="s">
        <v>850</v>
      </c>
      <c r="K156" s="627" t="s">
        <v>851</v>
      </c>
      <c r="L156" s="629">
        <v>128.56800000000001</v>
      </c>
      <c r="M156" s="629">
        <v>5</v>
      </c>
      <c r="N156" s="630">
        <v>642.84</v>
      </c>
    </row>
    <row r="157" spans="1:14" ht="14.4" customHeight="1" x14ac:dyDescent="0.3">
      <c r="A157" s="625" t="s">
        <v>549</v>
      </c>
      <c r="B157" s="626" t="s">
        <v>551</v>
      </c>
      <c r="C157" s="627" t="s">
        <v>563</v>
      </c>
      <c r="D157" s="628" t="s">
        <v>564</v>
      </c>
      <c r="E157" s="627" t="s">
        <v>552</v>
      </c>
      <c r="F157" s="628" t="s">
        <v>553</v>
      </c>
      <c r="G157" s="627" t="s">
        <v>690</v>
      </c>
      <c r="H157" s="627">
        <v>116462</v>
      </c>
      <c r="I157" s="627">
        <v>16462</v>
      </c>
      <c r="J157" s="627" t="s">
        <v>852</v>
      </c>
      <c r="K157" s="627" t="s">
        <v>853</v>
      </c>
      <c r="L157" s="629">
        <v>93.56</v>
      </c>
      <c r="M157" s="629">
        <v>1</v>
      </c>
      <c r="N157" s="630">
        <v>93.56</v>
      </c>
    </row>
    <row r="158" spans="1:14" ht="14.4" customHeight="1" x14ac:dyDescent="0.3">
      <c r="A158" s="625" t="s">
        <v>549</v>
      </c>
      <c r="B158" s="626" t="s">
        <v>551</v>
      </c>
      <c r="C158" s="627" t="s">
        <v>563</v>
      </c>
      <c r="D158" s="628" t="s">
        <v>564</v>
      </c>
      <c r="E158" s="627" t="s">
        <v>552</v>
      </c>
      <c r="F158" s="628" t="s">
        <v>553</v>
      </c>
      <c r="G158" s="627" t="s">
        <v>690</v>
      </c>
      <c r="H158" s="627">
        <v>117011</v>
      </c>
      <c r="I158" s="627">
        <v>17011</v>
      </c>
      <c r="J158" s="627" t="s">
        <v>854</v>
      </c>
      <c r="K158" s="627" t="s">
        <v>855</v>
      </c>
      <c r="L158" s="629">
        <v>107.49308333333335</v>
      </c>
      <c r="M158" s="629">
        <v>23</v>
      </c>
      <c r="N158" s="630">
        <v>2478.047</v>
      </c>
    </row>
    <row r="159" spans="1:14" ht="14.4" customHeight="1" x14ac:dyDescent="0.3">
      <c r="A159" s="625" t="s">
        <v>549</v>
      </c>
      <c r="B159" s="626" t="s">
        <v>551</v>
      </c>
      <c r="C159" s="627" t="s">
        <v>563</v>
      </c>
      <c r="D159" s="628" t="s">
        <v>564</v>
      </c>
      <c r="E159" s="627" t="s">
        <v>552</v>
      </c>
      <c r="F159" s="628" t="s">
        <v>553</v>
      </c>
      <c r="G159" s="627" t="s">
        <v>690</v>
      </c>
      <c r="H159" s="627">
        <v>117189</v>
      </c>
      <c r="I159" s="627">
        <v>17189</v>
      </c>
      <c r="J159" s="627" t="s">
        <v>856</v>
      </c>
      <c r="K159" s="627" t="s">
        <v>857</v>
      </c>
      <c r="L159" s="629">
        <v>38.976666666666667</v>
      </c>
      <c r="M159" s="629">
        <v>6</v>
      </c>
      <c r="N159" s="630">
        <v>233.85999999999999</v>
      </c>
    </row>
    <row r="160" spans="1:14" ht="14.4" customHeight="1" x14ac:dyDescent="0.3">
      <c r="A160" s="625" t="s">
        <v>549</v>
      </c>
      <c r="B160" s="626" t="s">
        <v>551</v>
      </c>
      <c r="C160" s="627" t="s">
        <v>563</v>
      </c>
      <c r="D160" s="628" t="s">
        <v>564</v>
      </c>
      <c r="E160" s="627" t="s">
        <v>552</v>
      </c>
      <c r="F160" s="628" t="s">
        <v>553</v>
      </c>
      <c r="G160" s="627" t="s">
        <v>690</v>
      </c>
      <c r="H160" s="627">
        <v>117992</v>
      </c>
      <c r="I160" s="627">
        <v>17992</v>
      </c>
      <c r="J160" s="627" t="s">
        <v>858</v>
      </c>
      <c r="K160" s="627" t="s">
        <v>859</v>
      </c>
      <c r="L160" s="629">
        <v>90.695619324025202</v>
      </c>
      <c r="M160" s="629">
        <v>4</v>
      </c>
      <c r="N160" s="630">
        <v>362.78247729610081</v>
      </c>
    </row>
    <row r="161" spans="1:14" ht="14.4" customHeight="1" x14ac:dyDescent="0.3">
      <c r="A161" s="625" t="s">
        <v>549</v>
      </c>
      <c r="B161" s="626" t="s">
        <v>551</v>
      </c>
      <c r="C161" s="627" t="s">
        <v>563</v>
      </c>
      <c r="D161" s="628" t="s">
        <v>564</v>
      </c>
      <c r="E161" s="627" t="s">
        <v>552</v>
      </c>
      <c r="F161" s="628" t="s">
        <v>553</v>
      </c>
      <c r="G161" s="627" t="s">
        <v>690</v>
      </c>
      <c r="H161" s="627">
        <v>118304</v>
      </c>
      <c r="I161" s="627">
        <v>18304</v>
      </c>
      <c r="J161" s="627" t="s">
        <v>860</v>
      </c>
      <c r="K161" s="627" t="s">
        <v>861</v>
      </c>
      <c r="L161" s="629">
        <v>199.36</v>
      </c>
      <c r="M161" s="629">
        <v>2</v>
      </c>
      <c r="N161" s="630">
        <v>398.72</v>
      </c>
    </row>
    <row r="162" spans="1:14" ht="14.4" customHeight="1" x14ac:dyDescent="0.3">
      <c r="A162" s="625" t="s">
        <v>549</v>
      </c>
      <c r="B162" s="626" t="s">
        <v>551</v>
      </c>
      <c r="C162" s="627" t="s">
        <v>563</v>
      </c>
      <c r="D162" s="628" t="s">
        <v>564</v>
      </c>
      <c r="E162" s="627" t="s">
        <v>552</v>
      </c>
      <c r="F162" s="628" t="s">
        <v>553</v>
      </c>
      <c r="G162" s="627" t="s">
        <v>690</v>
      </c>
      <c r="H162" s="627">
        <v>118390</v>
      </c>
      <c r="I162" s="627">
        <v>18390</v>
      </c>
      <c r="J162" s="627" t="s">
        <v>749</v>
      </c>
      <c r="K162" s="627" t="s">
        <v>862</v>
      </c>
      <c r="L162" s="629">
        <v>260.979857526209</v>
      </c>
      <c r="M162" s="629">
        <v>1</v>
      </c>
      <c r="N162" s="630">
        <v>260.979857526209</v>
      </c>
    </row>
    <row r="163" spans="1:14" ht="14.4" customHeight="1" x14ac:dyDescent="0.3">
      <c r="A163" s="625" t="s">
        <v>549</v>
      </c>
      <c r="B163" s="626" t="s">
        <v>551</v>
      </c>
      <c r="C163" s="627" t="s">
        <v>563</v>
      </c>
      <c r="D163" s="628" t="s">
        <v>564</v>
      </c>
      <c r="E163" s="627" t="s">
        <v>552</v>
      </c>
      <c r="F163" s="628" t="s">
        <v>553</v>
      </c>
      <c r="G163" s="627" t="s">
        <v>690</v>
      </c>
      <c r="H163" s="627">
        <v>118630</v>
      </c>
      <c r="I163" s="627">
        <v>18630</v>
      </c>
      <c r="J163" s="627" t="s">
        <v>863</v>
      </c>
      <c r="K163" s="627" t="s">
        <v>864</v>
      </c>
      <c r="L163" s="629">
        <v>104.17</v>
      </c>
      <c r="M163" s="629">
        <v>1</v>
      </c>
      <c r="N163" s="630">
        <v>104.17</v>
      </c>
    </row>
    <row r="164" spans="1:14" ht="14.4" customHeight="1" x14ac:dyDescent="0.3">
      <c r="A164" s="625" t="s">
        <v>549</v>
      </c>
      <c r="B164" s="626" t="s">
        <v>551</v>
      </c>
      <c r="C164" s="627" t="s">
        <v>563</v>
      </c>
      <c r="D164" s="628" t="s">
        <v>564</v>
      </c>
      <c r="E164" s="627" t="s">
        <v>552</v>
      </c>
      <c r="F164" s="628" t="s">
        <v>553</v>
      </c>
      <c r="G164" s="627" t="s">
        <v>690</v>
      </c>
      <c r="H164" s="627">
        <v>119378</v>
      </c>
      <c r="I164" s="627">
        <v>19378</v>
      </c>
      <c r="J164" s="627" t="s">
        <v>865</v>
      </c>
      <c r="K164" s="627" t="s">
        <v>866</v>
      </c>
      <c r="L164" s="629">
        <v>102.02571428571426</v>
      </c>
      <c r="M164" s="629">
        <v>7</v>
      </c>
      <c r="N164" s="630">
        <v>714.17999999999984</v>
      </c>
    </row>
    <row r="165" spans="1:14" ht="14.4" customHeight="1" x14ac:dyDescent="0.3">
      <c r="A165" s="625" t="s">
        <v>549</v>
      </c>
      <c r="B165" s="626" t="s">
        <v>551</v>
      </c>
      <c r="C165" s="627" t="s">
        <v>563</v>
      </c>
      <c r="D165" s="628" t="s">
        <v>564</v>
      </c>
      <c r="E165" s="627" t="s">
        <v>552</v>
      </c>
      <c r="F165" s="628" t="s">
        <v>553</v>
      </c>
      <c r="G165" s="627" t="s">
        <v>690</v>
      </c>
      <c r="H165" s="627">
        <v>119757</v>
      </c>
      <c r="I165" s="627">
        <v>19757</v>
      </c>
      <c r="J165" s="627" t="s">
        <v>867</v>
      </c>
      <c r="K165" s="627" t="s">
        <v>868</v>
      </c>
      <c r="L165" s="629">
        <v>68.63</v>
      </c>
      <c r="M165" s="629">
        <v>1</v>
      </c>
      <c r="N165" s="630">
        <v>68.63</v>
      </c>
    </row>
    <row r="166" spans="1:14" ht="14.4" customHeight="1" x14ac:dyDescent="0.3">
      <c r="A166" s="625" t="s">
        <v>549</v>
      </c>
      <c r="B166" s="626" t="s">
        <v>551</v>
      </c>
      <c r="C166" s="627" t="s">
        <v>563</v>
      </c>
      <c r="D166" s="628" t="s">
        <v>564</v>
      </c>
      <c r="E166" s="627" t="s">
        <v>552</v>
      </c>
      <c r="F166" s="628" t="s">
        <v>553</v>
      </c>
      <c r="G166" s="627" t="s">
        <v>690</v>
      </c>
      <c r="H166" s="627">
        <v>120159</v>
      </c>
      <c r="I166" s="627">
        <v>20159</v>
      </c>
      <c r="J166" s="627" t="s">
        <v>869</v>
      </c>
      <c r="K166" s="627" t="s">
        <v>870</v>
      </c>
      <c r="L166" s="629">
        <v>41.56</v>
      </c>
      <c r="M166" s="629">
        <v>1</v>
      </c>
      <c r="N166" s="630">
        <v>41.56</v>
      </c>
    </row>
    <row r="167" spans="1:14" ht="14.4" customHeight="1" x14ac:dyDescent="0.3">
      <c r="A167" s="625" t="s">
        <v>549</v>
      </c>
      <c r="B167" s="626" t="s">
        <v>551</v>
      </c>
      <c r="C167" s="627" t="s">
        <v>563</v>
      </c>
      <c r="D167" s="628" t="s">
        <v>564</v>
      </c>
      <c r="E167" s="627" t="s">
        <v>552</v>
      </c>
      <c r="F167" s="628" t="s">
        <v>553</v>
      </c>
      <c r="G167" s="627" t="s">
        <v>690</v>
      </c>
      <c r="H167" s="627">
        <v>121579</v>
      </c>
      <c r="I167" s="627">
        <v>21579</v>
      </c>
      <c r="J167" s="627" t="s">
        <v>871</v>
      </c>
      <c r="K167" s="627" t="s">
        <v>872</v>
      </c>
      <c r="L167" s="629">
        <v>1235.24759090776</v>
      </c>
      <c r="M167" s="629">
        <v>1</v>
      </c>
      <c r="N167" s="630">
        <v>1235.24759090776</v>
      </c>
    </row>
    <row r="168" spans="1:14" ht="14.4" customHeight="1" x14ac:dyDescent="0.3">
      <c r="A168" s="625" t="s">
        <v>549</v>
      </c>
      <c r="B168" s="626" t="s">
        <v>551</v>
      </c>
      <c r="C168" s="627" t="s">
        <v>563</v>
      </c>
      <c r="D168" s="628" t="s">
        <v>564</v>
      </c>
      <c r="E168" s="627" t="s">
        <v>552</v>
      </c>
      <c r="F168" s="628" t="s">
        <v>553</v>
      </c>
      <c r="G168" s="627" t="s">
        <v>690</v>
      </c>
      <c r="H168" s="627">
        <v>121597</v>
      </c>
      <c r="I168" s="627">
        <v>21597</v>
      </c>
      <c r="J168" s="627" t="s">
        <v>873</v>
      </c>
      <c r="K168" s="627" t="s">
        <v>874</v>
      </c>
      <c r="L168" s="629">
        <v>431.01400000000001</v>
      </c>
      <c r="M168" s="629">
        <v>6</v>
      </c>
      <c r="N168" s="630">
        <v>2588.06</v>
      </c>
    </row>
    <row r="169" spans="1:14" ht="14.4" customHeight="1" x14ac:dyDescent="0.3">
      <c r="A169" s="625" t="s">
        <v>549</v>
      </c>
      <c r="B169" s="626" t="s">
        <v>551</v>
      </c>
      <c r="C169" s="627" t="s">
        <v>563</v>
      </c>
      <c r="D169" s="628" t="s">
        <v>564</v>
      </c>
      <c r="E169" s="627" t="s">
        <v>552</v>
      </c>
      <c r="F169" s="628" t="s">
        <v>553</v>
      </c>
      <c r="G169" s="627" t="s">
        <v>690</v>
      </c>
      <c r="H169" s="627">
        <v>122134</v>
      </c>
      <c r="I169" s="627">
        <v>22134</v>
      </c>
      <c r="J169" s="627" t="s">
        <v>875</v>
      </c>
      <c r="K169" s="627" t="s">
        <v>876</v>
      </c>
      <c r="L169" s="629">
        <v>411.94</v>
      </c>
      <c r="M169" s="629">
        <v>2</v>
      </c>
      <c r="N169" s="630">
        <v>823.88</v>
      </c>
    </row>
    <row r="170" spans="1:14" ht="14.4" customHeight="1" x14ac:dyDescent="0.3">
      <c r="A170" s="625" t="s">
        <v>549</v>
      </c>
      <c r="B170" s="626" t="s">
        <v>551</v>
      </c>
      <c r="C170" s="627" t="s">
        <v>563</v>
      </c>
      <c r="D170" s="628" t="s">
        <v>564</v>
      </c>
      <c r="E170" s="627" t="s">
        <v>552</v>
      </c>
      <c r="F170" s="628" t="s">
        <v>553</v>
      </c>
      <c r="G170" s="627" t="s">
        <v>690</v>
      </c>
      <c r="H170" s="627">
        <v>123700</v>
      </c>
      <c r="I170" s="627">
        <v>23700</v>
      </c>
      <c r="J170" s="627" t="s">
        <v>875</v>
      </c>
      <c r="K170" s="627" t="s">
        <v>877</v>
      </c>
      <c r="L170" s="629">
        <v>571.0426151192413</v>
      </c>
      <c r="M170" s="629">
        <v>3</v>
      </c>
      <c r="N170" s="630">
        <v>1713.127845357724</v>
      </c>
    </row>
    <row r="171" spans="1:14" ht="14.4" customHeight="1" x14ac:dyDescent="0.3">
      <c r="A171" s="625" t="s">
        <v>549</v>
      </c>
      <c r="B171" s="626" t="s">
        <v>551</v>
      </c>
      <c r="C171" s="627" t="s">
        <v>563</v>
      </c>
      <c r="D171" s="628" t="s">
        <v>564</v>
      </c>
      <c r="E171" s="627" t="s">
        <v>552</v>
      </c>
      <c r="F171" s="628" t="s">
        <v>553</v>
      </c>
      <c r="G171" s="627" t="s">
        <v>690</v>
      </c>
      <c r="H171" s="627">
        <v>124067</v>
      </c>
      <c r="I171" s="627">
        <v>124067</v>
      </c>
      <c r="J171" s="627" t="s">
        <v>878</v>
      </c>
      <c r="K171" s="627" t="s">
        <v>879</v>
      </c>
      <c r="L171" s="629">
        <v>38.085021334750238</v>
      </c>
      <c r="M171" s="629">
        <v>126</v>
      </c>
      <c r="N171" s="630">
        <v>4800.0012616429567</v>
      </c>
    </row>
    <row r="172" spans="1:14" ht="14.4" customHeight="1" x14ac:dyDescent="0.3">
      <c r="A172" s="625" t="s">
        <v>549</v>
      </c>
      <c r="B172" s="626" t="s">
        <v>551</v>
      </c>
      <c r="C172" s="627" t="s">
        <v>563</v>
      </c>
      <c r="D172" s="628" t="s">
        <v>564</v>
      </c>
      <c r="E172" s="627" t="s">
        <v>552</v>
      </c>
      <c r="F172" s="628" t="s">
        <v>553</v>
      </c>
      <c r="G172" s="627" t="s">
        <v>690</v>
      </c>
      <c r="H172" s="627">
        <v>125365</v>
      </c>
      <c r="I172" s="627">
        <v>25365</v>
      </c>
      <c r="J172" s="627" t="s">
        <v>880</v>
      </c>
      <c r="K172" s="627" t="s">
        <v>881</v>
      </c>
      <c r="L172" s="629">
        <v>111.49619766927135</v>
      </c>
      <c r="M172" s="629">
        <v>11</v>
      </c>
      <c r="N172" s="630">
        <v>1152.8419766927136</v>
      </c>
    </row>
    <row r="173" spans="1:14" ht="14.4" customHeight="1" x14ac:dyDescent="0.3">
      <c r="A173" s="625" t="s">
        <v>549</v>
      </c>
      <c r="B173" s="626" t="s">
        <v>551</v>
      </c>
      <c r="C173" s="627" t="s">
        <v>563</v>
      </c>
      <c r="D173" s="628" t="s">
        <v>564</v>
      </c>
      <c r="E173" s="627" t="s">
        <v>552</v>
      </c>
      <c r="F173" s="628" t="s">
        <v>553</v>
      </c>
      <c r="G173" s="627" t="s">
        <v>690</v>
      </c>
      <c r="H173" s="627">
        <v>125366</v>
      </c>
      <c r="I173" s="627">
        <v>25366</v>
      </c>
      <c r="J173" s="627" t="s">
        <v>880</v>
      </c>
      <c r="K173" s="627" t="s">
        <v>882</v>
      </c>
      <c r="L173" s="629">
        <v>280.79508906852249</v>
      </c>
      <c r="M173" s="629">
        <v>46</v>
      </c>
      <c r="N173" s="630">
        <v>13056.429090109845</v>
      </c>
    </row>
    <row r="174" spans="1:14" ht="14.4" customHeight="1" x14ac:dyDescent="0.3">
      <c r="A174" s="625" t="s">
        <v>549</v>
      </c>
      <c r="B174" s="626" t="s">
        <v>551</v>
      </c>
      <c r="C174" s="627" t="s">
        <v>563</v>
      </c>
      <c r="D174" s="628" t="s">
        <v>564</v>
      </c>
      <c r="E174" s="627" t="s">
        <v>552</v>
      </c>
      <c r="F174" s="628" t="s">
        <v>553</v>
      </c>
      <c r="G174" s="627" t="s">
        <v>690</v>
      </c>
      <c r="H174" s="627">
        <v>126329</v>
      </c>
      <c r="I174" s="627">
        <v>26329</v>
      </c>
      <c r="J174" s="627" t="s">
        <v>883</v>
      </c>
      <c r="K174" s="627" t="s">
        <v>593</v>
      </c>
      <c r="L174" s="629">
        <v>138.7000462194375</v>
      </c>
      <c r="M174" s="629">
        <v>4</v>
      </c>
      <c r="N174" s="630">
        <v>554.80018487774998</v>
      </c>
    </row>
    <row r="175" spans="1:14" ht="14.4" customHeight="1" x14ac:dyDescent="0.3">
      <c r="A175" s="625" t="s">
        <v>549</v>
      </c>
      <c r="B175" s="626" t="s">
        <v>551</v>
      </c>
      <c r="C175" s="627" t="s">
        <v>563</v>
      </c>
      <c r="D175" s="628" t="s">
        <v>564</v>
      </c>
      <c r="E175" s="627" t="s">
        <v>552</v>
      </c>
      <c r="F175" s="628" t="s">
        <v>553</v>
      </c>
      <c r="G175" s="627" t="s">
        <v>690</v>
      </c>
      <c r="H175" s="627">
        <v>128197</v>
      </c>
      <c r="I175" s="627">
        <v>28197</v>
      </c>
      <c r="J175" s="627" t="s">
        <v>884</v>
      </c>
      <c r="K175" s="627" t="s">
        <v>885</v>
      </c>
      <c r="L175" s="629">
        <v>23333.5</v>
      </c>
      <c r="M175" s="629">
        <v>2</v>
      </c>
      <c r="N175" s="630">
        <v>46667</v>
      </c>
    </row>
    <row r="176" spans="1:14" ht="14.4" customHeight="1" x14ac:dyDescent="0.3">
      <c r="A176" s="625" t="s">
        <v>549</v>
      </c>
      <c r="B176" s="626" t="s">
        <v>551</v>
      </c>
      <c r="C176" s="627" t="s">
        <v>563</v>
      </c>
      <c r="D176" s="628" t="s">
        <v>564</v>
      </c>
      <c r="E176" s="627" t="s">
        <v>552</v>
      </c>
      <c r="F176" s="628" t="s">
        <v>553</v>
      </c>
      <c r="G176" s="627" t="s">
        <v>690</v>
      </c>
      <c r="H176" s="627">
        <v>128441</v>
      </c>
      <c r="I176" s="627">
        <v>28441</v>
      </c>
      <c r="J176" s="627" t="s">
        <v>886</v>
      </c>
      <c r="K176" s="627" t="s">
        <v>887</v>
      </c>
      <c r="L176" s="629">
        <v>1502.7853790862391</v>
      </c>
      <c r="M176" s="629">
        <v>124</v>
      </c>
      <c r="N176" s="630">
        <v>186373.96319317797</v>
      </c>
    </row>
    <row r="177" spans="1:14" ht="14.4" customHeight="1" x14ac:dyDescent="0.3">
      <c r="A177" s="625" t="s">
        <v>549</v>
      </c>
      <c r="B177" s="626" t="s">
        <v>551</v>
      </c>
      <c r="C177" s="627" t="s">
        <v>563</v>
      </c>
      <c r="D177" s="628" t="s">
        <v>564</v>
      </c>
      <c r="E177" s="627" t="s">
        <v>552</v>
      </c>
      <c r="F177" s="628" t="s">
        <v>553</v>
      </c>
      <c r="G177" s="627" t="s">
        <v>690</v>
      </c>
      <c r="H177" s="627">
        <v>128816</v>
      </c>
      <c r="I177" s="627">
        <v>28816</v>
      </c>
      <c r="J177" s="627" t="s">
        <v>888</v>
      </c>
      <c r="K177" s="627" t="s">
        <v>889</v>
      </c>
      <c r="L177" s="629">
        <v>125.58367126119934</v>
      </c>
      <c r="M177" s="629">
        <v>3</v>
      </c>
      <c r="N177" s="630">
        <v>376.75101378359801</v>
      </c>
    </row>
    <row r="178" spans="1:14" ht="14.4" customHeight="1" x14ac:dyDescent="0.3">
      <c r="A178" s="625" t="s">
        <v>549</v>
      </c>
      <c r="B178" s="626" t="s">
        <v>551</v>
      </c>
      <c r="C178" s="627" t="s">
        <v>563</v>
      </c>
      <c r="D178" s="628" t="s">
        <v>564</v>
      </c>
      <c r="E178" s="627" t="s">
        <v>552</v>
      </c>
      <c r="F178" s="628" t="s">
        <v>553</v>
      </c>
      <c r="G178" s="627" t="s">
        <v>690</v>
      </c>
      <c r="H178" s="627">
        <v>130434</v>
      </c>
      <c r="I178" s="627">
        <v>30434</v>
      </c>
      <c r="J178" s="627" t="s">
        <v>781</v>
      </c>
      <c r="K178" s="627" t="s">
        <v>890</v>
      </c>
      <c r="L178" s="629">
        <v>164.88</v>
      </c>
      <c r="M178" s="629">
        <v>1</v>
      </c>
      <c r="N178" s="630">
        <v>164.88</v>
      </c>
    </row>
    <row r="179" spans="1:14" ht="14.4" customHeight="1" x14ac:dyDescent="0.3">
      <c r="A179" s="625" t="s">
        <v>549</v>
      </c>
      <c r="B179" s="626" t="s">
        <v>551</v>
      </c>
      <c r="C179" s="627" t="s">
        <v>563</v>
      </c>
      <c r="D179" s="628" t="s">
        <v>564</v>
      </c>
      <c r="E179" s="627" t="s">
        <v>552</v>
      </c>
      <c r="F179" s="628" t="s">
        <v>553</v>
      </c>
      <c r="G179" s="627" t="s">
        <v>690</v>
      </c>
      <c r="H179" s="627">
        <v>131089</v>
      </c>
      <c r="I179" s="627">
        <v>31089</v>
      </c>
      <c r="J179" s="627" t="s">
        <v>891</v>
      </c>
      <c r="K179" s="627" t="s">
        <v>892</v>
      </c>
      <c r="L179" s="629">
        <v>56.889999999999901</v>
      </c>
      <c r="M179" s="629">
        <v>1</v>
      </c>
      <c r="N179" s="630">
        <v>56.889999999999901</v>
      </c>
    </row>
    <row r="180" spans="1:14" ht="14.4" customHeight="1" x14ac:dyDescent="0.3">
      <c r="A180" s="625" t="s">
        <v>549</v>
      </c>
      <c r="B180" s="626" t="s">
        <v>551</v>
      </c>
      <c r="C180" s="627" t="s">
        <v>563</v>
      </c>
      <c r="D180" s="628" t="s">
        <v>564</v>
      </c>
      <c r="E180" s="627" t="s">
        <v>552</v>
      </c>
      <c r="F180" s="628" t="s">
        <v>553</v>
      </c>
      <c r="G180" s="627" t="s">
        <v>690</v>
      </c>
      <c r="H180" s="627">
        <v>132225</v>
      </c>
      <c r="I180" s="627">
        <v>32225</v>
      </c>
      <c r="J180" s="627" t="s">
        <v>893</v>
      </c>
      <c r="K180" s="627" t="s">
        <v>894</v>
      </c>
      <c r="L180" s="629">
        <v>77.309745571406978</v>
      </c>
      <c r="M180" s="629">
        <v>5</v>
      </c>
      <c r="N180" s="630">
        <v>386.37902041666973</v>
      </c>
    </row>
    <row r="181" spans="1:14" ht="14.4" customHeight="1" x14ac:dyDescent="0.3">
      <c r="A181" s="625" t="s">
        <v>549</v>
      </c>
      <c r="B181" s="626" t="s">
        <v>551</v>
      </c>
      <c r="C181" s="627" t="s">
        <v>563</v>
      </c>
      <c r="D181" s="628" t="s">
        <v>564</v>
      </c>
      <c r="E181" s="627" t="s">
        <v>552</v>
      </c>
      <c r="F181" s="628" t="s">
        <v>553</v>
      </c>
      <c r="G181" s="627" t="s">
        <v>690</v>
      </c>
      <c r="H181" s="627">
        <v>132393</v>
      </c>
      <c r="I181" s="627">
        <v>32393</v>
      </c>
      <c r="J181" s="627" t="s">
        <v>895</v>
      </c>
      <c r="K181" s="627" t="s">
        <v>896</v>
      </c>
      <c r="L181" s="629">
        <v>853.15</v>
      </c>
      <c r="M181" s="629">
        <v>1</v>
      </c>
      <c r="N181" s="630">
        <v>853.15</v>
      </c>
    </row>
    <row r="182" spans="1:14" ht="14.4" customHeight="1" x14ac:dyDescent="0.3">
      <c r="A182" s="625" t="s">
        <v>549</v>
      </c>
      <c r="B182" s="626" t="s">
        <v>551</v>
      </c>
      <c r="C182" s="627" t="s">
        <v>563</v>
      </c>
      <c r="D182" s="628" t="s">
        <v>564</v>
      </c>
      <c r="E182" s="627" t="s">
        <v>552</v>
      </c>
      <c r="F182" s="628" t="s">
        <v>553</v>
      </c>
      <c r="G182" s="627" t="s">
        <v>690</v>
      </c>
      <c r="H182" s="627">
        <v>132547</v>
      </c>
      <c r="I182" s="627">
        <v>132547</v>
      </c>
      <c r="J182" s="627" t="s">
        <v>831</v>
      </c>
      <c r="K182" s="627" t="s">
        <v>832</v>
      </c>
      <c r="L182" s="629">
        <v>303.17</v>
      </c>
      <c r="M182" s="629">
        <v>2</v>
      </c>
      <c r="N182" s="630">
        <v>606.34</v>
      </c>
    </row>
    <row r="183" spans="1:14" ht="14.4" customHeight="1" x14ac:dyDescent="0.3">
      <c r="A183" s="625" t="s">
        <v>549</v>
      </c>
      <c r="B183" s="626" t="s">
        <v>551</v>
      </c>
      <c r="C183" s="627" t="s">
        <v>563</v>
      </c>
      <c r="D183" s="628" t="s">
        <v>564</v>
      </c>
      <c r="E183" s="627" t="s">
        <v>552</v>
      </c>
      <c r="F183" s="628" t="s">
        <v>553</v>
      </c>
      <c r="G183" s="627" t="s">
        <v>690</v>
      </c>
      <c r="H183" s="627">
        <v>132917</v>
      </c>
      <c r="I183" s="627">
        <v>32917</v>
      </c>
      <c r="J183" s="627" t="s">
        <v>897</v>
      </c>
      <c r="K183" s="627" t="s">
        <v>898</v>
      </c>
      <c r="L183" s="629">
        <v>183.46029278672052</v>
      </c>
      <c r="M183" s="629">
        <v>2</v>
      </c>
      <c r="N183" s="630">
        <v>366.92058557344103</v>
      </c>
    </row>
    <row r="184" spans="1:14" ht="14.4" customHeight="1" x14ac:dyDescent="0.3">
      <c r="A184" s="625" t="s">
        <v>549</v>
      </c>
      <c r="B184" s="626" t="s">
        <v>551</v>
      </c>
      <c r="C184" s="627" t="s">
        <v>563</v>
      </c>
      <c r="D184" s="628" t="s">
        <v>564</v>
      </c>
      <c r="E184" s="627" t="s">
        <v>552</v>
      </c>
      <c r="F184" s="628" t="s">
        <v>553</v>
      </c>
      <c r="G184" s="627" t="s">
        <v>690</v>
      </c>
      <c r="H184" s="627">
        <v>138839</v>
      </c>
      <c r="I184" s="627">
        <v>138839</v>
      </c>
      <c r="J184" s="627" t="s">
        <v>899</v>
      </c>
      <c r="K184" s="627" t="s">
        <v>900</v>
      </c>
      <c r="L184" s="629">
        <v>36.82</v>
      </c>
      <c r="M184" s="629">
        <v>2</v>
      </c>
      <c r="N184" s="630">
        <v>73.64</v>
      </c>
    </row>
    <row r="185" spans="1:14" ht="14.4" customHeight="1" x14ac:dyDescent="0.3">
      <c r="A185" s="625" t="s">
        <v>549</v>
      </c>
      <c r="B185" s="626" t="s">
        <v>551</v>
      </c>
      <c r="C185" s="627" t="s">
        <v>563</v>
      </c>
      <c r="D185" s="628" t="s">
        <v>564</v>
      </c>
      <c r="E185" s="627" t="s">
        <v>552</v>
      </c>
      <c r="F185" s="628" t="s">
        <v>553</v>
      </c>
      <c r="G185" s="627" t="s">
        <v>690</v>
      </c>
      <c r="H185" s="627">
        <v>140122</v>
      </c>
      <c r="I185" s="627">
        <v>40122</v>
      </c>
      <c r="J185" s="627" t="s">
        <v>901</v>
      </c>
      <c r="K185" s="627" t="s">
        <v>879</v>
      </c>
      <c r="L185" s="629">
        <v>36.6981428073221</v>
      </c>
      <c r="M185" s="629">
        <v>67</v>
      </c>
      <c r="N185" s="630">
        <v>2452.3739965125465</v>
      </c>
    </row>
    <row r="186" spans="1:14" ht="14.4" customHeight="1" x14ac:dyDescent="0.3">
      <c r="A186" s="625" t="s">
        <v>549</v>
      </c>
      <c r="B186" s="626" t="s">
        <v>551</v>
      </c>
      <c r="C186" s="627" t="s">
        <v>563</v>
      </c>
      <c r="D186" s="628" t="s">
        <v>564</v>
      </c>
      <c r="E186" s="627" t="s">
        <v>552</v>
      </c>
      <c r="F186" s="628" t="s">
        <v>553</v>
      </c>
      <c r="G186" s="627" t="s">
        <v>690</v>
      </c>
      <c r="H186" s="627">
        <v>141824</v>
      </c>
      <c r="I186" s="627">
        <v>41824</v>
      </c>
      <c r="J186" s="627" t="s">
        <v>902</v>
      </c>
      <c r="K186" s="627" t="s">
        <v>903</v>
      </c>
      <c r="L186" s="629">
        <v>261.815</v>
      </c>
      <c r="M186" s="629">
        <v>4</v>
      </c>
      <c r="N186" s="630">
        <v>1047.26</v>
      </c>
    </row>
    <row r="187" spans="1:14" ht="14.4" customHeight="1" x14ac:dyDescent="0.3">
      <c r="A187" s="625" t="s">
        <v>549</v>
      </c>
      <c r="B187" s="626" t="s">
        <v>551</v>
      </c>
      <c r="C187" s="627" t="s">
        <v>563</v>
      </c>
      <c r="D187" s="628" t="s">
        <v>564</v>
      </c>
      <c r="E187" s="627" t="s">
        <v>552</v>
      </c>
      <c r="F187" s="628" t="s">
        <v>553</v>
      </c>
      <c r="G187" s="627" t="s">
        <v>690</v>
      </c>
      <c r="H187" s="627">
        <v>141826</v>
      </c>
      <c r="I187" s="627">
        <v>41826</v>
      </c>
      <c r="J187" s="627" t="s">
        <v>904</v>
      </c>
      <c r="K187" s="627" t="s">
        <v>905</v>
      </c>
      <c r="L187" s="629">
        <v>519.47025677900297</v>
      </c>
      <c r="M187" s="629">
        <v>2</v>
      </c>
      <c r="N187" s="630">
        <v>1038.9405135580059</v>
      </c>
    </row>
    <row r="188" spans="1:14" ht="14.4" customHeight="1" x14ac:dyDescent="0.3">
      <c r="A188" s="625" t="s">
        <v>549</v>
      </c>
      <c r="B188" s="626" t="s">
        <v>551</v>
      </c>
      <c r="C188" s="627" t="s">
        <v>563</v>
      </c>
      <c r="D188" s="628" t="s">
        <v>564</v>
      </c>
      <c r="E188" s="627" t="s">
        <v>552</v>
      </c>
      <c r="F188" s="628" t="s">
        <v>553</v>
      </c>
      <c r="G188" s="627" t="s">
        <v>690</v>
      </c>
      <c r="H188" s="627">
        <v>142630</v>
      </c>
      <c r="I188" s="627">
        <v>42630</v>
      </c>
      <c r="J188" s="627" t="s">
        <v>757</v>
      </c>
      <c r="K188" s="627" t="s">
        <v>906</v>
      </c>
      <c r="L188" s="629">
        <v>137.30000000000001</v>
      </c>
      <c r="M188" s="629">
        <v>1</v>
      </c>
      <c r="N188" s="630">
        <v>137.30000000000001</v>
      </c>
    </row>
    <row r="189" spans="1:14" ht="14.4" customHeight="1" x14ac:dyDescent="0.3">
      <c r="A189" s="625" t="s">
        <v>549</v>
      </c>
      <c r="B189" s="626" t="s">
        <v>551</v>
      </c>
      <c r="C189" s="627" t="s">
        <v>563</v>
      </c>
      <c r="D189" s="628" t="s">
        <v>564</v>
      </c>
      <c r="E189" s="627" t="s">
        <v>552</v>
      </c>
      <c r="F189" s="628" t="s">
        <v>553</v>
      </c>
      <c r="G189" s="627" t="s">
        <v>690</v>
      </c>
      <c r="H189" s="627">
        <v>144357</v>
      </c>
      <c r="I189" s="627">
        <v>44357</v>
      </c>
      <c r="J189" s="627" t="s">
        <v>907</v>
      </c>
      <c r="K189" s="627" t="s">
        <v>908</v>
      </c>
      <c r="L189" s="629">
        <v>3790.9456776103198</v>
      </c>
      <c r="M189" s="629">
        <v>8</v>
      </c>
      <c r="N189" s="630">
        <v>30319.099488009382</v>
      </c>
    </row>
    <row r="190" spans="1:14" ht="14.4" customHeight="1" x14ac:dyDescent="0.3">
      <c r="A190" s="625" t="s">
        <v>549</v>
      </c>
      <c r="B190" s="626" t="s">
        <v>551</v>
      </c>
      <c r="C190" s="627" t="s">
        <v>563</v>
      </c>
      <c r="D190" s="628" t="s">
        <v>564</v>
      </c>
      <c r="E190" s="627" t="s">
        <v>552</v>
      </c>
      <c r="F190" s="628" t="s">
        <v>553</v>
      </c>
      <c r="G190" s="627" t="s">
        <v>690</v>
      </c>
      <c r="H190" s="627">
        <v>145244</v>
      </c>
      <c r="I190" s="627">
        <v>45244</v>
      </c>
      <c r="J190" s="627" t="s">
        <v>909</v>
      </c>
      <c r="K190" s="627" t="s">
        <v>910</v>
      </c>
      <c r="L190" s="629">
        <v>624.76922470126499</v>
      </c>
      <c r="M190" s="629">
        <v>1</v>
      </c>
      <c r="N190" s="630">
        <v>624.76922470126499</v>
      </c>
    </row>
    <row r="191" spans="1:14" ht="14.4" customHeight="1" x14ac:dyDescent="0.3">
      <c r="A191" s="625" t="s">
        <v>549</v>
      </c>
      <c r="B191" s="626" t="s">
        <v>551</v>
      </c>
      <c r="C191" s="627" t="s">
        <v>563</v>
      </c>
      <c r="D191" s="628" t="s">
        <v>564</v>
      </c>
      <c r="E191" s="627" t="s">
        <v>552</v>
      </c>
      <c r="F191" s="628" t="s">
        <v>553</v>
      </c>
      <c r="G191" s="627" t="s">
        <v>690</v>
      </c>
      <c r="H191" s="627">
        <v>145310</v>
      </c>
      <c r="I191" s="627">
        <v>45310</v>
      </c>
      <c r="J191" s="627" t="s">
        <v>911</v>
      </c>
      <c r="K191" s="627" t="s">
        <v>912</v>
      </c>
      <c r="L191" s="629">
        <v>45.62</v>
      </c>
      <c r="M191" s="629">
        <v>2</v>
      </c>
      <c r="N191" s="630">
        <v>91.24</v>
      </c>
    </row>
    <row r="192" spans="1:14" ht="14.4" customHeight="1" x14ac:dyDescent="0.3">
      <c r="A192" s="625" t="s">
        <v>549</v>
      </c>
      <c r="B192" s="626" t="s">
        <v>551</v>
      </c>
      <c r="C192" s="627" t="s">
        <v>563</v>
      </c>
      <c r="D192" s="628" t="s">
        <v>564</v>
      </c>
      <c r="E192" s="627" t="s">
        <v>552</v>
      </c>
      <c r="F192" s="628" t="s">
        <v>553</v>
      </c>
      <c r="G192" s="627" t="s">
        <v>690</v>
      </c>
      <c r="H192" s="627">
        <v>145499</v>
      </c>
      <c r="I192" s="627">
        <v>45499</v>
      </c>
      <c r="J192" s="627" t="s">
        <v>913</v>
      </c>
      <c r="K192" s="627" t="s">
        <v>914</v>
      </c>
      <c r="L192" s="629">
        <v>108.50005032585599</v>
      </c>
      <c r="M192" s="629">
        <v>4</v>
      </c>
      <c r="N192" s="630">
        <v>434.00020130342398</v>
      </c>
    </row>
    <row r="193" spans="1:14" ht="14.4" customHeight="1" x14ac:dyDescent="0.3">
      <c r="A193" s="625" t="s">
        <v>549</v>
      </c>
      <c r="B193" s="626" t="s">
        <v>551</v>
      </c>
      <c r="C193" s="627" t="s">
        <v>563</v>
      </c>
      <c r="D193" s="628" t="s">
        <v>564</v>
      </c>
      <c r="E193" s="627" t="s">
        <v>552</v>
      </c>
      <c r="F193" s="628" t="s">
        <v>553</v>
      </c>
      <c r="G193" s="627" t="s">
        <v>690</v>
      </c>
      <c r="H193" s="627">
        <v>146755</v>
      </c>
      <c r="I193" s="627">
        <v>46755</v>
      </c>
      <c r="J193" s="627" t="s">
        <v>915</v>
      </c>
      <c r="K193" s="627" t="s">
        <v>916</v>
      </c>
      <c r="L193" s="629">
        <v>117.06</v>
      </c>
      <c r="M193" s="629">
        <v>2</v>
      </c>
      <c r="N193" s="630">
        <v>234.12</v>
      </c>
    </row>
    <row r="194" spans="1:14" ht="14.4" customHeight="1" x14ac:dyDescent="0.3">
      <c r="A194" s="625" t="s">
        <v>549</v>
      </c>
      <c r="B194" s="626" t="s">
        <v>551</v>
      </c>
      <c r="C194" s="627" t="s">
        <v>563</v>
      </c>
      <c r="D194" s="628" t="s">
        <v>564</v>
      </c>
      <c r="E194" s="627" t="s">
        <v>552</v>
      </c>
      <c r="F194" s="628" t="s">
        <v>553</v>
      </c>
      <c r="G194" s="627" t="s">
        <v>690</v>
      </c>
      <c r="H194" s="627">
        <v>146929</v>
      </c>
      <c r="I194" s="627">
        <v>46929</v>
      </c>
      <c r="J194" s="627" t="s">
        <v>917</v>
      </c>
      <c r="K194" s="627" t="s">
        <v>918</v>
      </c>
      <c r="L194" s="629">
        <v>2360.5226987517331</v>
      </c>
      <c r="M194" s="629">
        <v>11</v>
      </c>
      <c r="N194" s="630">
        <v>25965.372385020804</v>
      </c>
    </row>
    <row r="195" spans="1:14" ht="14.4" customHeight="1" x14ac:dyDescent="0.3">
      <c r="A195" s="625" t="s">
        <v>549</v>
      </c>
      <c r="B195" s="626" t="s">
        <v>551</v>
      </c>
      <c r="C195" s="627" t="s">
        <v>563</v>
      </c>
      <c r="D195" s="628" t="s">
        <v>564</v>
      </c>
      <c r="E195" s="627" t="s">
        <v>552</v>
      </c>
      <c r="F195" s="628" t="s">
        <v>553</v>
      </c>
      <c r="G195" s="627" t="s">
        <v>690</v>
      </c>
      <c r="H195" s="627">
        <v>147193</v>
      </c>
      <c r="I195" s="627">
        <v>47193</v>
      </c>
      <c r="J195" s="627" t="s">
        <v>919</v>
      </c>
      <c r="K195" s="627" t="s">
        <v>920</v>
      </c>
      <c r="L195" s="629">
        <v>339.75400000000002</v>
      </c>
      <c r="M195" s="629">
        <v>5</v>
      </c>
      <c r="N195" s="630">
        <v>1698.77</v>
      </c>
    </row>
    <row r="196" spans="1:14" ht="14.4" customHeight="1" x14ac:dyDescent="0.3">
      <c r="A196" s="625" t="s">
        <v>549</v>
      </c>
      <c r="B196" s="626" t="s">
        <v>551</v>
      </c>
      <c r="C196" s="627" t="s">
        <v>563</v>
      </c>
      <c r="D196" s="628" t="s">
        <v>564</v>
      </c>
      <c r="E196" s="627" t="s">
        <v>552</v>
      </c>
      <c r="F196" s="628" t="s">
        <v>553</v>
      </c>
      <c r="G196" s="627" t="s">
        <v>690</v>
      </c>
      <c r="H196" s="627">
        <v>147285</v>
      </c>
      <c r="I196" s="627">
        <v>47285</v>
      </c>
      <c r="J196" s="627" t="s">
        <v>921</v>
      </c>
      <c r="K196" s="627" t="s">
        <v>922</v>
      </c>
      <c r="L196" s="629">
        <v>1970.422</v>
      </c>
      <c r="M196" s="629">
        <v>8</v>
      </c>
      <c r="N196" s="630">
        <v>15765.68</v>
      </c>
    </row>
    <row r="197" spans="1:14" ht="14.4" customHeight="1" x14ac:dyDescent="0.3">
      <c r="A197" s="625" t="s">
        <v>549</v>
      </c>
      <c r="B197" s="626" t="s">
        <v>551</v>
      </c>
      <c r="C197" s="627" t="s">
        <v>563</v>
      </c>
      <c r="D197" s="628" t="s">
        <v>564</v>
      </c>
      <c r="E197" s="627" t="s">
        <v>552</v>
      </c>
      <c r="F197" s="628" t="s">
        <v>553</v>
      </c>
      <c r="G197" s="627" t="s">
        <v>690</v>
      </c>
      <c r="H197" s="627">
        <v>147514</v>
      </c>
      <c r="I197" s="627">
        <v>47514</v>
      </c>
      <c r="J197" s="627" t="s">
        <v>923</v>
      </c>
      <c r="K197" s="627" t="s">
        <v>924</v>
      </c>
      <c r="L197" s="629">
        <v>95.859989500920705</v>
      </c>
      <c r="M197" s="629">
        <v>1</v>
      </c>
      <c r="N197" s="630">
        <v>95.859989500920705</v>
      </c>
    </row>
    <row r="198" spans="1:14" ht="14.4" customHeight="1" x14ac:dyDescent="0.3">
      <c r="A198" s="625" t="s">
        <v>549</v>
      </c>
      <c r="B198" s="626" t="s">
        <v>551</v>
      </c>
      <c r="C198" s="627" t="s">
        <v>563</v>
      </c>
      <c r="D198" s="628" t="s">
        <v>564</v>
      </c>
      <c r="E198" s="627" t="s">
        <v>552</v>
      </c>
      <c r="F198" s="628" t="s">
        <v>553</v>
      </c>
      <c r="G198" s="627" t="s">
        <v>690</v>
      </c>
      <c r="H198" s="627">
        <v>148578</v>
      </c>
      <c r="I198" s="627">
        <v>48578</v>
      </c>
      <c r="J198" s="627" t="s">
        <v>925</v>
      </c>
      <c r="K198" s="627" t="s">
        <v>926</v>
      </c>
      <c r="L198" s="629">
        <v>76.9199299321795</v>
      </c>
      <c r="M198" s="629">
        <v>4</v>
      </c>
      <c r="N198" s="630">
        <v>307.679719728718</v>
      </c>
    </row>
    <row r="199" spans="1:14" ht="14.4" customHeight="1" x14ac:dyDescent="0.3">
      <c r="A199" s="625" t="s">
        <v>549</v>
      </c>
      <c r="B199" s="626" t="s">
        <v>551</v>
      </c>
      <c r="C199" s="627" t="s">
        <v>563</v>
      </c>
      <c r="D199" s="628" t="s">
        <v>564</v>
      </c>
      <c r="E199" s="627" t="s">
        <v>552</v>
      </c>
      <c r="F199" s="628" t="s">
        <v>553</v>
      </c>
      <c r="G199" s="627" t="s">
        <v>690</v>
      </c>
      <c r="H199" s="627">
        <v>148888</v>
      </c>
      <c r="I199" s="627">
        <v>48888</v>
      </c>
      <c r="J199" s="627" t="s">
        <v>927</v>
      </c>
      <c r="K199" s="627" t="s">
        <v>928</v>
      </c>
      <c r="L199" s="629">
        <v>54.767974230829076</v>
      </c>
      <c r="M199" s="629">
        <v>6</v>
      </c>
      <c r="N199" s="630">
        <v>328.560033213201</v>
      </c>
    </row>
    <row r="200" spans="1:14" ht="14.4" customHeight="1" x14ac:dyDescent="0.3">
      <c r="A200" s="625" t="s">
        <v>549</v>
      </c>
      <c r="B200" s="626" t="s">
        <v>551</v>
      </c>
      <c r="C200" s="627" t="s">
        <v>563</v>
      </c>
      <c r="D200" s="628" t="s">
        <v>564</v>
      </c>
      <c r="E200" s="627" t="s">
        <v>552</v>
      </c>
      <c r="F200" s="628" t="s">
        <v>553</v>
      </c>
      <c r="G200" s="627" t="s">
        <v>690</v>
      </c>
      <c r="H200" s="627">
        <v>149012</v>
      </c>
      <c r="I200" s="627">
        <v>49012</v>
      </c>
      <c r="J200" s="627" t="s">
        <v>929</v>
      </c>
      <c r="K200" s="627" t="s">
        <v>930</v>
      </c>
      <c r="L200" s="629">
        <v>21.369990120782852</v>
      </c>
      <c r="M200" s="629">
        <v>3</v>
      </c>
      <c r="N200" s="630">
        <v>64.109980241565694</v>
      </c>
    </row>
    <row r="201" spans="1:14" ht="14.4" customHeight="1" x14ac:dyDescent="0.3">
      <c r="A201" s="625" t="s">
        <v>549</v>
      </c>
      <c r="B201" s="626" t="s">
        <v>551</v>
      </c>
      <c r="C201" s="627" t="s">
        <v>563</v>
      </c>
      <c r="D201" s="628" t="s">
        <v>564</v>
      </c>
      <c r="E201" s="627" t="s">
        <v>552</v>
      </c>
      <c r="F201" s="628" t="s">
        <v>553</v>
      </c>
      <c r="G201" s="627" t="s">
        <v>690</v>
      </c>
      <c r="H201" s="627">
        <v>149017</v>
      </c>
      <c r="I201" s="627">
        <v>49017</v>
      </c>
      <c r="J201" s="627" t="s">
        <v>931</v>
      </c>
      <c r="K201" s="627" t="s">
        <v>932</v>
      </c>
      <c r="L201" s="629">
        <v>69.989956650778709</v>
      </c>
      <c r="M201" s="629">
        <v>2</v>
      </c>
      <c r="N201" s="630">
        <v>139.97991330155742</v>
      </c>
    </row>
    <row r="202" spans="1:14" ht="14.4" customHeight="1" x14ac:dyDescent="0.3">
      <c r="A202" s="625" t="s">
        <v>549</v>
      </c>
      <c r="B202" s="626" t="s">
        <v>551</v>
      </c>
      <c r="C202" s="627" t="s">
        <v>563</v>
      </c>
      <c r="D202" s="628" t="s">
        <v>564</v>
      </c>
      <c r="E202" s="627" t="s">
        <v>552</v>
      </c>
      <c r="F202" s="628" t="s">
        <v>553</v>
      </c>
      <c r="G202" s="627" t="s">
        <v>690</v>
      </c>
      <c r="H202" s="627">
        <v>149018</v>
      </c>
      <c r="I202" s="627">
        <v>49018</v>
      </c>
      <c r="J202" s="627" t="s">
        <v>931</v>
      </c>
      <c r="K202" s="627" t="s">
        <v>933</v>
      </c>
      <c r="L202" s="629">
        <v>102.749741666152</v>
      </c>
      <c r="M202" s="629">
        <v>1</v>
      </c>
      <c r="N202" s="630">
        <v>102.749741666152</v>
      </c>
    </row>
    <row r="203" spans="1:14" ht="14.4" customHeight="1" x14ac:dyDescent="0.3">
      <c r="A203" s="625" t="s">
        <v>549</v>
      </c>
      <c r="B203" s="626" t="s">
        <v>551</v>
      </c>
      <c r="C203" s="627" t="s">
        <v>563</v>
      </c>
      <c r="D203" s="628" t="s">
        <v>564</v>
      </c>
      <c r="E203" s="627" t="s">
        <v>552</v>
      </c>
      <c r="F203" s="628" t="s">
        <v>553</v>
      </c>
      <c r="G203" s="627" t="s">
        <v>690</v>
      </c>
      <c r="H203" s="627">
        <v>149560</v>
      </c>
      <c r="I203" s="627">
        <v>49560</v>
      </c>
      <c r="J203" s="627" t="s">
        <v>934</v>
      </c>
      <c r="K203" s="627" t="s">
        <v>935</v>
      </c>
      <c r="L203" s="629">
        <v>67.130001307307097</v>
      </c>
      <c r="M203" s="629">
        <v>1</v>
      </c>
      <c r="N203" s="630">
        <v>67.130001307307097</v>
      </c>
    </row>
    <row r="204" spans="1:14" ht="14.4" customHeight="1" x14ac:dyDescent="0.3">
      <c r="A204" s="625" t="s">
        <v>549</v>
      </c>
      <c r="B204" s="626" t="s">
        <v>551</v>
      </c>
      <c r="C204" s="627" t="s">
        <v>563</v>
      </c>
      <c r="D204" s="628" t="s">
        <v>564</v>
      </c>
      <c r="E204" s="627" t="s">
        <v>552</v>
      </c>
      <c r="F204" s="628" t="s">
        <v>553</v>
      </c>
      <c r="G204" s="627" t="s">
        <v>690</v>
      </c>
      <c r="H204" s="627">
        <v>149982</v>
      </c>
      <c r="I204" s="627">
        <v>49982</v>
      </c>
      <c r="J204" s="627" t="s">
        <v>936</v>
      </c>
      <c r="K204" s="627" t="s">
        <v>937</v>
      </c>
      <c r="L204" s="629">
        <v>417.90999999999991</v>
      </c>
      <c r="M204" s="629">
        <v>31.034999900000003</v>
      </c>
      <c r="N204" s="630">
        <v>12969.836808208998</v>
      </c>
    </row>
    <row r="205" spans="1:14" ht="14.4" customHeight="1" x14ac:dyDescent="0.3">
      <c r="A205" s="625" t="s">
        <v>549</v>
      </c>
      <c r="B205" s="626" t="s">
        <v>551</v>
      </c>
      <c r="C205" s="627" t="s">
        <v>563</v>
      </c>
      <c r="D205" s="628" t="s">
        <v>564</v>
      </c>
      <c r="E205" s="627" t="s">
        <v>552</v>
      </c>
      <c r="F205" s="628" t="s">
        <v>553</v>
      </c>
      <c r="G205" s="627" t="s">
        <v>690</v>
      </c>
      <c r="H205" s="627">
        <v>149983</v>
      </c>
      <c r="I205" s="627">
        <v>49983</v>
      </c>
      <c r="J205" s="627" t="s">
        <v>938</v>
      </c>
      <c r="K205" s="627" t="s">
        <v>939</v>
      </c>
      <c r="L205" s="629">
        <v>927.05791350221841</v>
      </c>
      <c r="M205" s="629">
        <v>38.328404800000001</v>
      </c>
      <c r="N205" s="630">
        <v>35503.117729543854</v>
      </c>
    </row>
    <row r="206" spans="1:14" ht="14.4" customHeight="1" x14ac:dyDescent="0.3">
      <c r="A206" s="625" t="s">
        <v>549</v>
      </c>
      <c r="B206" s="626" t="s">
        <v>551</v>
      </c>
      <c r="C206" s="627" t="s">
        <v>563</v>
      </c>
      <c r="D206" s="628" t="s">
        <v>564</v>
      </c>
      <c r="E206" s="627" t="s">
        <v>552</v>
      </c>
      <c r="F206" s="628" t="s">
        <v>553</v>
      </c>
      <c r="G206" s="627" t="s">
        <v>690</v>
      </c>
      <c r="H206" s="627">
        <v>149984</v>
      </c>
      <c r="I206" s="627">
        <v>49984</v>
      </c>
      <c r="J206" s="627" t="s">
        <v>940</v>
      </c>
      <c r="K206" s="627" t="s">
        <v>941</v>
      </c>
      <c r="L206" s="629">
        <v>1737.7650576101332</v>
      </c>
      <c r="M206" s="629">
        <v>90.444560700000039</v>
      </c>
      <c r="N206" s="630">
        <v>157171.40013903775</v>
      </c>
    </row>
    <row r="207" spans="1:14" ht="14.4" customHeight="1" x14ac:dyDescent="0.3">
      <c r="A207" s="625" t="s">
        <v>549</v>
      </c>
      <c r="B207" s="626" t="s">
        <v>551</v>
      </c>
      <c r="C207" s="627" t="s">
        <v>563</v>
      </c>
      <c r="D207" s="628" t="s">
        <v>564</v>
      </c>
      <c r="E207" s="627" t="s">
        <v>552</v>
      </c>
      <c r="F207" s="628" t="s">
        <v>553</v>
      </c>
      <c r="G207" s="627" t="s">
        <v>690</v>
      </c>
      <c r="H207" s="627">
        <v>150335</v>
      </c>
      <c r="I207" s="627">
        <v>50335</v>
      </c>
      <c r="J207" s="627" t="s">
        <v>942</v>
      </c>
      <c r="K207" s="627" t="s">
        <v>943</v>
      </c>
      <c r="L207" s="629">
        <v>45.993444946610055</v>
      </c>
      <c r="M207" s="629">
        <v>110</v>
      </c>
      <c r="N207" s="630">
        <v>5058.0626251050753</v>
      </c>
    </row>
    <row r="208" spans="1:14" ht="14.4" customHeight="1" x14ac:dyDescent="0.3">
      <c r="A208" s="625" t="s">
        <v>549</v>
      </c>
      <c r="B208" s="626" t="s">
        <v>551</v>
      </c>
      <c r="C208" s="627" t="s">
        <v>563</v>
      </c>
      <c r="D208" s="628" t="s">
        <v>564</v>
      </c>
      <c r="E208" s="627" t="s">
        <v>552</v>
      </c>
      <c r="F208" s="628" t="s">
        <v>553</v>
      </c>
      <c r="G208" s="627" t="s">
        <v>690</v>
      </c>
      <c r="H208" s="627">
        <v>151072</v>
      </c>
      <c r="I208" s="627">
        <v>151072</v>
      </c>
      <c r="J208" s="627" t="s">
        <v>944</v>
      </c>
      <c r="K208" s="627" t="s">
        <v>945</v>
      </c>
      <c r="L208" s="629">
        <v>100.88</v>
      </c>
      <c r="M208" s="629">
        <v>1</v>
      </c>
      <c r="N208" s="630">
        <v>100.88</v>
      </c>
    </row>
    <row r="209" spans="1:14" ht="14.4" customHeight="1" x14ac:dyDescent="0.3">
      <c r="A209" s="625" t="s">
        <v>549</v>
      </c>
      <c r="B209" s="626" t="s">
        <v>551</v>
      </c>
      <c r="C209" s="627" t="s">
        <v>563</v>
      </c>
      <c r="D209" s="628" t="s">
        <v>564</v>
      </c>
      <c r="E209" s="627" t="s">
        <v>552</v>
      </c>
      <c r="F209" s="628" t="s">
        <v>553</v>
      </c>
      <c r="G209" s="627" t="s">
        <v>690</v>
      </c>
      <c r="H209" s="627">
        <v>151365</v>
      </c>
      <c r="I209" s="627">
        <v>51365</v>
      </c>
      <c r="J209" s="627" t="s">
        <v>946</v>
      </c>
      <c r="K209" s="627" t="s">
        <v>947</v>
      </c>
      <c r="L209" s="629">
        <v>111.53663904834271</v>
      </c>
      <c r="M209" s="629">
        <v>109</v>
      </c>
      <c r="N209" s="630">
        <v>3127.9433750953585</v>
      </c>
    </row>
    <row r="210" spans="1:14" ht="14.4" customHeight="1" x14ac:dyDescent="0.3">
      <c r="A210" s="625" t="s">
        <v>549</v>
      </c>
      <c r="B210" s="626" t="s">
        <v>551</v>
      </c>
      <c r="C210" s="627" t="s">
        <v>563</v>
      </c>
      <c r="D210" s="628" t="s">
        <v>564</v>
      </c>
      <c r="E210" s="627" t="s">
        <v>552</v>
      </c>
      <c r="F210" s="628" t="s">
        <v>553</v>
      </c>
      <c r="G210" s="627" t="s">
        <v>690</v>
      </c>
      <c r="H210" s="627">
        <v>152266</v>
      </c>
      <c r="I210" s="627">
        <v>52266</v>
      </c>
      <c r="J210" s="627" t="s">
        <v>948</v>
      </c>
      <c r="K210" s="627" t="s">
        <v>949</v>
      </c>
      <c r="L210" s="629">
        <v>39.317999999999998</v>
      </c>
      <c r="M210" s="629">
        <v>6</v>
      </c>
      <c r="N210" s="630">
        <v>236.14</v>
      </c>
    </row>
    <row r="211" spans="1:14" ht="14.4" customHeight="1" x14ac:dyDescent="0.3">
      <c r="A211" s="625" t="s">
        <v>549</v>
      </c>
      <c r="B211" s="626" t="s">
        <v>551</v>
      </c>
      <c r="C211" s="627" t="s">
        <v>563</v>
      </c>
      <c r="D211" s="628" t="s">
        <v>564</v>
      </c>
      <c r="E211" s="627" t="s">
        <v>552</v>
      </c>
      <c r="F211" s="628" t="s">
        <v>553</v>
      </c>
      <c r="G211" s="627" t="s">
        <v>690</v>
      </c>
      <c r="H211" s="627">
        <v>152334</v>
      </c>
      <c r="I211" s="627">
        <v>52334</v>
      </c>
      <c r="J211" s="627" t="s">
        <v>950</v>
      </c>
      <c r="K211" s="627" t="s">
        <v>951</v>
      </c>
      <c r="L211" s="629">
        <v>304.56029458875929</v>
      </c>
      <c r="M211" s="629">
        <v>38</v>
      </c>
      <c r="N211" s="630">
        <v>11569.53049274512</v>
      </c>
    </row>
    <row r="212" spans="1:14" ht="14.4" customHeight="1" x14ac:dyDescent="0.3">
      <c r="A212" s="625" t="s">
        <v>549</v>
      </c>
      <c r="B212" s="626" t="s">
        <v>551</v>
      </c>
      <c r="C212" s="627" t="s">
        <v>563</v>
      </c>
      <c r="D212" s="628" t="s">
        <v>564</v>
      </c>
      <c r="E212" s="627" t="s">
        <v>552</v>
      </c>
      <c r="F212" s="628" t="s">
        <v>553</v>
      </c>
      <c r="G212" s="627" t="s">
        <v>690</v>
      </c>
      <c r="H212" s="627">
        <v>152547</v>
      </c>
      <c r="I212" s="627">
        <v>52547</v>
      </c>
      <c r="J212" s="627" t="s">
        <v>952</v>
      </c>
      <c r="K212" s="627" t="s">
        <v>953</v>
      </c>
      <c r="L212" s="629">
        <v>4128.3500000000004</v>
      </c>
      <c r="M212" s="629">
        <v>0.60000000000000009</v>
      </c>
      <c r="N212" s="630">
        <v>2477.0100000000002</v>
      </c>
    </row>
    <row r="213" spans="1:14" ht="14.4" customHeight="1" x14ac:dyDescent="0.3">
      <c r="A213" s="625" t="s">
        <v>549</v>
      </c>
      <c r="B213" s="626" t="s">
        <v>551</v>
      </c>
      <c r="C213" s="627" t="s">
        <v>563</v>
      </c>
      <c r="D213" s="628" t="s">
        <v>564</v>
      </c>
      <c r="E213" s="627" t="s">
        <v>552</v>
      </c>
      <c r="F213" s="628" t="s">
        <v>553</v>
      </c>
      <c r="G213" s="627" t="s">
        <v>690</v>
      </c>
      <c r="H213" s="627">
        <v>153145</v>
      </c>
      <c r="I213" s="627">
        <v>53145</v>
      </c>
      <c r="J213" s="627" t="s">
        <v>954</v>
      </c>
      <c r="K213" s="627" t="s">
        <v>955</v>
      </c>
      <c r="L213" s="629">
        <v>2000.2398539489668</v>
      </c>
      <c r="M213" s="629">
        <v>3</v>
      </c>
      <c r="N213" s="630">
        <v>6000.7195618469004</v>
      </c>
    </row>
    <row r="214" spans="1:14" ht="14.4" customHeight="1" x14ac:dyDescent="0.3">
      <c r="A214" s="625" t="s">
        <v>549</v>
      </c>
      <c r="B214" s="626" t="s">
        <v>551</v>
      </c>
      <c r="C214" s="627" t="s">
        <v>563</v>
      </c>
      <c r="D214" s="628" t="s">
        <v>564</v>
      </c>
      <c r="E214" s="627" t="s">
        <v>552</v>
      </c>
      <c r="F214" s="628" t="s">
        <v>553</v>
      </c>
      <c r="G214" s="627" t="s">
        <v>690</v>
      </c>
      <c r="H214" s="627">
        <v>153507</v>
      </c>
      <c r="I214" s="627">
        <v>53507</v>
      </c>
      <c r="J214" s="627" t="s">
        <v>956</v>
      </c>
      <c r="K214" s="627" t="s">
        <v>957</v>
      </c>
      <c r="L214" s="629">
        <v>302.82006500149703</v>
      </c>
      <c r="M214" s="629">
        <v>1</v>
      </c>
      <c r="N214" s="630">
        <v>302.82006500149703</v>
      </c>
    </row>
    <row r="215" spans="1:14" ht="14.4" customHeight="1" x14ac:dyDescent="0.3">
      <c r="A215" s="625" t="s">
        <v>549</v>
      </c>
      <c r="B215" s="626" t="s">
        <v>551</v>
      </c>
      <c r="C215" s="627" t="s">
        <v>563</v>
      </c>
      <c r="D215" s="628" t="s">
        <v>564</v>
      </c>
      <c r="E215" s="627" t="s">
        <v>552</v>
      </c>
      <c r="F215" s="628" t="s">
        <v>553</v>
      </c>
      <c r="G215" s="627" t="s">
        <v>690</v>
      </c>
      <c r="H215" s="627">
        <v>153666</v>
      </c>
      <c r="I215" s="627">
        <v>53666</v>
      </c>
      <c r="J215" s="627" t="s">
        <v>958</v>
      </c>
      <c r="K215" s="627" t="s">
        <v>959</v>
      </c>
      <c r="L215" s="629">
        <v>744.48</v>
      </c>
      <c r="M215" s="629">
        <v>2</v>
      </c>
      <c r="N215" s="630">
        <v>1488.96</v>
      </c>
    </row>
    <row r="216" spans="1:14" ht="14.4" customHeight="1" x14ac:dyDescent="0.3">
      <c r="A216" s="625" t="s">
        <v>549</v>
      </c>
      <c r="B216" s="626" t="s">
        <v>551</v>
      </c>
      <c r="C216" s="627" t="s">
        <v>563</v>
      </c>
      <c r="D216" s="628" t="s">
        <v>564</v>
      </c>
      <c r="E216" s="627" t="s">
        <v>552</v>
      </c>
      <c r="F216" s="628" t="s">
        <v>553</v>
      </c>
      <c r="G216" s="627" t="s">
        <v>690</v>
      </c>
      <c r="H216" s="627">
        <v>153726</v>
      </c>
      <c r="I216" s="627">
        <v>53726</v>
      </c>
      <c r="J216" s="627" t="s">
        <v>960</v>
      </c>
      <c r="K216" s="627" t="s">
        <v>961</v>
      </c>
      <c r="L216" s="629">
        <v>34.25</v>
      </c>
      <c r="M216" s="629">
        <v>1</v>
      </c>
      <c r="N216" s="630">
        <v>34.25</v>
      </c>
    </row>
    <row r="217" spans="1:14" ht="14.4" customHeight="1" x14ac:dyDescent="0.3">
      <c r="A217" s="625" t="s">
        <v>549</v>
      </c>
      <c r="B217" s="626" t="s">
        <v>551</v>
      </c>
      <c r="C217" s="627" t="s">
        <v>563</v>
      </c>
      <c r="D217" s="628" t="s">
        <v>564</v>
      </c>
      <c r="E217" s="627" t="s">
        <v>552</v>
      </c>
      <c r="F217" s="628" t="s">
        <v>553</v>
      </c>
      <c r="G217" s="627" t="s">
        <v>690</v>
      </c>
      <c r="H217" s="627">
        <v>154539</v>
      </c>
      <c r="I217" s="627">
        <v>54539</v>
      </c>
      <c r="J217" s="627" t="s">
        <v>962</v>
      </c>
      <c r="K217" s="627" t="s">
        <v>963</v>
      </c>
      <c r="L217" s="629">
        <v>63.4007483393898</v>
      </c>
      <c r="M217" s="629">
        <v>60</v>
      </c>
      <c r="N217" s="630">
        <v>3803.2449957121416</v>
      </c>
    </row>
    <row r="218" spans="1:14" ht="14.4" customHeight="1" x14ac:dyDescent="0.3">
      <c r="A218" s="625" t="s">
        <v>549</v>
      </c>
      <c r="B218" s="626" t="s">
        <v>551</v>
      </c>
      <c r="C218" s="627" t="s">
        <v>563</v>
      </c>
      <c r="D218" s="628" t="s">
        <v>564</v>
      </c>
      <c r="E218" s="627" t="s">
        <v>552</v>
      </c>
      <c r="F218" s="628" t="s">
        <v>553</v>
      </c>
      <c r="G218" s="627" t="s">
        <v>690</v>
      </c>
      <c r="H218" s="627">
        <v>155823</v>
      </c>
      <c r="I218" s="627">
        <v>55823</v>
      </c>
      <c r="J218" s="627" t="s">
        <v>790</v>
      </c>
      <c r="K218" s="627" t="s">
        <v>964</v>
      </c>
      <c r="L218" s="629">
        <v>22.736891175548426</v>
      </c>
      <c r="M218" s="629">
        <v>137</v>
      </c>
      <c r="N218" s="630">
        <v>3115.4349517848609</v>
      </c>
    </row>
    <row r="219" spans="1:14" ht="14.4" customHeight="1" x14ac:dyDescent="0.3">
      <c r="A219" s="625" t="s">
        <v>549</v>
      </c>
      <c r="B219" s="626" t="s">
        <v>551</v>
      </c>
      <c r="C219" s="627" t="s">
        <v>563</v>
      </c>
      <c r="D219" s="628" t="s">
        <v>564</v>
      </c>
      <c r="E219" s="627" t="s">
        <v>552</v>
      </c>
      <c r="F219" s="628" t="s">
        <v>553</v>
      </c>
      <c r="G219" s="627" t="s">
        <v>690</v>
      </c>
      <c r="H219" s="627">
        <v>155824</v>
      </c>
      <c r="I219" s="627">
        <v>55824</v>
      </c>
      <c r="J219" s="627" t="s">
        <v>790</v>
      </c>
      <c r="K219" s="627" t="s">
        <v>965</v>
      </c>
      <c r="L219" s="629">
        <v>60.3499977967194</v>
      </c>
      <c r="M219" s="629">
        <v>9</v>
      </c>
      <c r="N219" s="630">
        <v>543.14998017047458</v>
      </c>
    </row>
    <row r="220" spans="1:14" ht="14.4" customHeight="1" x14ac:dyDescent="0.3">
      <c r="A220" s="625" t="s">
        <v>549</v>
      </c>
      <c r="B220" s="626" t="s">
        <v>551</v>
      </c>
      <c r="C220" s="627" t="s">
        <v>563</v>
      </c>
      <c r="D220" s="628" t="s">
        <v>564</v>
      </c>
      <c r="E220" s="627" t="s">
        <v>552</v>
      </c>
      <c r="F220" s="628" t="s">
        <v>553</v>
      </c>
      <c r="G220" s="627" t="s">
        <v>690</v>
      </c>
      <c r="H220" s="627">
        <v>155947</v>
      </c>
      <c r="I220" s="627">
        <v>55947</v>
      </c>
      <c r="J220" s="627" t="s">
        <v>966</v>
      </c>
      <c r="K220" s="627"/>
      <c r="L220" s="629">
        <v>102.449458734765</v>
      </c>
      <c r="M220" s="629">
        <v>2</v>
      </c>
      <c r="N220" s="630">
        <v>204.89891746953001</v>
      </c>
    </row>
    <row r="221" spans="1:14" ht="14.4" customHeight="1" x14ac:dyDescent="0.3">
      <c r="A221" s="625" t="s">
        <v>549</v>
      </c>
      <c r="B221" s="626" t="s">
        <v>551</v>
      </c>
      <c r="C221" s="627" t="s">
        <v>563</v>
      </c>
      <c r="D221" s="628" t="s">
        <v>564</v>
      </c>
      <c r="E221" s="627" t="s">
        <v>552</v>
      </c>
      <c r="F221" s="628" t="s">
        <v>553</v>
      </c>
      <c r="G221" s="627" t="s">
        <v>690</v>
      </c>
      <c r="H221" s="627">
        <v>156504</v>
      </c>
      <c r="I221" s="627">
        <v>56504</v>
      </c>
      <c r="J221" s="627" t="s">
        <v>967</v>
      </c>
      <c r="K221" s="627" t="s">
        <v>968</v>
      </c>
      <c r="L221" s="629">
        <v>97.66</v>
      </c>
      <c r="M221" s="629">
        <v>1</v>
      </c>
      <c r="N221" s="630">
        <v>97.66</v>
      </c>
    </row>
    <row r="222" spans="1:14" ht="14.4" customHeight="1" x14ac:dyDescent="0.3">
      <c r="A222" s="625" t="s">
        <v>549</v>
      </c>
      <c r="B222" s="626" t="s">
        <v>551</v>
      </c>
      <c r="C222" s="627" t="s">
        <v>563</v>
      </c>
      <c r="D222" s="628" t="s">
        <v>564</v>
      </c>
      <c r="E222" s="627" t="s">
        <v>552</v>
      </c>
      <c r="F222" s="628" t="s">
        <v>553</v>
      </c>
      <c r="G222" s="627" t="s">
        <v>690</v>
      </c>
      <c r="H222" s="627">
        <v>156779</v>
      </c>
      <c r="I222" s="627">
        <v>56779</v>
      </c>
      <c r="J222" s="627" t="s">
        <v>969</v>
      </c>
      <c r="K222" s="627" t="s">
        <v>970</v>
      </c>
      <c r="L222" s="629">
        <v>95.73</v>
      </c>
      <c r="M222" s="629">
        <v>1</v>
      </c>
      <c r="N222" s="630">
        <v>95.73</v>
      </c>
    </row>
    <row r="223" spans="1:14" ht="14.4" customHeight="1" x14ac:dyDescent="0.3">
      <c r="A223" s="625" t="s">
        <v>549</v>
      </c>
      <c r="B223" s="626" t="s">
        <v>551</v>
      </c>
      <c r="C223" s="627" t="s">
        <v>563</v>
      </c>
      <c r="D223" s="628" t="s">
        <v>564</v>
      </c>
      <c r="E223" s="627" t="s">
        <v>552</v>
      </c>
      <c r="F223" s="628" t="s">
        <v>553</v>
      </c>
      <c r="G223" s="627" t="s">
        <v>690</v>
      </c>
      <c r="H223" s="627">
        <v>156808</v>
      </c>
      <c r="I223" s="627">
        <v>56808</v>
      </c>
      <c r="J223" s="627" t="s">
        <v>971</v>
      </c>
      <c r="K223" s="627" t="s">
        <v>972</v>
      </c>
      <c r="L223" s="629">
        <v>125.55</v>
      </c>
      <c r="M223" s="629">
        <v>1</v>
      </c>
      <c r="N223" s="630">
        <v>125.55</v>
      </c>
    </row>
    <row r="224" spans="1:14" ht="14.4" customHeight="1" x14ac:dyDescent="0.3">
      <c r="A224" s="625" t="s">
        <v>549</v>
      </c>
      <c r="B224" s="626" t="s">
        <v>551</v>
      </c>
      <c r="C224" s="627" t="s">
        <v>563</v>
      </c>
      <c r="D224" s="628" t="s">
        <v>564</v>
      </c>
      <c r="E224" s="627" t="s">
        <v>552</v>
      </c>
      <c r="F224" s="628" t="s">
        <v>553</v>
      </c>
      <c r="G224" s="627" t="s">
        <v>690</v>
      </c>
      <c r="H224" s="627">
        <v>156848</v>
      </c>
      <c r="I224" s="627">
        <v>156923</v>
      </c>
      <c r="J224" s="627" t="s">
        <v>803</v>
      </c>
      <c r="K224" s="627" t="s">
        <v>973</v>
      </c>
      <c r="L224" s="629">
        <v>274.97000000000003</v>
      </c>
      <c r="M224" s="629">
        <v>1</v>
      </c>
      <c r="N224" s="630">
        <v>274.97000000000003</v>
      </c>
    </row>
    <row r="225" spans="1:14" ht="14.4" customHeight="1" x14ac:dyDescent="0.3">
      <c r="A225" s="625" t="s">
        <v>549</v>
      </c>
      <c r="B225" s="626" t="s">
        <v>551</v>
      </c>
      <c r="C225" s="627" t="s">
        <v>563</v>
      </c>
      <c r="D225" s="628" t="s">
        <v>564</v>
      </c>
      <c r="E225" s="627" t="s">
        <v>552</v>
      </c>
      <c r="F225" s="628" t="s">
        <v>553</v>
      </c>
      <c r="G225" s="627" t="s">
        <v>690</v>
      </c>
      <c r="H225" s="627">
        <v>156992</v>
      </c>
      <c r="I225" s="627">
        <v>56992</v>
      </c>
      <c r="J225" s="627" t="s">
        <v>974</v>
      </c>
      <c r="K225" s="627" t="s">
        <v>975</v>
      </c>
      <c r="L225" s="629">
        <v>58.091360451621561</v>
      </c>
      <c r="M225" s="629">
        <v>13</v>
      </c>
      <c r="N225" s="630">
        <v>755.84905049567806</v>
      </c>
    </row>
    <row r="226" spans="1:14" ht="14.4" customHeight="1" x14ac:dyDescent="0.3">
      <c r="A226" s="625" t="s">
        <v>549</v>
      </c>
      <c r="B226" s="626" t="s">
        <v>551</v>
      </c>
      <c r="C226" s="627" t="s">
        <v>563</v>
      </c>
      <c r="D226" s="628" t="s">
        <v>564</v>
      </c>
      <c r="E226" s="627" t="s">
        <v>552</v>
      </c>
      <c r="F226" s="628" t="s">
        <v>553</v>
      </c>
      <c r="G226" s="627" t="s">
        <v>690</v>
      </c>
      <c r="H226" s="627">
        <v>156993</v>
      </c>
      <c r="I226" s="627">
        <v>56993</v>
      </c>
      <c r="J226" s="627" t="s">
        <v>976</v>
      </c>
      <c r="K226" s="627" t="s">
        <v>977</v>
      </c>
      <c r="L226" s="629">
        <v>58.077116788026345</v>
      </c>
      <c r="M226" s="629">
        <v>15</v>
      </c>
      <c r="N226" s="630">
        <v>870.56963503236886</v>
      </c>
    </row>
    <row r="227" spans="1:14" ht="14.4" customHeight="1" x14ac:dyDescent="0.3">
      <c r="A227" s="625" t="s">
        <v>549</v>
      </c>
      <c r="B227" s="626" t="s">
        <v>551</v>
      </c>
      <c r="C227" s="627" t="s">
        <v>563</v>
      </c>
      <c r="D227" s="628" t="s">
        <v>564</v>
      </c>
      <c r="E227" s="627" t="s">
        <v>552</v>
      </c>
      <c r="F227" s="628" t="s">
        <v>553</v>
      </c>
      <c r="G227" s="627" t="s">
        <v>690</v>
      </c>
      <c r="H227" s="627">
        <v>157351</v>
      </c>
      <c r="I227" s="627">
        <v>57351</v>
      </c>
      <c r="J227" s="627" t="s">
        <v>978</v>
      </c>
      <c r="K227" s="627" t="s">
        <v>979</v>
      </c>
      <c r="L227" s="629">
        <v>47.36</v>
      </c>
      <c r="M227" s="629">
        <v>1</v>
      </c>
      <c r="N227" s="630">
        <v>47.36</v>
      </c>
    </row>
    <row r="228" spans="1:14" ht="14.4" customHeight="1" x14ac:dyDescent="0.3">
      <c r="A228" s="625" t="s">
        <v>549</v>
      </c>
      <c r="B228" s="626" t="s">
        <v>551</v>
      </c>
      <c r="C228" s="627" t="s">
        <v>563</v>
      </c>
      <c r="D228" s="628" t="s">
        <v>564</v>
      </c>
      <c r="E228" s="627" t="s">
        <v>552</v>
      </c>
      <c r="F228" s="628" t="s">
        <v>553</v>
      </c>
      <c r="G228" s="627" t="s">
        <v>690</v>
      </c>
      <c r="H228" s="627">
        <v>157364</v>
      </c>
      <c r="I228" s="627">
        <v>57364</v>
      </c>
      <c r="J228" s="627" t="s">
        <v>980</v>
      </c>
      <c r="K228" s="627" t="s">
        <v>981</v>
      </c>
      <c r="L228" s="629">
        <v>283.27999999999997</v>
      </c>
      <c r="M228" s="629">
        <v>2</v>
      </c>
      <c r="N228" s="630">
        <v>566.55999999999995</v>
      </c>
    </row>
    <row r="229" spans="1:14" ht="14.4" customHeight="1" x14ac:dyDescent="0.3">
      <c r="A229" s="625" t="s">
        <v>549</v>
      </c>
      <c r="B229" s="626" t="s">
        <v>551</v>
      </c>
      <c r="C229" s="627" t="s">
        <v>563</v>
      </c>
      <c r="D229" s="628" t="s">
        <v>564</v>
      </c>
      <c r="E229" s="627" t="s">
        <v>552</v>
      </c>
      <c r="F229" s="628" t="s">
        <v>553</v>
      </c>
      <c r="G229" s="627" t="s">
        <v>690</v>
      </c>
      <c r="H229" s="627">
        <v>157396</v>
      </c>
      <c r="I229" s="627">
        <v>57396</v>
      </c>
      <c r="J229" s="627" t="s">
        <v>982</v>
      </c>
      <c r="K229" s="627" t="s">
        <v>983</v>
      </c>
      <c r="L229" s="629">
        <v>152.46801919922356</v>
      </c>
      <c r="M229" s="629">
        <v>42</v>
      </c>
      <c r="N229" s="630">
        <v>6399.3495514920332</v>
      </c>
    </row>
    <row r="230" spans="1:14" ht="14.4" customHeight="1" x14ac:dyDescent="0.3">
      <c r="A230" s="625" t="s">
        <v>549</v>
      </c>
      <c r="B230" s="626" t="s">
        <v>551</v>
      </c>
      <c r="C230" s="627" t="s">
        <v>563</v>
      </c>
      <c r="D230" s="628" t="s">
        <v>564</v>
      </c>
      <c r="E230" s="627" t="s">
        <v>552</v>
      </c>
      <c r="F230" s="628" t="s">
        <v>553</v>
      </c>
      <c r="G230" s="627" t="s">
        <v>690</v>
      </c>
      <c r="H230" s="627">
        <v>157483</v>
      </c>
      <c r="I230" s="627">
        <v>57483</v>
      </c>
      <c r="J230" s="627" t="s">
        <v>984</v>
      </c>
      <c r="K230" s="627" t="s">
        <v>985</v>
      </c>
      <c r="L230" s="629">
        <v>1111.57</v>
      </c>
      <c r="M230" s="629">
        <v>1</v>
      </c>
      <c r="N230" s="630">
        <v>1111.57</v>
      </c>
    </row>
    <row r="231" spans="1:14" ht="14.4" customHeight="1" x14ac:dyDescent="0.3">
      <c r="A231" s="625" t="s">
        <v>549</v>
      </c>
      <c r="B231" s="626" t="s">
        <v>551</v>
      </c>
      <c r="C231" s="627" t="s">
        <v>563</v>
      </c>
      <c r="D231" s="628" t="s">
        <v>564</v>
      </c>
      <c r="E231" s="627" t="s">
        <v>552</v>
      </c>
      <c r="F231" s="628" t="s">
        <v>553</v>
      </c>
      <c r="G231" s="627" t="s">
        <v>690</v>
      </c>
      <c r="H231" s="627">
        <v>157586</v>
      </c>
      <c r="I231" s="627">
        <v>57586</v>
      </c>
      <c r="J231" s="627" t="s">
        <v>986</v>
      </c>
      <c r="K231" s="627" t="s">
        <v>987</v>
      </c>
      <c r="L231" s="629">
        <v>67.634247277859316</v>
      </c>
      <c r="M231" s="629">
        <v>26</v>
      </c>
      <c r="N231" s="630">
        <v>1761.0889237800604</v>
      </c>
    </row>
    <row r="232" spans="1:14" ht="14.4" customHeight="1" x14ac:dyDescent="0.3">
      <c r="A232" s="625" t="s">
        <v>549</v>
      </c>
      <c r="B232" s="626" t="s">
        <v>551</v>
      </c>
      <c r="C232" s="627" t="s">
        <v>563</v>
      </c>
      <c r="D232" s="628" t="s">
        <v>564</v>
      </c>
      <c r="E232" s="627" t="s">
        <v>552</v>
      </c>
      <c r="F232" s="628" t="s">
        <v>553</v>
      </c>
      <c r="G232" s="627" t="s">
        <v>690</v>
      </c>
      <c r="H232" s="627">
        <v>158037</v>
      </c>
      <c r="I232" s="627">
        <v>58037</v>
      </c>
      <c r="J232" s="627" t="s">
        <v>988</v>
      </c>
      <c r="K232" s="627" t="s">
        <v>989</v>
      </c>
      <c r="L232" s="629">
        <v>100.98</v>
      </c>
      <c r="M232" s="629">
        <v>1</v>
      </c>
      <c r="N232" s="630">
        <v>100.98</v>
      </c>
    </row>
    <row r="233" spans="1:14" ht="14.4" customHeight="1" x14ac:dyDescent="0.3">
      <c r="A233" s="625" t="s">
        <v>549</v>
      </c>
      <c r="B233" s="626" t="s">
        <v>551</v>
      </c>
      <c r="C233" s="627" t="s">
        <v>563</v>
      </c>
      <c r="D233" s="628" t="s">
        <v>564</v>
      </c>
      <c r="E233" s="627" t="s">
        <v>552</v>
      </c>
      <c r="F233" s="628" t="s">
        <v>553</v>
      </c>
      <c r="G233" s="627" t="s">
        <v>690</v>
      </c>
      <c r="H233" s="627">
        <v>158041</v>
      </c>
      <c r="I233" s="627">
        <v>58041</v>
      </c>
      <c r="J233" s="627" t="s">
        <v>990</v>
      </c>
      <c r="K233" s="627" t="s">
        <v>991</v>
      </c>
      <c r="L233" s="629">
        <v>134.22999999999999</v>
      </c>
      <c r="M233" s="629">
        <v>1</v>
      </c>
      <c r="N233" s="630">
        <v>134.22999999999999</v>
      </c>
    </row>
    <row r="234" spans="1:14" ht="14.4" customHeight="1" x14ac:dyDescent="0.3">
      <c r="A234" s="625" t="s">
        <v>549</v>
      </c>
      <c r="B234" s="626" t="s">
        <v>551</v>
      </c>
      <c r="C234" s="627" t="s">
        <v>563</v>
      </c>
      <c r="D234" s="628" t="s">
        <v>564</v>
      </c>
      <c r="E234" s="627" t="s">
        <v>552</v>
      </c>
      <c r="F234" s="628" t="s">
        <v>553</v>
      </c>
      <c r="G234" s="627" t="s">
        <v>690</v>
      </c>
      <c r="H234" s="627">
        <v>158425</v>
      </c>
      <c r="I234" s="627">
        <v>58425</v>
      </c>
      <c r="J234" s="627" t="s">
        <v>992</v>
      </c>
      <c r="K234" s="627" t="s">
        <v>993</v>
      </c>
      <c r="L234" s="629">
        <v>83.883761035614057</v>
      </c>
      <c r="M234" s="629">
        <v>31</v>
      </c>
      <c r="N234" s="630">
        <v>2601.3808493198303</v>
      </c>
    </row>
    <row r="235" spans="1:14" ht="14.4" customHeight="1" x14ac:dyDescent="0.3">
      <c r="A235" s="625" t="s">
        <v>549</v>
      </c>
      <c r="B235" s="626" t="s">
        <v>551</v>
      </c>
      <c r="C235" s="627" t="s">
        <v>563</v>
      </c>
      <c r="D235" s="628" t="s">
        <v>564</v>
      </c>
      <c r="E235" s="627" t="s">
        <v>552</v>
      </c>
      <c r="F235" s="628" t="s">
        <v>553</v>
      </c>
      <c r="G235" s="627" t="s">
        <v>690</v>
      </c>
      <c r="H235" s="627">
        <v>158659</v>
      </c>
      <c r="I235" s="627">
        <v>58659</v>
      </c>
      <c r="J235" s="627" t="s">
        <v>994</v>
      </c>
      <c r="K235" s="627" t="s">
        <v>995</v>
      </c>
      <c r="L235" s="629">
        <v>37.19</v>
      </c>
      <c r="M235" s="629">
        <v>2</v>
      </c>
      <c r="N235" s="630">
        <v>74.38</v>
      </c>
    </row>
    <row r="236" spans="1:14" ht="14.4" customHeight="1" x14ac:dyDescent="0.3">
      <c r="A236" s="625" t="s">
        <v>549</v>
      </c>
      <c r="B236" s="626" t="s">
        <v>551</v>
      </c>
      <c r="C236" s="627" t="s">
        <v>563</v>
      </c>
      <c r="D236" s="628" t="s">
        <v>564</v>
      </c>
      <c r="E236" s="627" t="s">
        <v>552</v>
      </c>
      <c r="F236" s="628" t="s">
        <v>553</v>
      </c>
      <c r="G236" s="627" t="s">
        <v>690</v>
      </c>
      <c r="H236" s="627">
        <v>158827</v>
      </c>
      <c r="I236" s="627">
        <v>58827</v>
      </c>
      <c r="J236" s="627" t="s">
        <v>996</v>
      </c>
      <c r="K236" s="627" t="s">
        <v>997</v>
      </c>
      <c r="L236" s="629">
        <v>202.27</v>
      </c>
      <c r="M236" s="629">
        <v>2</v>
      </c>
      <c r="N236" s="630">
        <v>404.54</v>
      </c>
    </row>
    <row r="237" spans="1:14" ht="14.4" customHeight="1" x14ac:dyDescent="0.3">
      <c r="A237" s="625" t="s">
        <v>549</v>
      </c>
      <c r="B237" s="626" t="s">
        <v>551</v>
      </c>
      <c r="C237" s="627" t="s">
        <v>563</v>
      </c>
      <c r="D237" s="628" t="s">
        <v>564</v>
      </c>
      <c r="E237" s="627" t="s">
        <v>552</v>
      </c>
      <c r="F237" s="628" t="s">
        <v>553</v>
      </c>
      <c r="G237" s="627" t="s">
        <v>690</v>
      </c>
      <c r="H237" s="627">
        <v>159357</v>
      </c>
      <c r="I237" s="627">
        <v>59357</v>
      </c>
      <c r="J237" s="627" t="s">
        <v>998</v>
      </c>
      <c r="K237" s="627" t="s">
        <v>999</v>
      </c>
      <c r="L237" s="629">
        <v>197.38303783393906</v>
      </c>
      <c r="M237" s="629">
        <v>24</v>
      </c>
      <c r="N237" s="630">
        <v>4737.5331350181723</v>
      </c>
    </row>
    <row r="238" spans="1:14" ht="14.4" customHeight="1" x14ac:dyDescent="0.3">
      <c r="A238" s="625" t="s">
        <v>549</v>
      </c>
      <c r="B238" s="626" t="s">
        <v>551</v>
      </c>
      <c r="C238" s="627" t="s">
        <v>563</v>
      </c>
      <c r="D238" s="628" t="s">
        <v>564</v>
      </c>
      <c r="E238" s="627" t="s">
        <v>552</v>
      </c>
      <c r="F238" s="628" t="s">
        <v>553</v>
      </c>
      <c r="G238" s="627" t="s">
        <v>690</v>
      </c>
      <c r="H238" s="627">
        <v>159448</v>
      </c>
      <c r="I238" s="627">
        <v>59448</v>
      </c>
      <c r="J238" s="627" t="s">
        <v>1000</v>
      </c>
      <c r="K238" s="627" t="s">
        <v>1001</v>
      </c>
      <c r="L238" s="629">
        <v>702.61011529656321</v>
      </c>
      <c r="M238" s="629">
        <v>13</v>
      </c>
      <c r="N238" s="630">
        <v>9140.1411529656325</v>
      </c>
    </row>
    <row r="239" spans="1:14" ht="14.4" customHeight="1" x14ac:dyDescent="0.3">
      <c r="A239" s="625" t="s">
        <v>549</v>
      </c>
      <c r="B239" s="626" t="s">
        <v>551</v>
      </c>
      <c r="C239" s="627" t="s">
        <v>563</v>
      </c>
      <c r="D239" s="628" t="s">
        <v>564</v>
      </c>
      <c r="E239" s="627" t="s">
        <v>552</v>
      </c>
      <c r="F239" s="628" t="s">
        <v>553</v>
      </c>
      <c r="G239" s="627" t="s">
        <v>690</v>
      </c>
      <c r="H239" s="627">
        <v>159449</v>
      </c>
      <c r="I239" s="627">
        <v>59449</v>
      </c>
      <c r="J239" s="627" t="s">
        <v>1002</v>
      </c>
      <c r="K239" s="627" t="s">
        <v>1003</v>
      </c>
      <c r="L239" s="629">
        <v>1348.3174039195299</v>
      </c>
      <c r="M239" s="629">
        <v>6</v>
      </c>
      <c r="N239" s="630">
        <v>8089.9044235171796</v>
      </c>
    </row>
    <row r="240" spans="1:14" ht="14.4" customHeight="1" x14ac:dyDescent="0.3">
      <c r="A240" s="625" t="s">
        <v>549</v>
      </c>
      <c r="B240" s="626" t="s">
        <v>551</v>
      </c>
      <c r="C240" s="627" t="s">
        <v>563</v>
      </c>
      <c r="D240" s="628" t="s">
        <v>564</v>
      </c>
      <c r="E240" s="627" t="s">
        <v>552</v>
      </c>
      <c r="F240" s="628" t="s">
        <v>553</v>
      </c>
      <c r="G240" s="627" t="s">
        <v>690</v>
      </c>
      <c r="H240" s="627">
        <v>159746</v>
      </c>
      <c r="I240" s="627">
        <v>59746</v>
      </c>
      <c r="J240" s="627" t="s">
        <v>1004</v>
      </c>
      <c r="K240" s="627" t="s">
        <v>1005</v>
      </c>
      <c r="L240" s="629">
        <v>28.76</v>
      </c>
      <c r="M240" s="629">
        <v>3</v>
      </c>
      <c r="N240" s="630">
        <v>86.28</v>
      </c>
    </row>
    <row r="241" spans="1:14" ht="14.4" customHeight="1" x14ac:dyDescent="0.3">
      <c r="A241" s="625" t="s">
        <v>549</v>
      </c>
      <c r="B241" s="626" t="s">
        <v>551</v>
      </c>
      <c r="C241" s="627" t="s">
        <v>563</v>
      </c>
      <c r="D241" s="628" t="s">
        <v>564</v>
      </c>
      <c r="E241" s="627" t="s">
        <v>552</v>
      </c>
      <c r="F241" s="628" t="s">
        <v>553</v>
      </c>
      <c r="G241" s="627" t="s">
        <v>690</v>
      </c>
      <c r="H241" s="627">
        <v>159940</v>
      </c>
      <c r="I241" s="627">
        <v>59940</v>
      </c>
      <c r="J241" s="627" t="s">
        <v>1006</v>
      </c>
      <c r="K241" s="627" t="s">
        <v>1007</v>
      </c>
      <c r="L241" s="629">
        <v>102.50997962998299</v>
      </c>
      <c r="M241" s="629">
        <v>1</v>
      </c>
      <c r="N241" s="630">
        <v>102.50997962998299</v>
      </c>
    </row>
    <row r="242" spans="1:14" ht="14.4" customHeight="1" x14ac:dyDescent="0.3">
      <c r="A242" s="625" t="s">
        <v>549</v>
      </c>
      <c r="B242" s="626" t="s">
        <v>551</v>
      </c>
      <c r="C242" s="627" t="s">
        <v>563</v>
      </c>
      <c r="D242" s="628" t="s">
        <v>564</v>
      </c>
      <c r="E242" s="627" t="s">
        <v>552</v>
      </c>
      <c r="F242" s="628" t="s">
        <v>553</v>
      </c>
      <c r="G242" s="627" t="s">
        <v>690</v>
      </c>
      <c r="H242" s="627">
        <v>162315</v>
      </c>
      <c r="I242" s="627">
        <v>62315</v>
      </c>
      <c r="J242" s="627" t="s">
        <v>1008</v>
      </c>
      <c r="K242" s="627" t="s">
        <v>1009</v>
      </c>
      <c r="L242" s="629">
        <v>75.239999999999995</v>
      </c>
      <c r="M242" s="629">
        <v>2</v>
      </c>
      <c r="N242" s="630">
        <v>150.47999999999999</v>
      </c>
    </row>
    <row r="243" spans="1:14" ht="14.4" customHeight="1" x14ac:dyDescent="0.3">
      <c r="A243" s="625" t="s">
        <v>549</v>
      </c>
      <c r="B243" s="626" t="s">
        <v>551</v>
      </c>
      <c r="C243" s="627" t="s">
        <v>563</v>
      </c>
      <c r="D243" s="628" t="s">
        <v>564</v>
      </c>
      <c r="E243" s="627" t="s">
        <v>552</v>
      </c>
      <c r="F243" s="628" t="s">
        <v>553</v>
      </c>
      <c r="G243" s="627" t="s">
        <v>690</v>
      </c>
      <c r="H243" s="627">
        <v>164865</v>
      </c>
      <c r="I243" s="627">
        <v>64865</v>
      </c>
      <c r="J243" s="627" t="s">
        <v>1010</v>
      </c>
      <c r="K243" s="627" t="s">
        <v>1011</v>
      </c>
      <c r="L243" s="629">
        <v>172.71</v>
      </c>
      <c r="M243" s="629">
        <v>2</v>
      </c>
      <c r="N243" s="630">
        <v>345.42</v>
      </c>
    </row>
    <row r="244" spans="1:14" ht="14.4" customHeight="1" x14ac:dyDescent="0.3">
      <c r="A244" s="625" t="s">
        <v>549</v>
      </c>
      <c r="B244" s="626" t="s">
        <v>551</v>
      </c>
      <c r="C244" s="627" t="s">
        <v>563</v>
      </c>
      <c r="D244" s="628" t="s">
        <v>564</v>
      </c>
      <c r="E244" s="627" t="s">
        <v>552</v>
      </c>
      <c r="F244" s="628" t="s">
        <v>553</v>
      </c>
      <c r="G244" s="627" t="s">
        <v>690</v>
      </c>
      <c r="H244" s="627">
        <v>165386</v>
      </c>
      <c r="I244" s="627">
        <v>65386</v>
      </c>
      <c r="J244" s="627" t="s">
        <v>1012</v>
      </c>
      <c r="K244" s="627" t="s">
        <v>1013</v>
      </c>
      <c r="L244" s="629">
        <v>3442.19048090465</v>
      </c>
      <c r="M244" s="629">
        <v>10</v>
      </c>
      <c r="N244" s="630">
        <v>34421.9048090465</v>
      </c>
    </row>
    <row r="245" spans="1:14" ht="14.4" customHeight="1" x14ac:dyDescent="0.3">
      <c r="A245" s="625" t="s">
        <v>549</v>
      </c>
      <c r="B245" s="626" t="s">
        <v>551</v>
      </c>
      <c r="C245" s="627" t="s">
        <v>563</v>
      </c>
      <c r="D245" s="628" t="s">
        <v>564</v>
      </c>
      <c r="E245" s="627" t="s">
        <v>552</v>
      </c>
      <c r="F245" s="628" t="s">
        <v>553</v>
      </c>
      <c r="G245" s="627" t="s">
        <v>690</v>
      </c>
      <c r="H245" s="627">
        <v>166503</v>
      </c>
      <c r="I245" s="627">
        <v>66503</v>
      </c>
      <c r="J245" s="627" t="s">
        <v>1014</v>
      </c>
      <c r="K245" s="627" t="s">
        <v>1015</v>
      </c>
      <c r="L245" s="629">
        <v>50.150010672968698</v>
      </c>
      <c r="M245" s="629">
        <v>1</v>
      </c>
      <c r="N245" s="630">
        <v>50.150010672968698</v>
      </c>
    </row>
    <row r="246" spans="1:14" ht="14.4" customHeight="1" x14ac:dyDescent="0.3">
      <c r="A246" s="625" t="s">
        <v>549</v>
      </c>
      <c r="B246" s="626" t="s">
        <v>551</v>
      </c>
      <c r="C246" s="627" t="s">
        <v>563</v>
      </c>
      <c r="D246" s="628" t="s">
        <v>564</v>
      </c>
      <c r="E246" s="627" t="s">
        <v>552</v>
      </c>
      <c r="F246" s="628" t="s">
        <v>553</v>
      </c>
      <c r="G246" s="627" t="s">
        <v>690</v>
      </c>
      <c r="H246" s="627">
        <v>166555</v>
      </c>
      <c r="I246" s="627">
        <v>66555</v>
      </c>
      <c r="J246" s="627" t="s">
        <v>1016</v>
      </c>
      <c r="K246" s="627" t="s">
        <v>1017</v>
      </c>
      <c r="L246" s="629">
        <v>114.0925</v>
      </c>
      <c r="M246" s="629">
        <v>6</v>
      </c>
      <c r="N246" s="630">
        <v>684.8900000000001</v>
      </c>
    </row>
    <row r="247" spans="1:14" ht="14.4" customHeight="1" x14ac:dyDescent="0.3">
      <c r="A247" s="625" t="s">
        <v>549</v>
      </c>
      <c r="B247" s="626" t="s">
        <v>551</v>
      </c>
      <c r="C247" s="627" t="s">
        <v>563</v>
      </c>
      <c r="D247" s="628" t="s">
        <v>564</v>
      </c>
      <c r="E247" s="627" t="s">
        <v>552</v>
      </c>
      <c r="F247" s="628" t="s">
        <v>553</v>
      </c>
      <c r="G247" s="627" t="s">
        <v>690</v>
      </c>
      <c r="H247" s="627">
        <v>167547</v>
      </c>
      <c r="I247" s="627">
        <v>67547</v>
      </c>
      <c r="J247" s="627" t="s">
        <v>1018</v>
      </c>
      <c r="K247" s="627" t="s">
        <v>1019</v>
      </c>
      <c r="L247" s="629">
        <v>49.700011585710293</v>
      </c>
      <c r="M247" s="629">
        <v>20</v>
      </c>
      <c r="N247" s="630">
        <v>994.00024329991629</v>
      </c>
    </row>
    <row r="248" spans="1:14" ht="14.4" customHeight="1" x14ac:dyDescent="0.3">
      <c r="A248" s="625" t="s">
        <v>549</v>
      </c>
      <c r="B248" s="626" t="s">
        <v>551</v>
      </c>
      <c r="C248" s="627" t="s">
        <v>563</v>
      </c>
      <c r="D248" s="628" t="s">
        <v>564</v>
      </c>
      <c r="E248" s="627" t="s">
        <v>552</v>
      </c>
      <c r="F248" s="628" t="s">
        <v>553</v>
      </c>
      <c r="G248" s="627" t="s">
        <v>690</v>
      </c>
      <c r="H248" s="627">
        <v>169189</v>
      </c>
      <c r="I248" s="627">
        <v>69189</v>
      </c>
      <c r="J248" s="627" t="s">
        <v>1020</v>
      </c>
      <c r="K248" s="627" t="s">
        <v>1021</v>
      </c>
      <c r="L248" s="629">
        <v>67.410062533934706</v>
      </c>
      <c r="M248" s="629">
        <v>2</v>
      </c>
      <c r="N248" s="630">
        <v>134.82012506786941</v>
      </c>
    </row>
    <row r="249" spans="1:14" ht="14.4" customHeight="1" x14ac:dyDescent="0.3">
      <c r="A249" s="625" t="s">
        <v>549</v>
      </c>
      <c r="B249" s="626" t="s">
        <v>551</v>
      </c>
      <c r="C249" s="627" t="s">
        <v>563</v>
      </c>
      <c r="D249" s="628" t="s">
        <v>564</v>
      </c>
      <c r="E249" s="627" t="s">
        <v>552</v>
      </c>
      <c r="F249" s="628" t="s">
        <v>553</v>
      </c>
      <c r="G249" s="627" t="s">
        <v>690</v>
      </c>
      <c r="H249" s="627">
        <v>169191</v>
      </c>
      <c r="I249" s="627">
        <v>69191</v>
      </c>
      <c r="J249" s="627" t="s">
        <v>1022</v>
      </c>
      <c r="K249" s="627" t="s">
        <v>1023</v>
      </c>
      <c r="L249" s="629">
        <v>107.57</v>
      </c>
      <c r="M249" s="629">
        <v>1</v>
      </c>
      <c r="N249" s="630">
        <v>107.57</v>
      </c>
    </row>
    <row r="250" spans="1:14" ht="14.4" customHeight="1" x14ac:dyDescent="0.3">
      <c r="A250" s="625" t="s">
        <v>549</v>
      </c>
      <c r="B250" s="626" t="s">
        <v>551</v>
      </c>
      <c r="C250" s="627" t="s">
        <v>563</v>
      </c>
      <c r="D250" s="628" t="s">
        <v>564</v>
      </c>
      <c r="E250" s="627" t="s">
        <v>552</v>
      </c>
      <c r="F250" s="628" t="s">
        <v>553</v>
      </c>
      <c r="G250" s="627" t="s">
        <v>690</v>
      </c>
      <c r="H250" s="627">
        <v>169671</v>
      </c>
      <c r="I250" s="627">
        <v>69671</v>
      </c>
      <c r="J250" s="627" t="s">
        <v>1024</v>
      </c>
      <c r="K250" s="627" t="s">
        <v>1025</v>
      </c>
      <c r="L250" s="629">
        <v>111.58</v>
      </c>
      <c r="M250" s="629">
        <v>12</v>
      </c>
      <c r="N250" s="630">
        <v>1338.96</v>
      </c>
    </row>
    <row r="251" spans="1:14" ht="14.4" customHeight="1" x14ac:dyDescent="0.3">
      <c r="A251" s="625" t="s">
        <v>549</v>
      </c>
      <c r="B251" s="626" t="s">
        <v>551</v>
      </c>
      <c r="C251" s="627" t="s">
        <v>563</v>
      </c>
      <c r="D251" s="628" t="s">
        <v>564</v>
      </c>
      <c r="E251" s="627" t="s">
        <v>552</v>
      </c>
      <c r="F251" s="628" t="s">
        <v>553</v>
      </c>
      <c r="G251" s="627" t="s">
        <v>690</v>
      </c>
      <c r="H251" s="627">
        <v>176064</v>
      </c>
      <c r="I251" s="627">
        <v>76064</v>
      </c>
      <c r="J251" s="627" t="s">
        <v>1026</v>
      </c>
      <c r="K251" s="627" t="s">
        <v>1027</v>
      </c>
      <c r="L251" s="629">
        <v>69.648228787659505</v>
      </c>
      <c r="M251" s="629">
        <v>8</v>
      </c>
      <c r="N251" s="630">
        <v>557.74937272595696</v>
      </c>
    </row>
    <row r="252" spans="1:14" ht="14.4" customHeight="1" x14ac:dyDescent="0.3">
      <c r="A252" s="625" t="s">
        <v>549</v>
      </c>
      <c r="B252" s="626" t="s">
        <v>551</v>
      </c>
      <c r="C252" s="627" t="s">
        <v>563</v>
      </c>
      <c r="D252" s="628" t="s">
        <v>564</v>
      </c>
      <c r="E252" s="627" t="s">
        <v>552</v>
      </c>
      <c r="F252" s="628" t="s">
        <v>553</v>
      </c>
      <c r="G252" s="627" t="s">
        <v>690</v>
      </c>
      <c r="H252" s="627">
        <v>176155</v>
      </c>
      <c r="I252" s="627">
        <v>76155</v>
      </c>
      <c r="J252" s="627" t="s">
        <v>1028</v>
      </c>
      <c r="K252" s="627" t="s">
        <v>1029</v>
      </c>
      <c r="L252" s="629">
        <v>73.55</v>
      </c>
      <c r="M252" s="629">
        <v>6</v>
      </c>
      <c r="N252" s="630">
        <v>438.66</v>
      </c>
    </row>
    <row r="253" spans="1:14" ht="14.4" customHeight="1" x14ac:dyDescent="0.3">
      <c r="A253" s="625" t="s">
        <v>549</v>
      </c>
      <c r="B253" s="626" t="s">
        <v>551</v>
      </c>
      <c r="C253" s="627" t="s">
        <v>563</v>
      </c>
      <c r="D253" s="628" t="s">
        <v>564</v>
      </c>
      <c r="E253" s="627" t="s">
        <v>552</v>
      </c>
      <c r="F253" s="628" t="s">
        <v>553</v>
      </c>
      <c r="G253" s="627" t="s">
        <v>690</v>
      </c>
      <c r="H253" s="627">
        <v>176400</v>
      </c>
      <c r="I253" s="627">
        <v>76400</v>
      </c>
      <c r="J253" s="627" t="s">
        <v>1030</v>
      </c>
      <c r="K253" s="627" t="s">
        <v>1031</v>
      </c>
      <c r="L253" s="629">
        <v>12.620165061421501</v>
      </c>
      <c r="M253" s="629">
        <v>1</v>
      </c>
      <c r="N253" s="630">
        <v>12.620165061421501</v>
      </c>
    </row>
    <row r="254" spans="1:14" ht="14.4" customHeight="1" x14ac:dyDescent="0.3">
      <c r="A254" s="625" t="s">
        <v>549</v>
      </c>
      <c r="B254" s="626" t="s">
        <v>551</v>
      </c>
      <c r="C254" s="627" t="s">
        <v>563</v>
      </c>
      <c r="D254" s="628" t="s">
        <v>564</v>
      </c>
      <c r="E254" s="627" t="s">
        <v>552</v>
      </c>
      <c r="F254" s="628" t="s">
        <v>553</v>
      </c>
      <c r="G254" s="627" t="s">
        <v>690</v>
      </c>
      <c r="H254" s="627">
        <v>176501</v>
      </c>
      <c r="I254" s="627">
        <v>176501</v>
      </c>
      <c r="J254" s="627" t="s">
        <v>1032</v>
      </c>
      <c r="K254" s="627" t="s">
        <v>1033</v>
      </c>
      <c r="L254" s="629">
        <v>109.24</v>
      </c>
      <c r="M254" s="629">
        <v>1</v>
      </c>
      <c r="N254" s="630">
        <v>109.24</v>
      </c>
    </row>
    <row r="255" spans="1:14" ht="14.4" customHeight="1" x14ac:dyDescent="0.3">
      <c r="A255" s="625" t="s">
        <v>549</v>
      </c>
      <c r="B255" s="626" t="s">
        <v>551</v>
      </c>
      <c r="C255" s="627" t="s">
        <v>563</v>
      </c>
      <c r="D255" s="628" t="s">
        <v>564</v>
      </c>
      <c r="E255" s="627" t="s">
        <v>552</v>
      </c>
      <c r="F255" s="628" t="s">
        <v>553</v>
      </c>
      <c r="G255" s="627" t="s">
        <v>690</v>
      </c>
      <c r="H255" s="627">
        <v>176578</v>
      </c>
      <c r="I255" s="627">
        <v>76578</v>
      </c>
      <c r="J255" s="627" t="s">
        <v>1034</v>
      </c>
      <c r="K255" s="627" t="s">
        <v>1035</v>
      </c>
      <c r="L255" s="629">
        <v>30.42</v>
      </c>
      <c r="M255" s="629">
        <v>1</v>
      </c>
      <c r="N255" s="630">
        <v>30.42</v>
      </c>
    </row>
    <row r="256" spans="1:14" ht="14.4" customHeight="1" x14ac:dyDescent="0.3">
      <c r="A256" s="625" t="s">
        <v>549</v>
      </c>
      <c r="B256" s="626" t="s">
        <v>551</v>
      </c>
      <c r="C256" s="627" t="s">
        <v>563</v>
      </c>
      <c r="D256" s="628" t="s">
        <v>564</v>
      </c>
      <c r="E256" s="627" t="s">
        <v>552</v>
      </c>
      <c r="F256" s="628" t="s">
        <v>553</v>
      </c>
      <c r="G256" s="627" t="s">
        <v>690</v>
      </c>
      <c r="H256" s="627">
        <v>176590</v>
      </c>
      <c r="I256" s="627">
        <v>76590</v>
      </c>
      <c r="J256" s="627" t="s">
        <v>1036</v>
      </c>
      <c r="K256" s="627" t="s">
        <v>1037</v>
      </c>
      <c r="L256" s="629">
        <v>29.119984760802801</v>
      </c>
      <c r="M256" s="629">
        <v>1</v>
      </c>
      <c r="N256" s="630">
        <v>29.119984760802801</v>
      </c>
    </row>
    <row r="257" spans="1:14" ht="14.4" customHeight="1" x14ac:dyDescent="0.3">
      <c r="A257" s="625" t="s">
        <v>549</v>
      </c>
      <c r="B257" s="626" t="s">
        <v>551</v>
      </c>
      <c r="C257" s="627" t="s">
        <v>563</v>
      </c>
      <c r="D257" s="628" t="s">
        <v>564</v>
      </c>
      <c r="E257" s="627" t="s">
        <v>552</v>
      </c>
      <c r="F257" s="628" t="s">
        <v>553</v>
      </c>
      <c r="G257" s="627" t="s">
        <v>690</v>
      </c>
      <c r="H257" s="627">
        <v>177047</v>
      </c>
      <c r="I257" s="627">
        <v>77047</v>
      </c>
      <c r="J257" s="627" t="s">
        <v>1038</v>
      </c>
      <c r="K257" s="627" t="s">
        <v>1039</v>
      </c>
      <c r="L257" s="629">
        <v>124.43</v>
      </c>
      <c r="M257" s="629">
        <v>1</v>
      </c>
      <c r="N257" s="630">
        <v>124.43</v>
      </c>
    </row>
    <row r="258" spans="1:14" ht="14.4" customHeight="1" x14ac:dyDescent="0.3">
      <c r="A258" s="625" t="s">
        <v>549</v>
      </c>
      <c r="B258" s="626" t="s">
        <v>551</v>
      </c>
      <c r="C258" s="627" t="s">
        <v>563</v>
      </c>
      <c r="D258" s="628" t="s">
        <v>564</v>
      </c>
      <c r="E258" s="627" t="s">
        <v>552</v>
      </c>
      <c r="F258" s="628" t="s">
        <v>553</v>
      </c>
      <c r="G258" s="627" t="s">
        <v>690</v>
      </c>
      <c r="H258" s="627">
        <v>178904</v>
      </c>
      <c r="I258" s="627">
        <v>78904</v>
      </c>
      <c r="J258" s="627" t="s">
        <v>1040</v>
      </c>
      <c r="K258" s="627" t="s">
        <v>1041</v>
      </c>
      <c r="L258" s="629">
        <v>79.739999999999995</v>
      </c>
      <c r="M258" s="629">
        <v>1</v>
      </c>
      <c r="N258" s="630">
        <v>79.739999999999995</v>
      </c>
    </row>
    <row r="259" spans="1:14" ht="14.4" customHeight="1" x14ac:dyDescent="0.3">
      <c r="A259" s="625" t="s">
        <v>549</v>
      </c>
      <c r="B259" s="626" t="s">
        <v>551</v>
      </c>
      <c r="C259" s="627" t="s">
        <v>563</v>
      </c>
      <c r="D259" s="628" t="s">
        <v>564</v>
      </c>
      <c r="E259" s="627" t="s">
        <v>552</v>
      </c>
      <c r="F259" s="628" t="s">
        <v>553</v>
      </c>
      <c r="G259" s="627" t="s">
        <v>690</v>
      </c>
      <c r="H259" s="627">
        <v>180058</v>
      </c>
      <c r="I259" s="627">
        <v>80058</v>
      </c>
      <c r="J259" s="627" t="s">
        <v>1042</v>
      </c>
      <c r="K259" s="627" t="s">
        <v>1043</v>
      </c>
      <c r="L259" s="629">
        <v>108.27005593186334</v>
      </c>
      <c r="M259" s="629">
        <v>9</v>
      </c>
      <c r="N259" s="630">
        <v>974.43050338677006</v>
      </c>
    </row>
    <row r="260" spans="1:14" ht="14.4" customHeight="1" x14ac:dyDescent="0.3">
      <c r="A260" s="625" t="s">
        <v>549</v>
      </c>
      <c r="B260" s="626" t="s">
        <v>551</v>
      </c>
      <c r="C260" s="627" t="s">
        <v>563</v>
      </c>
      <c r="D260" s="628" t="s">
        <v>564</v>
      </c>
      <c r="E260" s="627" t="s">
        <v>552</v>
      </c>
      <c r="F260" s="628" t="s">
        <v>553</v>
      </c>
      <c r="G260" s="627" t="s">
        <v>690</v>
      </c>
      <c r="H260" s="627">
        <v>180534</v>
      </c>
      <c r="I260" s="627">
        <v>180534</v>
      </c>
      <c r="J260" s="627" t="s">
        <v>952</v>
      </c>
      <c r="K260" s="627" t="s">
        <v>1044</v>
      </c>
      <c r="L260" s="629">
        <v>4128.3503721316047</v>
      </c>
      <c r="M260" s="629">
        <v>1.3778003999999999</v>
      </c>
      <c r="N260" s="630">
        <v>5688.0425637550325</v>
      </c>
    </row>
    <row r="261" spans="1:14" ht="14.4" customHeight="1" x14ac:dyDescent="0.3">
      <c r="A261" s="625" t="s">
        <v>549</v>
      </c>
      <c r="B261" s="626" t="s">
        <v>551</v>
      </c>
      <c r="C261" s="627" t="s">
        <v>563</v>
      </c>
      <c r="D261" s="628" t="s">
        <v>564</v>
      </c>
      <c r="E261" s="627" t="s">
        <v>552</v>
      </c>
      <c r="F261" s="628" t="s">
        <v>553</v>
      </c>
      <c r="G261" s="627" t="s">
        <v>690</v>
      </c>
      <c r="H261" s="627">
        <v>183274</v>
      </c>
      <c r="I261" s="627">
        <v>83275</v>
      </c>
      <c r="J261" s="627" t="s">
        <v>1045</v>
      </c>
      <c r="K261" s="627" t="s">
        <v>1046</v>
      </c>
      <c r="L261" s="629">
        <v>2663.2002070578446</v>
      </c>
      <c r="M261" s="629">
        <v>0.2</v>
      </c>
      <c r="N261" s="630">
        <v>532.64406211735343</v>
      </c>
    </row>
    <row r="262" spans="1:14" ht="14.4" customHeight="1" x14ac:dyDescent="0.3">
      <c r="A262" s="625" t="s">
        <v>549</v>
      </c>
      <c r="B262" s="626" t="s">
        <v>551</v>
      </c>
      <c r="C262" s="627" t="s">
        <v>563</v>
      </c>
      <c r="D262" s="628" t="s">
        <v>564</v>
      </c>
      <c r="E262" s="627" t="s">
        <v>552</v>
      </c>
      <c r="F262" s="628" t="s">
        <v>553</v>
      </c>
      <c r="G262" s="627" t="s">
        <v>690</v>
      </c>
      <c r="H262" s="627">
        <v>183318</v>
      </c>
      <c r="I262" s="627">
        <v>83318</v>
      </c>
      <c r="J262" s="627" t="s">
        <v>1047</v>
      </c>
      <c r="K262" s="627" t="s">
        <v>1048</v>
      </c>
      <c r="L262" s="629">
        <v>22.2750329478617</v>
      </c>
      <c r="M262" s="629">
        <v>3</v>
      </c>
      <c r="N262" s="630">
        <v>66.800131791446802</v>
      </c>
    </row>
    <row r="263" spans="1:14" ht="14.4" customHeight="1" x14ac:dyDescent="0.3">
      <c r="A263" s="625" t="s">
        <v>549</v>
      </c>
      <c r="B263" s="626" t="s">
        <v>551</v>
      </c>
      <c r="C263" s="627" t="s">
        <v>563</v>
      </c>
      <c r="D263" s="628" t="s">
        <v>564</v>
      </c>
      <c r="E263" s="627" t="s">
        <v>552</v>
      </c>
      <c r="F263" s="628" t="s">
        <v>553</v>
      </c>
      <c r="G263" s="627" t="s">
        <v>690</v>
      </c>
      <c r="H263" s="627">
        <v>184090</v>
      </c>
      <c r="I263" s="627">
        <v>84090</v>
      </c>
      <c r="J263" s="627" t="s">
        <v>1049</v>
      </c>
      <c r="K263" s="627" t="s">
        <v>1050</v>
      </c>
      <c r="L263" s="629">
        <v>63.532924516155497</v>
      </c>
      <c r="M263" s="629">
        <v>171</v>
      </c>
      <c r="N263" s="630">
        <v>10861.119653693164</v>
      </c>
    </row>
    <row r="264" spans="1:14" ht="14.4" customHeight="1" x14ac:dyDescent="0.3">
      <c r="A264" s="625" t="s">
        <v>549</v>
      </c>
      <c r="B264" s="626" t="s">
        <v>551</v>
      </c>
      <c r="C264" s="627" t="s">
        <v>563</v>
      </c>
      <c r="D264" s="628" t="s">
        <v>564</v>
      </c>
      <c r="E264" s="627" t="s">
        <v>552</v>
      </c>
      <c r="F264" s="628" t="s">
        <v>553</v>
      </c>
      <c r="G264" s="627" t="s">
        <v>690</v>
      </c>
      <c r="H264" s="627">
        <v>184229</v>
      </c>
      <c r="I264" s="627">
        <v>84229</v>
      </c>
      <c r="J264" s="627" t="s">
        <v>1051</v>
      </c>
      <c r="K264" s="627" t="s">
        <v>1052</v>
      </c>
      <c r="L264" s="629">
        <v>621.57513150695854</v>
      </c>
      <c r="M264" s="629">
        <v>4.5264499999999999E-2</v>
      </c>
      <c r="N264" s="630">
        <v>28.135287728254372</v>
      </c>
    </row>
    <row r="265" spans="1:14" ht="14.4" customHeight="1" x14ac:dyDescent="0.3">
      <c r="A265" s="625" t="s">
        <v>549</v>
      </c>
      <c r="B265" s="626" t="s">
        <v>551</v>
      </c>
      <c r="C265" s="627" t="s">
        <v>563</v>
      </c>
      <c r="D265" s="628" t="s">
        <v>564</v>
      </c>
      <c r="E265" s="627" t="s">
        <v>552</v>
      </c>
      <c r="F265" s="628" t="s">
        <v>553</v>
      </c>
      <c r="G265" s="627" t="s">
        <v>690</v>
      </c>
      <c r="H265" s="627">
        <v>184231</v>
      </c>
      <c r="I265" s="627">
        <v>84231</v>
      </c>
      <c r="J265" s="627" t="s">
        <v>1053</v>
      </c>
      <c r="K265" s="627" t="s">
        <v>939</v>
      </c>
      <c r="L265" s="629">
        <v>318.72257288654583</v>
      </c>
      <c r="M265" s="629">
        <v>5.8960762999999998</v>
      </c>
      <c r="N265" s="630">
        <v>1879.2125578603413</v>
      </c>
    </row>
    <row r="266" spans="1:14" ht="14.4" customHeight="1" x14ac:dyDescent="0.3">
      <c r="A266" s="625" t="s">
        <v>549</v>
      </c>
      <c r="B266" s="626" t="s">
        <v>551</v>
      </c>
      <c r="C266" s="627" t="s">
        <v>563</v>
      </c>
      <c r="D266" s="628" t="s">
        <v>564</v>
      </c>
      <c r="E266" s="627" t="s">
        <v>552</v>
      </c>
      <c r="F266" s="628" t="s">
        <v>553</v>
      </c>
      <c r="G266" s="627" t="s">
        <v>690</v>
      </c>
      <c r="H266" s="627">
        <v>184292</v>
      </c>
      <c r="I266" s="627">
        <v>184292</v>
      </c>
      <c r="J266" s="627" t="s">
        <v>1054</v>
      </c>
      <c r="K266" s="627" t="s">
        <v>658</v>
      </c>
      <c r="L266" s="629">
        <v>165.850115985315</v>
      </c>
      <c r="M266" s="629">
        <v>1</v>
      </c>
      <c r="N266" s="630">
        <v>165.850115985315</v>
      </c>
    </row>
    <row r="267" spans="1:14" ht="14.4" customHeight="1" x14ac:dyDescent="0.3">
      <c r="A267" s="625" t="s">
        <v>549</v>
      </c>
      <c r="B267" s="626" t="s">
        <v>551</v>
      </c>
      <c r="C267" s="627" t="s">
        <v>563</v>
      </c>
      <c r="D267" s="628" t="s">
        <v>564</v>
      </c>
      <c r="E267" s="627" t="s">
        <v>552</v>
      </c>
      <c r="F267" s="628" t="s">
        <v>553</v>
      </c>
      <c r="G267" s="627" t="s">
        <v>690</v>
      </c>
      <c r="H267" s="627">
        <v>184360</v>
      </c>
      <c r="I267" s="627">
        <v>84360</v>
      </c>
      <c r="J267" s="627" t="s">
        <v>1055</v>
      </c>
      <c r="K267" s="627" t="s">
        <v>1056</v>
      </c>
      <c r="L267" s="629">
        <v>143.78</v>
      </c>
      <c r="M267" s="629">
        <v>1</v>
      </c>
      <c r="N267" s="630">
        <v>143.78</v>
      </c>
    </row>
    <row r="268" spans="1:14" ht="14.4" customHeight="1" x14ac:dyDescent="0.3">
      <c r="A268" s="625" t="s">
        <v>549</v>
      </c>
      <c r="B268" s="626" t="s">
        <v>551</v>
      </c>
      <c r="C268" s="627" t="s">
        <v>563</v>
      </c>
      <c r="D268" s="628" t="s">
        <v>564</v>
      </c>
      <c r="E268" s="627" t="s">
        <v>552</v>
      </c>
      <c r="F268" s="628" t="s">
        <v>553</v>
      </c>
      <c r="G268" s="627" t="s">
        <v>690</v>
      </c>
      <c r="H268" s="627">
        <v>185350</v>
      </c>
      <c r="I268" s="627">
        <v>85350</v>
      </c>
      <c r="J268" s="627" t="s">
        <v>1057</v>
      </c>
      <c r="K268" s="627" t="s">
        <v>1058</v>
      </c>
      <c r="L268" s="629">
        <v>60.519964481669803</v>
      </c>
      <c r="M268" s="629">
        <v>1</v>
      </c>
      <c r="N268" s="630">
        <v>60.519964481669803</v>
      </c>
    </row>
    <row r="269" spans="1:14" ht="14.4" customHeight="1" x14ac:dyDescent="0.3">
      <c r="A269" s="625" t="s">
        <v>549</v>
      </c>
      <c r="B269" s="626" t="s">
        <v>551</v>
      </c>
      <c r="C269" s="627" t="s">
        <v>563</v>
      </c>
      <c r="D269" s="628" t="s">
        <v>564</v>
      </c>
      <c r="E269" s="627" t="s">
        <v>552</v>
      </c>
      <c r="F269" s="628" t="s">
        <v>553</v>
      </c>
      <c r="G269" s="627" t="s">
        <v>690</v>
      </c>
      <c r="H269" s="627">
        <v>185656</v>
      </c>
      <c r="I269" s="627">
        <v>85656</v>
      </c>
      <c r="J269" s="627" t="s">
        <v>1059</v>
      </c>
      <c r="K269" s="627" t="s">
        <v>1060</v>
      </c>
      <c r="L269" s="629">
        <v>73.664933998806504</v>
      </c>
      <c r="M269" s="629">
        <v>2</v>
      </c>
      <c r="N269" s="630">
        <v>147.32986799761301</v>
      </c>
    </row>
    <row r="270" spans="1:14" ht="14.4" customHeight="1" x14ac:dyDescent="0.3">
      <c r="A270" s="625" t="s">
        <v>549</v>
      </c>
      <c r="B270" s="626" t="s">
        <v>551</v>
      </c>
      <c r="C270" s="627" t="s">
        <v>563</v>
      </c>
      <c r="D270" s="628" t="s">
        <v>564</v>
      </c>
      <c r="E270" s="627" t="s">
        <v>552</v>
      </c>
      <c r="F270" s="628" t="s">
        <v>553</v>
      </c>
      <c r="G270" s="627" t="s">
        <v>690</v>
      </c>
      <c r="H270" s="627">
        <v>186016</v>
      </c>
      <c r="I270" s="627">
        <v>86016</v>
      </c>
      <c r="J270" s="627" t="s">
        <v>1061</v>
      </c>
      <c r="K270" s="627" t="s">
        <v>1062</v>
      </c>
      <c r="L270" s="629">
        <v>45.92</v>
      </c>
      <c r="M270" s="629">
        <v>1</v>
      </c>
      <c r="N270" s="630">
        <v>45.92</v>
      </c>
    </row>
    <row r="271" spans="1:14" ht="14.4" customHeight="1" x14ac:dyDescent="0.3">
      <c r="A271" s="625" t="s">
        <v>549</v>
      </c>
      <c r="B271" s="626" t="s">
        <v>551</v>
      </c>
      <c r="C271" s="627" t="s">
        <v>563</v>
      </c>
      <c r="D271" s="628" t="s">
        <v>564</v>
      </c>
      <c r="E271" s="627" t="s">
        <v>552</v>
      </c>
      <c r="F271" s="628" t="s">
        <v>553</v>
      </c>
      <c r="G271" s="627" t="s">
        <v>690</v>
      </c>
      <c r="H271" s="627">
        <v>186990</v>
      </c>
      <c r="I271" s="627">
        <v>86990</v>
      </c>
      <c r="J271" s="627" t="s">
        <v>1063</v>
      </c>
      <c r="K271" s="627" t="s">
        <v>1064</v>
      </c>
      <c r="L271" s="629">
        <v>42.166470588235292</v>
      </c>
      <c r="M271" s="629">
        <v>215</v>
      </c>
      <c r="N271" s="630">
        <v>9073.9500000000007</v>
      </c>
    </row>
    <row r="272" spans="1:14" ht="14.4" customHeight="1" x14ac:dyDescent="0.3">
      <c r="A272" s="625" t="s">
        <v>549</v>
      </c>
      <c r="B272" s="626" t="s">
        <v>551</v>
      </c>
      <c r="C272" s="627" t="s">
        <v>563</v>
      </c>
      <c r="D272" s="628" t="s">
        <v>564</v>
      </c>
      <c r="E272" s="627" t="s">
        <v>552</v>
      </c>
      <c r="F272" s="628" t="s">
        <v>553</v>
      </c>
      <c r="G272" s="627" t="s">
        <v>690</v>
      </c>
      <c r="H272" s="627">
        <v>187076</v>
      </c>
      <c r="I272" s="627">
        <v>87076</v>
      </c>
      <c r="J272" s="627" t="s">
        <v>1065</v>
      </c>
      <c r="K272" s="627" t="s">
        <v>1066</v>
      </c>
      <c r="L272" s="629">
        <v>116.23984645228001</v>
      </c>
      <c r="M272" s="629">
        <v>1</v>
      </c>
      <c r="N272" s="630">
        <v>116.23984645228001</v>
      </c>
    </row>
    <row r="273" spans="1:14" ht="14.4" customHeight="1" x14ac:dyDescent="0.3">
      <c r="A273" s="625" t="s">
        <v>549</v>
      </c>
      <c r="B273" s="626" t="s">
        <v>551</v>
      </c>
      <c r="C273" s="627" t="s">
        <v>563</v>
      </c>
      <c r="D273" s="628" t="s">
        <v>564</v>
      </c>
      <c r="E273" s="627" t="s">
        <v>552</v>
      </c>
      <c r="F273" s="628" t="s">
        <v>553</v>
      </c>
      <c r="G273" s="627" t="s">
        <v>690</v>
      </c>
      <c r="H273" s="627">
        <v>187906</v>
      </c>
      <c r="I273" s="627">
        <v>87906</v>
      </c>
      <c r="J273" s="627" t="s">
        <v>1067</v>
      </c>
      <c r="K273" s="627" t="s">
        <v>1068</v>
      </c>
      <c r="L273" s="629">
        <v>47.93</v>
      </c>
      <c r="M273" s="629">
        <v>1</v>
      </c>
      <c r="N273" s="630">
        <v>47.93</v>
      </c>
    </row>
    <row r="274" spans="1:14" ht="14.4" customHeight="1" x14ac:dyDescent="0.3">
      <c r="A274" s="625" t="s">
        <v>549</v>
      </c>
      <c r="B274" s="626" t="s">
        <v>551</v>
      </c>
      <c r="C274" s="627" t="s">
        <v>563</v>
      </c>
      <c r="D274" s="628" t="s">
        <v>564</v>
      </c>
      <c r="E274" s="627" t="s">
        <v>552</v>
      </c>
      <c r="F274" s="628" t="s">
        <v>553</v>
      </c>
      <c r="G274" s="627" t="s">
        <v>690</v>
      </c>
      <c r="H274" s="627">
        <v>188217</v>
      </c>
      <c r="I274" s="627">
        <v>88217</v>
      </c>
      <c r="J274" s="627" t="s">
        <v>1069</v>
      </c>
      <c r="K274" s="627" t="s">
        <v>1070</v>
      </c>
      <c r="L274" s="629">
        <v>120.15221554018977</v>
      </c>
      <c r="M274" s="629">
        <v>43</v>
      </c>
      <c r="N274" s="630">
        <v>5159.8570703782952</v>
      </c>
    </row>
    <row r="275" spans="1:14" ht="14.4" customHeight="1" x14ac:dyDescent="0.3">
      <c r="A275" s="625" t="s">
        <v>549</v>
      </c>
      <c r="B275" s="626" t="s">
        <v>551</v>
      </c>
      <c r="C275" s="627" t="s">
        <v>563</v>
      </c>
      <c r="D275" s="628" t="s">
        <v>564</v>
      </c>
      <c r="E275" s="627" t="s">
        <v>552</v>
      </c>
      <c r="F275" s="628" t="s">
        <v>553</v>
      </c>
      <c r="G275" s="627" t="s">
        <v>690</v>
      </c>
      <c r="H275" s="627">
        <v>188219</v>
      </c>
      <c r="I275" s="627">
        <v>88219</v>
      </c>
      <c r="J275" s="627" t="s">
        <v>1069</v>
      </c>
      <c r="K275" s="627" t="s">
        <v>1071</v>
      </c>
      <c r="L275" s="629">
        <v>135.40252476934566</v>
      </c>
      <c r="M275" s="629">
        <v>37</v>
      </c>
      <c r="N275" s="630">
        <v>5011.1875421157365</v>
      </c>
    </row>
    <row r="276" spans="1:14" ht="14.4" customHeight="1" x14ac:dyDescent="0.3">
      <c r="A276" s="625" t="s">
        <v>549</v>
      </c>
      <c r="B276" s="626" t="s">
        <v>551</v>
      </c>
      <c r="C276" s="627" t="s">
        <v>563</v>
      </c>
      <c r="D276" s="628" t="s">
        <v>564</v>
      </c>
      <c r="E276" s="627" t="s">
        <v>552</v>
      </c>
      <c r="F276" s="628" t="s">
        <v>553</v>
      </c>
      <c r="G276" s="627" t="s">
        <v>690</v>
      </c>
      <c r="H276" s="627">
        <v>188356</v>
      </c>
      <c r="I276" s="627">
        <v>88356</v>
      </c>
      <c r="J276" s="627" t="s">
        <v>1072</v>
      </c>
      <c r="K276" s="627" t="s">
        <v>1073</v>
      </c>
      <c r="L276" s="629">
        <v>81.08</v>
      </c>
      <c r="M276" s="629">
        <v>2</v>
      </c>
      <c r="N276" s="630">
        <v>162.16</v>
      </c>
    </row>
    <row r="277" spans="1:14" ht="14.4" customHeight="1" x14ac:dyDescent="0.3">
      <c r="A277" s="625" t="s">
        <v>549</v>
      </c>
      <c r="B277" s="626" t="s">
        <v>551</v>
      </c>
      <c r="C277" s="627" t="s">
        <v>563</v>
      </c>
      <c r="D277" s="628" t="s">
        <v>564</v>
      </c>
      <c r="E277" s="627" t="s">
        <v>552</v>
      </c>
      <c r="F277" s="628" t="s">
        <v>553</v>
      </c>
      <c r="G277" s="627" t="s">
        <v>690</v>
      </c>
      <c r="H277" s="627">
        <v>188630</v>
      </c>
      <c r="I277" s="627">
        <v>88630</v>
      </c>
      <c r="J277" s="627" t="s">
        <v>1074</v>
      </c>
      <c r="K277" s="627" t="s">
        <v>1075</v>
      </c>
      <c r="L277" s="629">
        <v>72.760577414649077</v>
      </c>
      <c r="M277" s="629">
        <v>27</v>
      </c>
      <c r="N277" s="630">
        <v>1963.6973882885923</v>
      </c>
    </row>
    <row r="278" spans="1:14" ht="14.4" customHeight="1" x14ac:dyDescent="0.3">
      <c r="A278" s="625" t="s">
        <v>549</v>
      </c>
      <c r="B278" s="626" t="s">
        <v>551</v>
      </c>
      <c r="C278" s="627" t="s">
        <v>563</v>
      </c>
      <c r="D278" s="628" t="s">
        <v>564</v>
      </c>
      <c r="E278" s="627" t="s">
        <v>552</v>
      </c>
      <c r="F278" s="628" t="s">
        <v>553</v>
      </c>
      <c r="G278" s="627" t="s">
        <v>690</v>
      </c>
      <c r="H278" s="627">
        <v>188900</v>
      </c>
      <c r="I278" s="627">
        <v>88900</v>
      </c>
      <c r="J278" s="627" t="s">
        <v>1076</v>
      </c>
      <c r="K278" s="627" t="s">
        <v>943</v>
      </c>
      <c r="L278" s="629">
        <v>67.137073606622124</v>
      </c>
      <c r="M278" s="629">
        <v>6</v>
      </c>
      <c r="N278" s="630">
        <v>404.1082944264885</v>
      </c>
    </row>
    <row r="279" spans="1:14" ht="14.4" customHeight="1" x14ac:dyDescent="0.3">
      <c r="A279" s="625" t="s">
        <v>549</v>
      </c>
      <c r="B279" s="626" t="s">
        <v>551</v>
      </c>
      <c r="C279" s="627" t="s">
        <v>563</v>
      </c>
      <c r="D279" s="628" t="s">
        <v>564</v>
      </c>
      <c r="E279" s="627" t="s">
        <v>552</v>
      </c>
      <c r="F279" s="628" t="s">
        <v>553</v>
      </c>
      <c r="G279" s="627" t="s">
        <v>690</v>
      </c>
      <c r="H279" s="627">
        <v>190991</v>
      </c>
      <c r="I279" s="627">
        <v>90991</v>
      </c>
      <c r="J279" s="627" t="s">
        <v>1077</v>
      </c>
      <c r="K279" s="627" t="s">
        <v>1078</v>
      </c>
      <c r="L279" s="629">
        <v>45.715000000000003</v>
      </c>
      <c r="M279" s="629">
        <v>2</v>
      </c>
      <c r="N279" s="630">
        <v>91.43</v>
      </c>
    </row>
    <row r="280" spans="1:14" ht="14.4" customHeight="1" x14ac:dyDescent="0.3">
      <c r="A280" s="625" t="s">
        <v>549</v>
      </c>
      <c r="B280" s="626" t="s">
        <v>551</v>
      </c>
      <c r="C280" s="627" t="s">
        <v>563</v>
      </c>
      <c r="D280" s="628" t="s">
        <v>564</v>
      </c>
      <c r="E280" s="627" t="s">
        <v>552</v>
      </c>
      <c r="F280" s="628" t="s">
        <v>553</v>
      </c>
      <c r="G280" s="627" t="s">
        <v>690</v>
      </c>
      <c r="H280" s="627">
        <v>191836</v>
      </c>
      <c r="I280" s="627">
        <v>91836</v>
      </c>
      <c r="J280" s="627" t="s">
        <v>794</v>
      </c>
      <c r="K280" s="627" t="s">
        <v>1079</v>
      </c>
      <c r="L280" s="629">
        <v>46.775373809472157</v>
      </c>
      <c r="M280" s="629">
        <v>207</v>
      </c>
      <c r="N280" s="630">
        <v>9685.6287643963042</v>
      </c>
    </row>
    <row r="281" spans="1:14" ht="14.4" customHeight="1" x14ac:dyDescent="0.3">
      <c r="A281" s="625" t="s">
        <v>549</v>
      </c>
      <c r="B281" s="626" t="s">
        <v>551</v>
      </c>
      <c r="C281" s="627" t="s">
        <v>563</v>
      </c>
      <c r="D281" s="628" t="s">
        <v>564</v>
      </c>
      <c r="E281" s="627" t="s">
        <v>552</v>
      </c>
      <c r="F281" s="628" t="s">
        <v>553</v>
      </c>
      <c r="G281" s="627" t="s">
        <v>690</v>
      </c>
      <c r="H281" s="627">
        <v>192086</v>
      </c>
      <c r="I281" s="627">
        <v>92086</v>
      </c>
      <c r="J281" s="627" t="s">
        <v>1080</v>
      </c>
      <c r="K281" s="627" t="s">
        <v>1081</v>
      </c>
      <c r="L281" s="629">
        <v>122.0198056598735</v>
      </c>
      <c r="M281" s="629">
        <v>2</v>
      </c>
      <c r="N281" s="630">
        <v>244.039611319747</v>
      </c>
    </row>
    <row r="282" spans="1:14" ht="14.4" customHeight="1" x14ac:dyDescent="0.3">
      <c r="A282" s="625" t="s">
        <v>549</v>
      </c>
      <c r="B282" s="626" t="s">
        <v>551</v>
      </c>
      <c r="C282" s="627" t="s">
        <v>563</v>
      </c>
      <c r="D282" s="628" t="s">
        <v>564</v>
      </c>
      <c r="E282" s="627" t="s">
        <v>552</v>
      </c>
      <c r="F282" s="628" t="s">
        <v>553</v>
      </c>
      <c r="G282" s="627" t="s">
        <v>690</v>
      </c>
      <c r="H282" s="627">
        <v>192729</v>
      </c>
      <c r="I282" s="627">
        <v>92729</v>
      </c>
      <c r="J282" s="627" t="s">
        <v>1082</v>
      </c>
      <c r="K282" s="627" t="s">
        <v>1083</v>
      </c>
      <c r="L282" s="629">
        <v>47.326699448401236</v>
      </c>
      <c r="M282" s="629">
        <v>6</v>
      </c>
      <c r="N282" s="630">
        <v>284.88005615700388</v>
      </c>
    </row>
    <row r="283" spans="1:14" ht="14.4" customHeight="1" x14ac:dyDescent="0.3">
      <c r="A283" s="625" t="s">
        <v>549</v>
      </c>
      <c r="B283" s="626" t="s">
        <v>551</v>
      </c>
      <c r="C283" s="627" t="s">
        <v>563</v>
      </c>
      <c r="D283" s="628" t="s">
        <v>564</v>
      </c>
      <c r="E283" s="627" t="s">
        <v>552</v>
      </c>
      <c r="F283" s="628" t="s">
        <v>553</v>
      </c>
      <c r="G283" s="627" t="s">
        <v>690</v>
      </c>
      <c r="H283" s="627">
        <v>192730</v>
      </c>
      <c r="I283" s="627">
        <v>92730</v>
      </c>
      <c r="J283" s="627" t="s">
        <v>1082</v>
      </c>
      <c r="K283" s="627" t="s">
        <v>1084</v>
      </c>
      <c r="L283" s="629">
        <v>442.86999338049401</v>
      </c>
      <c r="M283" s="629">
        <v>2</v>
      </c>
      <c r="N283" s="630">
        <v>885.73998676098802</v>
      </c>
    </row>
    <row r="284" spans="1:14" ht="14.4" customHeight="1" x14ac:dyDescent="0.3">
      <c r="A284" s="625" t="s">
        <v>549</v>
      </c>
      <c r="B284" s="626" t="s">
        <v>551</v>
      </c>
      <c r="C284" s="627" t="s">
        <v>563</v>
      </c>
      <c r="D284" s="628" t="s">
        <v>564</v>
      </c>
      <c r="E284" s="627" t="s">
        <v>552</v>
      </c>
      <c r="F284" s="628" t="s">
        <v>553</v>
      </c>
      <c r="G284" s="627" t="s">
        <v>690</v>
      </c>
      <c r="H284" s="627">
        <v>192853</v>
      </c>
      <c r="I284" s="627">
        <v>192853</v>
      </c>
      <c r="J284" s="627" t="s">
        <v>799</v>
      </c>
      <c r="K284" s="627" t="s">
        <v>1085</v>
      </c>
      <c r="L284" s="629">
        <v>103.90536895494174</v>
      </c>
      <c r="M284" s="629">
        <v>35</v>
      </c>
      <c r="N284" s="630">
        <v>3628.9396890232697</v>
      </c>
    </row>
    <row r="285" spans="1:14" ht="14.4" customHeight="1" x14ac:dyDescent="0.3">
      <c r="A285" s="625" t="s">
        <v>549</v>
      </c>
      <c r="B285" s="626" t="s">
        <v>551</v>
      </c>
      <c r="C285" s="627" t="s">
        <v>563</v>
      </c>
      <c r="D285" s="628" t="s">
        <v>564</v>
      </c>
      <c r="E285" s="627" t="s">
        <v>552</v>
      </c>
      <c r="F285" s="628" t="s">
        <v>553</v>
      </c>
      <c r="G285" s="627" t="s">
        <v>690</v>
      </c>
      <c r="H285" s="627">
        <v>193104</v>
      </c>
      <c r="I285" s="627">
        <v>93104</v>
      </c>
      <c r="J285" s="627" t="s">
        <v>1086</v>
      </c>
      <c r="K285" s="627" t="s">
        <v>1087</v>
      </c>
      <c r="L285" s="629">
        <v>40.369555989845871</v>
      </c>
      <c r="M285" s="629">
        <v>57</v>
      </c>
      <c r="N285" s="630">
        <v>2309.0120745750614</v>
      </c>
    </row>
    <row r="286" spans="1:14" ht="14.4" customHeight="1" x14ac:dyDescent="0.3">
      <c r="A286" s="625" t="s">
        <v>549</v>
      </c>
      <c r="B286" s="626" t="s">
        <v>551</v>
      </c>
      <c r="C286" s="627" t="s">
        <v>563</v>
      </c>
      <c r="D286" s="628" t="s">
        <v>564</v>
      </c>
      <c r="E286" s="627" t="s">
        <v>552</v>
      </c>
      <c r="F286" s="628" t="s">
        <v>553</v>
      </c>
      <c r="G286" s="627" t="s">
        <v>690</v>
      </c>
      <c r="H286" s="627">
        <v>193105</v>
      </c>
      <c r="I286" s="627">
        <v>93105</v>
      </c>
      <c r="J286" s="627" t="s">
        <v>1086</v>
      </c>
      <c r="K286" s="627" t="s">
        <v>1088</v>
      </c>
      <c r="L286" s="629">
        <v>291.89084285254995</v>
      </c>
      <c r="M286" s="629">
        <v>12</v>
      </c>
      <c r="N286" s="630">
        <v>3502.6901142305996</v>
      </c>
    </row>
    <row r="287" spans="1:14" ht="14.4" customHeight="1" x14ac:dyDescent="0.3">
      <c r="A287" s="625" t="s">
        <v>549</v>
      </c>
      <c r="B287" s="626" t="s">
        <v>551</v>
      </c>
      <c r="C287" s="627" t="s">
        <v>563</v>
      </c>
      <c r="D287" s="628" t="s">
        <v>564</v>
      </c>
      <c r="E287" s="627" t="s">
        <v>552</v>
      </c>
      <c r="F287" s="628" t="s">
        <v>553</v>
      </c>
      <c r="G287" s="627" t="s">
        <v>690</v>
      </c>
      <c r="H287" s="627">
        <v>193124</v>
      </c>
      <c r="I287" s="627">
        <v>93124</v>
      </c>
      <c r="J287" s="627" t="s">
        <v>865</v>
      </c>
      <c r="K287" s="627" t="s">
        <v>1089</v>
      </c>
      <c r="L287" s="629">
        <v>55.829005147704116</v>
      </c>
      <c r="M287" s="629">
        <v>15</v>
      </c>
      <c r="N287" s="630">
        <v>836.91013517569445</v>
      </c>
    </row>
    <row r="288" spans="1:14" ht="14.4" customHeight="1" x14ac:dyDescent="0.3">
      <c r="A288" s="625" t="s">
        <v>549</v>
      </c>
      <c r="B288" s="626" t="s">
        <v>551</v>
      </c>
      <c r="C288" s="627" t="s">
        <v>563</v>
      </c>
      <c r="D288" s="628" t="s">
        <v>564</v>
      </c>
      <c r="E288" s="627" t="s">
        <v>552</v>
      </c>
      <c r="F288" s="628" t="s">
        <v>553</v>
      </c>
      <c r="G288" s="627" t="s">
        <v>690</v>
      </c>
      <c r="H288" s="627">
        <v>193160</v>
      </c>
      <c r="I288" s="627">
        <v>93160</v>
      </c>
      <c r="J288" s="627" t="s">
        <v>1090</v>
      </c>
      <c r="K288" s="627" t="s">
        <v>1091</v>
      </c>
      <c r="L288" s="629">
        <v>23.055188063023301</v>
      </c>
      <c r="M288" s="629">
        <v>3</v>
      </c>
      <c r="N288" s="630">
        <v>69.190718475933096</v>
      </c>
    </row>
    <row r="289" spans="1:14" ht="14.4" customHeight="1" x14ac:dyDescent="0.3">
      <c r="A289" s="625" t="s">
        <v>549</v>
      </c>
      <c r="B289" s="626" t="s">
        <v>551</v>
      </c>
      <c r="C289" s="627" t="s">
        <v>563</v>
      </c>
      <c r="D289" s="628" t="s">
        <v>564</v>
      </c>
      <c r="E289" s="627" t="s">
        <v>552</v>
      </c>
      <c r="F289" s="628" t="s">
        <v>553</v>
      </c>
      <c r="G289" s="627" t="s">
        <v>690</v>
      </c>
      <c r="H289" s="627">
        <v>193582</v>
      </c>
      <c r="I289" s="627">
        <v>93582</v>
      </c>
      <c r="J289" s="627" t="s">
        <v>1092</v>
      </c>
      <c r="K289" s="627" t="s">
        <v>1093</v>
      </c>
      <c r="L289" s="629">
        <v>75.864997732116308</v>
      </c>
      <c r="M289" s="629">
        <v>2</v>
      </c>
      <c r="N289" s="630">
        <v>151.72999546423262</v>
      </c>
    </row>
    <row r="290" spans="1:14" ht="14.4" customHeight="1" x14ac:dyDescent="0.3">
      <c r="A290" s="625" t="s">
        <v>549</v>
      </c>
      <c r="B290" s="626" t="s">
        <v>551</v>
      </c>
      <c r="C290" s="627" t="s">
        <v>563</v>
      </c>
      <c r="D290" s="628" t="s">
        <v>564</v>
      </c>
      <c r="E290" s="627" t="s">
        <v>552</v>
      </c>
      <c r="F290" s="628" t="s">
        <v>553</v>
      </c>
      <c r="G290" s="627" t="s">
        <v>690</v>
      </c>
      <c r="H290" s="627">
        <v>193723</v>
      </c>
      <c r="I290" s="627">
        <v>93723</v>
      </c>
      <c r="J290" s="627" t="s">
        <v>1094</v>
      </c>
      <c r="K290" s="627" t="s">
        <v>1095</v>
      </c>
      <c r="L290" s="629">
        <v>45.539936772679233</v>
      </c>
      <c r="M290" s="629">
        <v>6</v>
      </c>
      <c r="N290" s="630">
        <v>273.23962063607541</v>
      </c>
    </row>
    <row r="291" spans="1:14" ht="14.4" customHeight="1" x14ac:dyDescent="0.3">
      <c r="A291" s="625" t="s">
        <v>549</v>
      </c>
      <c r="B291" s="626" t="s">
        <v>551</v>
      </c>
      <c r="C291" s="627" t="s">
        <v>563</v>
      </c>
      <c r="D291" s="628" t="s">
        <v>564</v>
      </c>
      <c r="E291" s="627" t="s">
        <v>552</v>
      </c>
      <c r="F291" s="628" t="s">
        <v>553</v>
      </c>
      <c r="G291" s="627" t="s">
        <v>690</v>
      </c>
      <c r="H291" s="627">
        <v>193724</v>
      </c>
      <c r="I291" s="627">
        <v>93724</v>
      </c>
      <c r="J291" s="627" t="s">
        <v>1096</v>
      </c>
      <c r="K291" s="627" t="s">
        <v>1097</v>
      </c>
      <c r="L291" s="629">
        <v>72.019927563959754</v>
      </c>
      <c r="M291" s="629">
        <v>16</v>
      </c>
      <c r="N291" s="630">
        <v>1152.3692032035569</v>
      </c>
    </row>
    <row r="292" spans="1:14" ht="14.4" customHeight="1" x14ac:dyDescent="0.3">
      <c r="A292" s="625" t="s">
        <v>549</v>
      </c>
      <c r="B292" s="626" t="s">
        <v>551</v>
      </c>
      <c r="C292" s="627" t="s">
        <v>563</v>
      </c>
      <c r="D292" s="628" t="s">
        <v>564</v>
      </c>
      <c r="E292" s="627" t="s">
        <v>552</v>
      </c>
      <c r="F292" s="628" t="s">
        <v>553</v>
      </c>
      <c r="G292" s="627" t="s">
        <v>690</v>
      </c>
      <c r="H292" s="627">
        <v>193746</v>
      </c>
      <c r="I292" s="627">
        <v>93746</v>
      </c>
      <c r="J292" s="627" t="s">
        <v>1098</v>
      </c>
      <c r="K292" s="627" t="s">
        <v>1099</v>
      </c>
      <c r="L292" s="629">
        <v>390.64921646146297</v>
      </c>
      <c r="M292" s="629">
        <v>27</v>
      </c>
      <c r="N292" s="630">
        <v>10551.305297989606</v>
      </c>
    </row>
    <row r="293" spans="1:14" ht="14.4" customHeight="1" x14ac:dyDescent="0.3">
      <c r="A293" s="625" t="s">
        <v>549</v>
      </c>
      <c r="B293" s="626" t="s">
        <v>551</v>
      </c>
      <c r="C293" s="627" t="s">
        <v>563</v>
      </c>
      <c r="D293" s="628" t="s">
        <v>564</v>
      </c>
      <c r="E293" s="627" t="s">
        <v>552</v>
      </c>
      <c r="F293" s="628" t="s">
        <v>553</v>
      </c>
      <c r="G293" s="627" t="s">
        <v>690</v>
      </c>
      <c r="H293" s="627">
        <v>194167</v>
      </c>
      <c r="I293" s="627">
        <v>94167</v>
      </c>
      <c r="J293" s="627" t="s">
        <v>1100</v>
      </c>
      <c r="K293" s="627" t="s">
        <v>1101</v>
      </c>
      <c r="L293" s="629">
        <v>121.51</v>
      </c>
      <c r="M293" s="629">
        <v>1</v>
      </c>
      <c r="N293" s="630">
        <v>121.51</v>
      </c>
    </row>
    <row r="294" spans="1:14" ht="14.4" customHeight="1" x14ac:dyDescent="0.3">
      <c r="A294" s="625" t="s">
        <v>549</v>
      </c>
      <c r="B294" s="626" t="s">
        <v>551</v>
      </c>
      <c r="C294" s="627" t="s">
        <v>563</v>
      </c>
      <c r="D294" s="628" t="s">
        <v>564</v>
      </c>
      <c r="E294" s="627" t="s">
        <v>552</v>
      </c>
      <c r="F294" s="628" t="s">
        <v>553</v>
      </c>
      <c r="G294" s="627" t="s">
        <v>690</v>
      </c>
      <c r="H294" s="627">
        <v>194169</v>
      </c>
      <c r="I294" s="627">
        <v>94169</v>
      </c>
      <c r="J294" s="627" t="s">
        <v>1100</v>
      </c>
      <c r="K294" s="627" t="s">
        <v>656</v>
      </c>
      <c r="L294" s="629">
        <v>98.7</v>
      </c>
      <c r="M294" s="629">
        <v>1</v>
      </c>
      <c r="N294" s="630">
        <v>98.7</v>
      </c>
    </row>
    <row r="295" spans="1:14" ht="14.4" customHeight="1" x14ac:dyDescent="0.3">
      <c r="A295" s="625" t="s">
        <v>549</v>
      </c>
      <c r="B295" s="626" t="s">
        <v>551</v>
      </c>
      <c r="C295" s="627" t="s">
        <v>563</v>
      </c>
      <c r="D295" s="628" t="s">
        <v>564</v>
      </c>
      <c r="E295" s="627" t="s">
        <v>552</v>
      </c>
      <c r="F295" s="628" t="s">
        <v>553</v>
      </c>
      <c r="G295" s="627" t="s">
        <v>690</v>
      </c>
      <c r="H295" s="627">
        <v>194248</v>
      </c>
      <c r="I295" s="627">
        <v>94248</v>
      </c>
      <c r="J295" s="627" t="s">
        <v>1102</v>
      </c>
      <c r="K295" s="627" t="s">
        <v>1103</v>
      </c>
      <c r="L295" s="629">
        <v>49.663184524159469</v>
      </c>
      <c r="M295" s="629">
        <v>181</v>
      </c>
      <c r="N295" s="630">
        <v>8988.4378800700415</v>
      </c>
    </row>
    <row r="296" spans="1:14" ht="14.4" customHeight="1" x14ac:dyDescent="0.3">
      <c r="A296" s="625" t="s">
        <v>549</v>
      </c>
      <c r="B296" s="626" t="s">
        <v>551</v>
      </c>
      <c r="C296" s="627" t="s">
        <v>563</v>
      </c>
      <c r="D296" s="628" t="s">
        <v>564</v>
      </c>
      <c r="E296" s="627" t="s">
        <v>552</v>
      </c>
      <c r="F296" s="628" t="s">
        <v>553</v>
      </c>
      <c r="G296" s="627" t="s">
        <v>690</v>
      </c>
      <c r="H296" s="627">
        <v>194292</v>
      </c>
      <c r="I296" s="627">
        <v>94292</v>
      </c>
      <c r="J296" s="627" t="s">
        <v>1102</v>
      </c>
      <c r="K296" s="627" t="s">
        <v>1104</v>
      </c>
      <c r="L296" s="629">
        <v>90.289999999999992</v>
      </c>
      <c r="M296" s="629">
        <v>6</v>
      </c>
      <c r="N296" s="630">
        <v>542.18000000000006</v>
      </c>
    </row>
    <row r="297" spans="1:14" ht="14.4" customHeight="1" x14ac:dyDescent="0.3">
      <c r="A297" s="625" t="s">
        <v>549</v>
      </c>
      <c r="B297" s="626" t="s">
        <v>551</v>
      </c>
      <c r="C297" s="627" t="s">
        <v>563</v>
      </c>
      <c r="D297" s="628" t="s">
        <v>564</v>
      </c>
      <c r="E297" s="627" t="s">
        <v>552</v>
      </c>
      <c r="F297" s="628" t="s">
        <v>553</v>
      </c>
      <c r="G297" s="627" t="s">
        <v>690</v>
      </c>
      <c r="H297" s="627">
        <v>194584</v>
      </c>
      <c r="I297" s="627">
        <v>94584</v>
      </c>
      <c r="J297" s="627" t="s">
        <v>1105</v>
      </c>
      <c r="K297" s="627" t="s">
        <v>1106</v>
      </c>
      <c r="L297" s="629">
        <v>80.415074461432056</v>
      </c>
      <c r="M297" s="629">
        <v>2</v>
      </c>
      <c r="N297" s="630">
        <v>160.83014892286411</v>
      </c>
    </row>
    <row r="298" spans="1:14" ht="14.4" customHeight="1" x14ac:dyDescent="0.3">
      <c r="A298" s="625" t="s">
        <v>549</v>
      </c>
      <c r="B298" s="626" t="s">
        <v>551</v>
      </c>
      <c r="C298" s="627" t="s">
        <v>563</v>
      </c>
      <c r="D298" s="628" t="s">
        <v>564</v>
      </c>
      <c r="E298" s="627" t="s">
        <v>552</v>
      </c>
      <c r="F298" s="628" t="s">
        <v>553</v>
      </c>
      <c r="G298" s="627" t="s">
        <v>690</v>
      </c>
      <c r="H298" s="627">
        <v>194810</v>
      </c>
      <c r="I298" s="627">
        <v>94810</v>
      </c>
      <c r="J298" s="627" t="s">
        <v>1107</v>
      </c>
      <c r="K298" s="627" t="s">
        <v>1108</v>
      </c>
      <c r="L298" s="629">
        <v>44.470358519163398</v>
      </c>
      <c r="M298" s="629">
        <v>2</v>
      </c>
      <c r="N298" s="630">
        <v>88.940717038326795</v>
      </c>
    </row>
    <row r="299" spans="1:14" ht="14.4" customHeight="1" x14ac:dyDescent="0.3">
      <c r="A299" s="625" t="s">
        <v>549</v>
      </c>
      <c r="B299" s="626" t="s">
        <v>551</v>
      </c>
      <c r="C299" s="627" t="s">
        <v>563</v>
      </c>
      <c r="D299" s="628" t="s">
        <v>564</v>
      </c>
      <c r="E299" s="627" t="s">
        <v>552</v>
      </c>
      <c r="F299" s="628" t="s">
        <v>553</v>
      </c>
      <c r="G299" s="627" t="s">
        <v>690</v>
      </c>
      <c r="H299" s="627">
        <v>194918</v>
      </c>
      <c r="I299" s="627">
        <v>94918</v>
      </c>
      <c r="J299" s="627" t="s">
        <v>1109</v>
      </c>
      <c r="K299" s="627" t="s">
        <v>1110</v>
      </c>
      <c r="L299" s="629">
        <v>42.37</v>
      </c>
      <c r="M299" s="629">
        <v>2</v>
      </c>
      <c r="N299" s="630">
        <v>84.74</v>
      </c>
    </row>
    <row r="300" spans="1:14" ht="14.4" customHeight="1" x14ac:dyDescent="0.3">
      <c r="A300" s="625" t="s">
        <v>549</v>
      </c>
      <c r="B300" s="626" t="s">
        <v>551</v>
      </c>
      <c r="C300" s="627" t="s">
        <v>563</v>
      </c>
      <c r="D300" s="628" t="s">
        <v>564</v>
      </c>
      <c r="E300" s="627" t="s">
        <v>552</v>
      </c>
      <c r="F300" s="628" t="s">
        <v>553</v>
      </c>
      <c r="G300" s="627" t="s">
        <v>690</v>
      </c>
      <c r="H300" s="627">
        <v>194920</v>
      </c>
      <c r="I300" s="627">
        <v>94920</v>
      </c>
      <c r="J300" s="627" t="s">
        <v>1111</v>
      </c>
      <c r="K300" s="627" t="s">
        <v>1112</v>
      </c>
      <c r="L300" s="629">
        <v>55.543332737493067</v>
      </c>
      <c r="M300" s="629">
        <v>4</v>
      </c>
      <c r="N300" s="630">
        <v>219.22999821247922</v>
      </c>
    </row>
    <row r="301" spans="1:14" ht="14.4" customHeight="1" x14ac:dyDescent="0.3">
      <c r="A301" s="625" t="s">
        <v>549</v>
      </c>
      <c r="B301" s="626" t="s">
        <v>551</v>
      </c>
      <c r="C301" s="627" t="s">
        <v>563</v>
      </c>
      <c r="D301" s="628" t="s">
        <v>564</v>
      </c>
      <c r="E301" s="627" t="s">
        <v>552</v>
      </c>
      <c r="F301" s="628" t="s">
        <v>553</v>
      </c>
      <c r="G301" s="627" t="s">
        <v>690</v>
      </c>
      <c r="H301" s="627">
        <v>196303</v>
      </c>
      <c r="I301" s="627">
        <v>96303</v>
      </c>
      <c r="J301" s="627" t="s">
        <v>1113</v>
      </c>
      <c r="K301" s="627" t="s">
        <v>1114</v>
      </c>
      <c r="L301" s="629">
        <v>38.14</v>
      </c>
      <c r="M301" s="629">
        <v>4</v>
      </c>
      <c r="N301" s="630">
        <v>152.44999999999999</v>
      </c>
    </row>
    <row r="302" spans="1:14" ht="14.4" customHeight="1" x14ac:dyDescent="0.3">
      <c r="A302" s="625" t="s">
        <v>549</v>
      </c>
      <c r="B302" s="626" t="s">
        <v>551</v>
      </c>
      <c r="C302" s="627" t="s">
        <v>563</v>
      </c>
      <c r="D302" s="628" t="s">
        <v>564</v>
      </c>
      <c r="E302" s="627" t="s">
        <v>552</v>
      </c>
      <c r="F302" s="628" t="s">
        <v>553</v>
      </c>
      <c r="G302" s="627" t="s">
        <v>690</v>
      </c>
      <c r="H302" s="627">
        <v>196610</v>
      </c>
      <c r="I302" s="627">
        <v>96610</v>
      </c>
      <c r="J302" s="627" t="s">
        <v>1115</v>
      </c>
      <c r="K302" s="627" t="s">
        <v>1116</v>
      </c>
      <c r="L302" s="629">
        <v>54.237499999999997</v>
      </c>
      <c r="M302" s="629">
        <v>9</v>
      </c>
      <c r="N302" s="630">
        <v>486.9</v>
      </c>
    </row>
    <row r="303" spans="1:14" ht="14.4" customHeight="1" x14ac:dyDescent="0.3">
      <c r="A303" s="625" t="s">
        <v>549</v>
      </c>
      <c r="B303" s="626" t="s">
        <v>551</v>
      </c>
      <c r="C303" s="627" t="s">
        <v>563</v>
      </c>
      <c r="D303" s="628" t="s">
        <v>564</v>
      </c>
      <c r="E303" s="627" t="s">
        <v>552</v>
      </c>
      <c r="F303" s="628" t="s">
        <v>553</v>
      </c>
      <c r="G303" s="627" t="s">
        <v>690</v>
      </c>
      <c r="H303" s="627">
        <v>196635</v>
      </c>
      <c r="I303" s="627">
        <v>96635</v>
      </c>
      <c r="J303" s="627" t="s">
        <v>1117</v>
      </c>
      <c r="K303" s="627" t="s">
        <v>1118</v>
      </c>
      <c r="L303" s="629">
        <v>106.820254397992</v>
      </c>
      <c r="M303" s="629">
        <v>1</v>
      </c>
      <c r="N303" s="630">
        <v>106.820254397992</v>
      </c>
    </row>
    <row r="304" spans="1:14" ht="14.4" customHeight="1" x14ac:dyDescent="0.3">
      <c r="A304" s="625" t="s">
        <v>549</v>
      </c>
      <c r="B304" s="626" t="s">
        <v>551</v>
      </c>
      <c r="C304" s="627" t="s">
        <v>563</v>
      </c>
      <c r="D304" s="628" t="s">
        <v>564</v>
      </c>
      <c r="E304" s="627" t="s">
        <v>552</v>
      </c>
      <c r="F304" s="628" t="s">
        <v>553</v>
      </c>
      <c r="G304" s="627" t="s">
        <v>690</v>
      </c>
      <c r="H304" s="627">
        <v>196696</v>
      </c>
      <c r="I304" s="627">
        <v>96696</v>
      </c>
      <c r="J304" s="627" t="s">
        <v>1119</v>
      </c>
      <c r="K304" s="627" t="s">
        <v>1120</v>
      </c>
      <c r="L304" s="629">
        <v>29.001940002923142</v>
      </c>
      <c r="M304" s="629">
        <v>6</v>
      </c>
      <c r="N304" s="630">
        <v>173.8997491921609</v>
      </c>
    </row>
    <row r="305" spans="1:14" ht="14.4" customHeight="1" x14ac:dyDescent="0.3">
      <c r="A305" s="625" t="s">
        <v>549</v>
      </c>
      <c r="B305" s="626" t="s">
        <v>551</v>
      </c>
      <c r="C305" s="627" t="s">
        <v>563</v>
      </c>
      <c r="D305" s="628" t="s">
        <v>564</v>
      </c>
      <c r="E305" s="627" t="s">
        <v>552</v>
      </c>
      <c r="F305" s="628" t="s">
        <v>553</v>
      </c>
      <c r="G305" s="627" t="s">
        <v>690</v>
      </c>
      <c r="H305" s="627">
        <v>196869</v>
      </c>
      <c r="I305" s="627">
        <v>96869</v>
      </c>
      <c r="J305" s="627" t="s">
        <v>1121</v>
      </c>
      <c r="K305" s="627" t="s">
        <v>1122</v>
      </c>
      <c r="L305" s="629">
        <v>65.043876042908096</v>
      </c>
      <c r="M305" s="629">
        <v>2</v>
      </c>
      <c r="N305" s="630">
        <v>130.08775208581619</v>
      </c>
    </row>
    <row r="306" spans="1:14" ht="14.4" customHeight="1" x14ac:dyDescent="0.3">
      <c r="A306" s="625" t="s">
        <v>549</v>
      </c>
      <c r="B306" s="626" t="s">
        <v>551</v>
      </c>
      <c r="C306" s="627" t="s">
        <v>563</v>
      </c>
      <c r="D306" s="628" t="s">
        <v>564</v>
      </c>
      <c r="E306" s="627" t="s">
        <v>552</v>
      </c>
      <c r="F306" s="628" t="s">
        <v>553</v>
      </c>
      <c r="G306" s="627" t="s">
        <v>690</v>
      </c>
      <c r="H306" s="627">
        <v>196872</v>
      </c>
      <c r="I306" s="627">
        <v>96872</v>
      </c>
      <c r="J306" s="627" t="s">
        <v>1123</v>
      </c>
      <c r="K306" s="627" t="s">
        <v>1124</v>
      </c>
      <c r="L306" s="629">
        <v>15.539141769981992</v>
      </c>
      <c r="M306" s="629">
        <v>17</v>
      </c>
      <c r="N306" s="630">
        <v>264.16541008969386</v>
      </c>
    </row>
    <row r="307" spans="1:14" ht="14.4" customHeight="1" x14ac:dyDescent="0.3">
      <c r="A307" s="625" t="s">
        <v>549</v>
      </c>
      <c r="B307" s="626" t="s">
        <v>551</v>
      </c>
      <c r="C307" s="627" t="s">
        <v>563</v>
      </c>
      <c r="D307" s="628" t="s">
        <v>564</v>
      </c>
      <c r="E307" s="627" t="s">
        <v>552</v>
      </c>
      <c r="F307" s="628" t="s">
        <v>553</v>
      </c>
      <c r="G307" s="627" t="s">
        <v>690</v>
      </c>
      <c r="H307" s="627">
        <v>196873</v>
      </c>
      <c r="I307" s="627">
        <v>96873</v>
      </c>
      <c r="J307" s="627" t="s">
        <v>1125</v>
      </c>
      <c r="K307" s="627" t="s">
        <v>1126</v>
      </c>
      <c r="L307" s="629">
        <v>18.205922065107501</v>
      </c>
      <c r="M307" s="629">
        <v>227</v>
      </c>
      <c r="N307" s="630">
        <v>4257.4602309563952</v>
      </c>
    </row>
    <row r="308" spans="1:14" ht="14.4" customHeight="1" x14ac:dyDescent="0.3">
      <c r="A308" s="625" t="s">
        <v>549</v>
      </c>
      <c r="B308" s="626" t="s">
        <v>551</v>
      </c>
      <c r="C308" s="627" t="s">
        <v>563</v>
      </c>
      <c r="D308" s="628" t="s">
        <v>564</v>
      </c>
      <c r="E308" s="627" t="s">
        <v>552</v>
      </c>
      <c r="F308" s="628" t="s">
        <v>553</v>
      </c>
      <c r="G308" s="627" t="s">
        <v>690</v>
      </c>
      <c r="H308" s="627">
        <v>196884</v>
      </c>
      <c r="I308" s="627">
        <v>96884</v>
      </c>
      <c r="J308" s="627" t="s">
        <v>1127</v>
      </c>
      <c r="K308" s="627" t="s">
        <v>1128</v>
      </c>
      <c r="L308" s="629">
        <v>15.241085768393713</v>
      </c>
      <c r="M308" s="629">
        <v>151</v>
      </c>
      <c r="N308" s="630">
        <v>2301.4039510274506</v>
      </c>
    </row>
    <row r="309" spans="1:14" ht="14.4" customHeight="1" x14ac:dyDescent="0.3">
      <c r="A309" s="625" t="s">
        <v>549</v>
      </c>
      <c r="B309" s="626" t="s">
        <v>551</v>
      </c>
      <c r="C309" s="627" t="s">
        <v>563</v>
      </c>
      <c r="D309" s="628" t="s">
        <v>564</v>
      </c>
      <c r="E309" s="627" t="s">
        <v>552</v>
      </c>
      <c r="F309" s="628" t="s">
        <v>553</v>
      </c>
      <c r="G309" s="627" t="s">
        <v>690</v>
      </c>
      <c r="H309" s="627">
        <v>196885</v>
      </c>
      <c r="I309" s="627">
        <v>96885</v>
      </c>
      <c r="J309" s="627" t="s">
        <v>1129</v>
      </c>
      <c r="K309" s="627" t="s">
        <v>1130</v>
      </c>
      <c r="L309" s="629">
        <v>27.635496810762504</v>
      </c>
      <c r="M309" s="629">
        <v>2783</v>
      </c>
      <c r="N309" s="630">
        <v>77157.612127541288</v>
      </c>
    </row>
    <row r="310" spans="1:14" ht="14.4" customHeight="1" x14ac:dyDescent="0.3">
      <c r="A310" s="625" t="s">
        <v>549</v>
      </c>
      <c r="B310" s="626" t="s">
        <v>551</v>
      </c>
      <c r="C310" s="627" t="s">
        <v>563</v>
      </c>
      <c r="D310" s="628" t="s">
        <v>564</v>
      </c>
      <c r="E310" s="627" t="s">
        <v>552</v>
      </c>
      <c r="F310" s="628" t="s">
        <v>553</v>
      </c>
      <c r="G310" s="627" t="s">
        <v>690</v>
      </c>
      <c r="H310" s="627">
        <v>196974</v>
      </c>
      <c r="I310" s="627">
        <v>96974</v>
      </c>
      <c r="J310" s="627" t="s">
        <v>1121</v>
      </c>
      <c r="K310" s="627" t="s">
        <v>1131</v>
      </c>
      <c r="L310" s="629">
        <v>52.720086479314247</v>
      </c>
      <c r="M310" s="629">
        <v>3</v>
      </c>
      <c r="N310" s="630">
        <v>158.39017295862851</v>
      </c>
    </row>
    <row r="311" spans="1:14" ht="14.4" customHeight="1" x14ac:dyDescent="0.3">
      <c r="A311" s="625" t="s">
        <v>549</v>
      </c>
      <c r="B311" s="626" t="s">
        <v>551</v>
      </c>
      <c r="C311" s="627" t="s">
        <v>563</v>
      </c>
      <c r="D311" s="628" t="s">
        <v>564</v>
      </c>
      <c r="E311" s="627" t="s">
        <v>552</v>
      </c>
      <c r="F311" s="628" t="s">
        <v>553</v>
      </c>
      <c r="G311" s="627" t="s">
        <v>690</v>
      </c>
      <c r="H311" s="627">
        <v>197186</v>
      </c>
      <c r="I311" s="627">
        <v>97186</v>
      </c>
      <c r="J311" s="627" t="s">
        <v>1132</v>
      </c>
      <c r="K311" s="627" t="s">
        <v>1133</v>
      </c>
      <c r="L311" s="629">
        <v>94.471793559891978</v>
      </c>
      <c r="M311" s="629">
        <v>5</v>
      </c>
      <c r="N311" s="630">
        <v>472.35896779945989</v>
      </c>
    </row>
    <row r="312" spans="1:14" ht="14.4" customHeight="1" x14ac:dyDescent="0.3">
      <c r="A312" s="625" t="s">
        <v>549</v>
      </c>
      <c r="B312" s="626" t="s">
        <v>551</v>
      </c>
      <c r="C312" s="627" t="s">
        <v>563</v>
      </c>
      <c r="D312" s="628" t="s">
        <v>564</v>
      </c>
      <c r="E312" s="627" t="s">
        <v>552</v>
      </c>
      <c r="F312" s="628" t="s">
        <v>553</v>
      </c>
      <c r="G312" s="627" t="s">
        <v>690</v>
      </c>
      <c r="H312" s="627">
        <v>197522</v>
      </c>
      <c r="I312" s="627">
        <v>97522</v>
      </c>
      <c r="J312" s="627" t="s">
        <v>831</v>
      </c>
      <c r="K312" s="627" t="s">
        <v>1134</v>
      </c>
      <c r="L312" s="629">
        <v>161.394989646227</v>
      </c>
      <c r="M312" s="629">
        <v>3</v>
      </c>
      <c r="N312" s="630">
        <v>489.69995858490802</v>
      </c>
    </row>
    <row r="313" spans="1:14" ht="14.4" customHeight="1" x14ac:dyDescent="0.3">
      <c r="A313" s="625" t="s">
        <v>549</v>
      </c>
      <c r="B313" s="626" t="s">
        <v>551</v>
      </c>
      <c r="C313" s="627" t="s">
        <v>563</v>
      </c>
      <c r="D313" s="628" t="s">
        <v>564</v>
      </c>
      <c r="E313" s="627" t="s">
        <v>552</v>
      </c>
      <c r="F313" s="628" t="s">
        <v>553</v>
      </c>
      <c r="G313" s="627" t="s">
        <v>690</v>
      </c>
      <c r="H313" s="627">
        <v>197682</v>
      </c>
      <c r="I313" s="627">
        <v>97682</v>
      </c>
      <c r="J313" s="627" t="s">
        <v>1135</v>
      </c>
      <c r="K313" s="627" t="s">
        <v>1136</v>
      </c>
      <c r="L313" s="629">
        <v>14.580968496481905</v>
      </c>
      <c r="M313" s="629">
        <v>120</v>
      </c>
      <c r="N313" s="630">
        <v>1747.5934710123579</v>
      </c>
    </row>
    <row r="314" spans="1:14" ht="14.4" customHeight="1" x14ac:dyDescent="0.3">
      <c r="A314" s="625" t="s">
        <v>549</v>
      </c>
      <c r="B314" s="626" t="s">
        <v>551</v>
      </c>
      <c r="C314" s="627" t="s">
        <v>563</v>
      </c>
      <c r="D314" s="628" t="s">
        <v>564</v>
      </c>
      <c r="E314" s="627" t="s">
        <v>552</v>
      </c>
      <c r="F314" s="628" t="s">
        <v>553</v>
      </c>
      <c r="G314" s="627" t="s">
        <v>690</v>
      </c>
      <c r="H314" s="627">
        <v>197698</v>
      </c>
      <c r="I314" s="627">
        <v>97698</v>
      </c>
      <c r="J314" s="627" t="s">
        <v>1137</v>
      </c>
      <c r="K314" s="627" t="s">
        <v>1138</v>
      </c>
      <c r="L314" s="629">
        <v>27.16</v>
      </c>
      <c r="M314" s="629">
        <v>1</v>
      </c>
      <c r="N314" s="630">
        <v>27.16</v>
      </c>
    </row>
    <row r="315" spans="1:14" ht="14.4" customHeight="1" x14ac:dyDescent="0.3">
      <c r="A315" s="625" t="s">
        <v>549</v>
      </c>
      <c r="B315" s="626" t="s">
        <v>551</v>
      </c>
      <c r="C315" s="627" t="s">
        <v>563</v>
      </c>
      <c r="D315" s="628" t="s">
        <v>564</v>
      </c>
      <c r="E315" s="627" t="s">
        <v>552</v>
      </c>
      <c r="F315" s="628" t="s">
        <v>553</v>
      </c>
      <c r="G315" s="627" t="s">
        <v>690</v>
      </c>
      <c r="H315" s="627">
        <v>198219</v>
      </c>
      <c r="I315" s="627">
        <v>98219</v>
      </c>
      <c r="J315" s="627" t="s">
        <v>1139</v>
      </c>
      <c r="K315" s="627" t="s">
        <v>1140</v>
      </c>
      <c r="L315" s="629">
        <v>45.857796688365887</v>
      </c>
      <c r="M315" s="629">
        <v>16</v>
      </c>
      <c r="N315" s="630">
        <v>730.7502990359651</v>
      </c>
    </row>
    <row r="316" spans="1:14" ht="14.4" customHeight="1" x14ac:dyDescent="0.3">
      <c r="A316" s="625" t="s">
        <v>549</v>
      </c>
      <c r="B316" s="626" t="s">
        <v>551</v>
      </c>
      <c r="C316" s="627" t="s">
        <v>563</v>
      </c>
      <c r="D316" s="628" t="s">
        <v>564</v>
      </c>
      <c r="E316" s="627" t="s">
        <v>552</v>
      </c>
      <c r="F316" s="628" t="s">
        <v>553</v>
      </c>
      <c r="G316" s="627" t="s">
        <v>690</v>
      </c>
      <c r="H316" s="627">
        <v>199295</v>
      </c>
      <c r="I316" s="627">
        <v>99295</v>
      </c>
      <c r="J316" s="627" t="s">
        <v>1141</v>
      </c>
      <c r="K316" s="627" t="s">
        <v>1142</v>
      </c>
      <c r="L316" s="629">
        <v>27.488450124116937</v>
      </c>
      <c r="M316" s="629">
        <v>31</v>
      </c>
      <c r="N316" s="630">
        <v>852.30980795732944</v>
      </c>
    </row>
    <row r="317" spans="1:14" ht="14.4" customHeight="1" x14ac:dyDescent="0.3">
      <c r="A317" s="625" t="s">
        <v>549</v>
      </c>
      <c r="B317" s="626" t="s">
        <v>551</v>
      </c>
      <c r="C317" s="627" t="s">
        <v>563</v>
      </c>
      <c r="D317" s="628" t="s">
        <v>564</v>
      </c>
      <c r="E317" s="627" t="s">
        <v>552</v>
      </c>
      <c r="F317" s="628" t="s">
        <v>553</v>
      </c>
      <c r="G317" s="627" t="s">
        <v>690</v>
      </c>
      <c r="H317" s="627">
        <v>382099</v>
      </c>
      <c r="I317" s="627">
        <v>82099</v>
      </c>
      <c r="J317" s="627" t="s">
        <v>1143</v>
      </c>
      <c r="K317" s="627" t="s">
        <v>1144</v>
      </c>
      <c r="L317" s="629">
        <v>144.9</v>
      </c>
      <c r="M317" s="629">
        <v>1</v>
      </c>
      <c r="N317" s="630">
        <v>144.9</v>
      </c>
    </row>
    <row r="318" spans="1:14" ht="14.4" customHeight="1" x14ac:dyDescent="0.3">
      <c r="A318" s="625" t="s">
        <v>549</v>
      </c>
      <c r="B318" s="626" t="s">
        <v>551</v>
      </c>
      <c r="C318" s="627" t="s">
        <v>563</v>
      </c>
      <c r="D318" s="628" t="s">
        <v>564</v>
      </c>
      <c r="E318" s="627" t="s">
        <v>552</v>
      </c>
      <c r="F318" s="628" t="s">
        <v>553</v>
      </c>
      <c r="G318" s="627" t="s">
        <v>690</v>
      </c>
      <c r="H318" s="627">
        <v>395019</v>
      </c>
      <c r="I318" s="627">
        <v>0</v>
      </c>
      <c r="J318" s="627" t="s">
        <v>1145</v>
      </c>
      <c r="K318" s="627" t="s">
        <v>1146</v>
      </c>
      <c r="L318" s="629">
        <v>158.91592269940199</v>
      </c>
      <c r="M318" s="629">
        <v>1</v>
      </c>
      <c r="N318" s="630">
        <v>158.91592269940199</v>
      </c>
    </row>
    <row r="319" spans="1:14" ht="14.4" customHeight="1" x14ac:dyDescent="0.3">
      <c r="A319" s="625" t="s">
        <v>549</v>
      </c>
      <c r="B319" s="626" t="s">
        <v>551</v>
      </c>
      <c r="C319" s="627" t="s">
        <v>563</v>
      </c>
      <c r="D319" s="628" t="s">
        <v>564</v>
      </c>
      <c r="E319" s="627" t="s">
        <v>552</v>
      </c>
      <c r="F319" s="628" t="s">
        <v>553</v>
      </c>
      <c r="G319" s="627" t="s">
        <v>690</v>
      </c>
      <c r="H319" s="627">
        <v>395211</v>
      </c>
      <c r="I319" s="627">
        <v>0</v>
      </c>
      <c r="J319" s="627" t="s">
        <v>1147</v>
      </c>
      <c r="K319" s="627"/>
      <c r="L319" s="629">
        <v>823.18</v>
      </c>
      <c r="M319" s="629">
        <v>1</v>
      </c>
      <c r="N319" s="630">
        <v>823.18</v>
      </c>
    </row>
    <row r="320" spans="1:14" ht="14.4" customHeight="1" x14ac:dyDescent="0.3">
      <c r="A320" s="625" t="s">
        <v>549</v>
      </c>
      <c r="B320" s="626" t="s">
        <v>551</v>
      </c>
      <c r="C320" s="627" t="s">
        <v>563</v>
      </c>
      <c r="D320" s="628" t="s">
        <v>564</v>
      </c>
      <c r="E320" s="627" t="s">
        <v>552</v>
      </c>
      <c r="F320" s="628" t="s">
        <v>553</v>
      </c>
      <c r="G320" s="627" t="s">
        <v>690</v>
      </c>
      <c r="H320" s="627">
        <v>395294</v>
      </c>
      <c r="I320" s="627">
        <v>180306</v>
      </c>
      <c r="J320" s="627" t="s">
        <v>1148</v>
      </c>
      <c r="K320" s="627" t="s">
        <v>1149</v>
      </c>
      <c r="L320" s="629">
        <v>150.91242568843765</v>
      </c>
      <c r="M320" s="629">
        <v>58</v>
      </c>
      <c r="N320" s="630">
        <v>8704.1896115659147</v>
      </c>
    </row>
    <row r="321" spans="1:14" ht="14.4" customHeight="1" x14ac:dyDescent="0.3">
      <c r="A321" s="625" t="s">
        <v>549</v>
      </c>
      <c r="B321" s="626" t="s">
        <v>551</v>
      </c>
      <c r="C321" s="627" t="s">
        <v>563</v>
      </c>
      <c r="D321" s="628" t="s">
        <v>564</v>
      </c>
      <c r="E321" s="627" t="s">
        <v>552</v>
      </c>
      <c r="F321" s="628" t="s">
        <v>553</v>
      </c>
      <c r="G321" s="627" t="s">
        <v>690</v>
      </c>
      <c r="H321" s="627">
        <v>395997</v>
      </c>
      <c r="I321" s="627">
        <v>0</v>
      </c>
      <c r="J321" s="627" t="s">
        <v>1150</v>
      </c>
      <c r="K321" s="627"/>
      <c r="L321" s="629">
        <v>98.046233509034792</v>
      </c>
      <c r="M321" s="629">
        <v>26</v>
      </c>
      <c r="N321" s="630">
        <v>2549.1659394837311</v>
      </c>
    </row>
    <row r="322" spans="1:14" ht="14.4" customHeight="1" x14ac:dyDescent="0.3">
      <c r="A322" s="625" t="s">
        <v>549</v>
      </c>
      <c r="B322" s="626" t="s">
        <v>551</v>
      </c>
      <c r="C322" s="627" t="s">
        <v>563</v>
      </c>
      <c r="D322" s="628" t="s">
        <v>564</v>
      </c>
      <c r="E322" s="627" t="s">
        <v>552</v>
      </c>
      <c r="F322" s="628" t="s">
        <v>553</v>
      </c>
      <c r="G322" s="627" t="s">
        <v>690</v>
      </c>
      <c r="H322" s="627">
        <v>396228</v>
      </c>
      <c r="I322" s="627">
        <v>0</v>
      </c>
      <c r="J322" s="627" t="s">
        <v>1151</v>
      </c>
      <c r="K322" s="627" t="s">
        <v>1152</v>
      </c>
      <c r="L322" s="629">
        <v>175.89129275078901</v>
      </c>
      <c r="M322" s="629">
        <v>9</v>
      </c>
      <c r="N322" s="630">
        <v>1583.0216347571011</v>
      </c>
    </row>
    <row r="323" spans="1:14" ht="14.4" customHeight="1" x14ac:dyDescent="0.3">
      <c r="A323" s="625" t="s">
        <v>549</v>
      </c>
      <c r="B323" s="626" t="s">
        <v>551</v>
      </c>
      <c r="C323" s="627" t="s">
        <v>563</v>
      </c>
      <c r="D323" s="628" t="s">
        <v>564</v>
      </c>
      <c r="E323" s="627" t="s">
        <v>552</v>
      </c>
      <c r="F323" s="628" t="s">
        <v>553</v>
      </c>
      <c r="G323" s="627" t="s">
        <v>690</v>
      </c>
      <c r="H323" s="627">
        <v>500268</v>
      </c>
      <c r="I323" s="627">
        <v>0</v>
      </c>
      <c r="J323" s="627" t="s">
        <v>1153</v>
      </c>
      <c r="K323" s="627"/>
      <c r="L323" s="629">
        <v>152.13323494776634</v>
      </c>
      <c r="M323" s="629">
        <v>3</v>
      </c>
      <c r="N323" s="630">
        <v>456.39970484329899</v>
      </c>
    </row>
    <row r="324" spans="1:14" ht="14.4" customHeight="1" x14ac:dyDescent="0.3">
      <c r="A324" s="625" t="s">
        <v>549</v>
      </c>
      <c r="B324" s="626" t="s">
        <v>551</v>
      </c>
      <c r="C324" s="627" t="s">
        <v>563</v>
      </c>
      <c r="D324" s="628" t="s">
        <v>564</v>
      </c>
      <c r="E324" s="627" t="s">
        <v>552</v>
      </c>
      <c r="F324" s="628" t="s">
        <v>553</v>
      </c>
      <c r="G324" s="627" t="s">
        <v>690</v>
      </c>
      <c r="H324" s="627">
        <v>621370</v>
      </c>
      <c r="I324" s="627">
        <v>0</v>
      </c>
      <c r="J324" s="627" t="s">
        <v>1154</v>
      </c>
      <c r="K324" s="627"/>
      <c r="L324" s="629">
        <v>20.182862429510127</v>
      </c>
      <c r="M324" s="629">
        <v>11</v>
      </c>
      <c r="N324" s="630">
        <v>217.35003700657089</v>
      </c>
    </row>
    <row r="325" spans="1:14" ht="14.4" customHeight="1" x14ac:dyDescent="0.3">
      <c r="A325" s="625" t="s">
        <v>549</v>
      </c>
      <c r="B325" s="626" t="s">
        <v>551</v>
      </c>
      <c r="C325" s="627" t="s">
        <v>563</v>
      </c>
      <c r="D325" s="628" t="s">
        <v>564</v>
      </c>
      <c r="E325" s="627" t="s">
        <v>552</v>
      </c>
      <c r="F325" s="628" t="s">
        <v>553</v>
      </c>
      <c r="G325" s="627" t="s">
        <v>690</v>
      </c>
      <c r="H325" s="627">
        <v>703722</v>
      </c>
      <c r="I325" s="627">
        <v>0</v>
      </c>
      <c r="J325" s="627" t="s">
        <v>1155</v>
      </c>
      <c r="K325" s="627"/>
      <c r="L325" s="629">
        <v>146.1098163252625</v>
      </c>
      <c r="M325" s="629">
        <v>2</v>
      </c>
      <c r="N325" s="630">
        <v>292.219632650525</v>
      </c>
    </row>
    <row r="326" spans="1:14" ht="14.4" customHeight="1" x14ac:dyDescent="0.3">
      <c r="A326" s="625" t="s">
        <v>549</v>
      </c>
      <c r="B326" s="626" t="s">
        <v>551</v>
      </c>
      <c r="C326" s="627" t="s">
        <v>563</v>
      </c>
      <c r="D326" s="628" t="s">
        <v>564</v>
      </c>
      <c r="E326" s="627" t="s">
        <v>552</v>
      </c>
      <c r="F326" s="628" t="s">
        <v>553</v>
      </c>
      <c r="G326" s="627" t="s">
        <v>690</v>
      </c>
      <c r="H326" s="627">
        <v>705608</v>
      </c>
      <c r="I326" s="627">
        <v>0</v>
      </c>
      <c r="J326" s="627" t="s">
        <v>1156</v>
      </c>
      <c r="K326" s="627"/>
      <c r="L326" s="629">
        <v>33.409999999999997</v>
      </c>
      <c r="M326" s="629">
        <v>1</v>
      </c>
      <c r="N326" s="630">
        <v>33.409999999999997</v>
      </c>
    </row>
    <row r="327" spans="1:14" ht="14.4" customHeight="1" x14ac:dyDescent="0.3">
      <c r="A327" s="625" t="s">
        <v>549</v>
      </c>
      <c r="B327" s="626" t="s">
        <v>551</v>
      </c>
      <c r="C327" s="627" t="s">
        <v>563</v>
      </c>
      <c r="D327" s="628" t="s">
        <v>564</v>
      </c>
      <c r="E327" s="627" t="s">
        <v>552</v>
      </c>
      <c r="F327" s="628" t="s">
        <v>553</v>
      </c>
      <c r="G327" s="627" t="s">
        <v>690</v>
      </c>
      <c r="H327" s="627">
        <v>777140</v>
      </c>
      <c r="I327" s="627">
        <v>0</v>
      </c>
      <c r="J327" s="627" t="s">
        <v>1157</v>
      </c>
      <c r="K327" s="627"/>
      <c r="L327" s="629">
        <v>68.14</v>
      </c>
      <c r="M327" s="629">
        <v>2</v>
      </c>
      <c r="N327" s="630">
        <v>136.28</v>
      </c>
    </row>
    <row r="328" spans="1:14" ht="14.4" customHeight="1" x14ac:dyDescent="0.3">
      <c r="A328" s="625" t="s">
        <v>549</v>
      </c>
      <c r="B328" s="626" t="s">
        <v>551</v>
      </c>
      <c r="C328" s="627" t="s">
        <v>563</v>
      </c>
      <c r="D328" s="628" t="s">
        <v>564</v>
      </c>
      <c r="E328" s="627" t="s">
        <v>552</v>
      </c>
      <c r="F328" s="628" t="s">
        <v>553</v>
      </c>
      <c r="G328" s="627" t="s">
        <v>690</v>
      </c>
      <c r="H328" s="627">
        <v>788943</v>
      </c>
      <c r="I328" s="627">
        <v>0</v>
      </c>
      <c r="J328" s="627" t="s">
        <v>1158</v>
      </c>
      <c r="K328" s="627"/>
      <c r="L328" s="629">
        <v>88.940129180501003</v>
      </c>
      <c r="M328" s="629">
        <v>1</v>
      </c>
      <c r="N328" s="630">
        <v>88.940129180501003</v>
      </c>
    </row>
    <row r="329" spans="1:14" ht="14.4" customHeight="1" x14ac:dyDescent="0.3">
      <c r="A329" s="625" t="s">
        <v>549</v>
      </c>
      <c r="B329" s="626" t="s">
        <v>551</v>
      </c>
      <c r="C329" s="627" t="s">
        <v>563</v>
      </c>
      <c r="D329" s="628" t="s">
        <v>564</v>
      </c>
      <c r="E329" s="627" t="s">
        <v>552</v>
      </c>
      <c r="F329" s="628" t="s">
        <v>553</v>
      </c>
      <c r="G329" s="627" t="s">
        <v>690</v>
      </c>
      <c r="H329" s="627">
        <v>790011</v>
      </c>
      <c r="I329" s="627">
        <v>0</v>
      </c>
      <c r="J329" s="627" t="s">
        <v>1159</v>
      </c>
      <c r="K329" s="627"/>
      <c r="L329" s="629">
        <v>73.06</v>
      </c>
      <c r="M329" s="629">
        <v>1</v>
      </c>
      <c r="N329" s="630">
        <v>73.06</v>
      </c>
    </row>
    <row r="330" spans="1:14" ht="14.4" customHeight="1" x14ac:dyDescent="0.3">
      <c r="A330" s="625" t="s">
        <v>549</v>
      </c>
      <c r="B330" s="626" t="s">
        <v>551</v>
      </c>
      <c r="C330" s="627" t="s">
        <v>563</v>
      </c>
      <c r="D330" s="628" t="s">
        <v>564</v>
      </c>
      <c r="E330" s="627" t="s">
        <v>552</v>
      </c>
      <c r="F330" s="628" t="s">
        <v>553</v>
      </c>
      <c r="G330" s="627" t="s">
        <v>690</v>
      </c>
      <c r="H330" s="627">
        <v>790012</v>
      </c>
      <c r="I330" s="627">
        <v>0</v>
      </c>
      <c r="J330" s="627" t="s">
        <v>1160</v>
      </c>
      <c r="K330" s="627"/>
      <c r="L330" s="629">
        <v>71.540000000000006</v>
      </c>
      <c r="M330" s="629">
        <v>1</v>
      </c>
      <c r="N330" s="630">
        <v>71.540000000000006</v>
      </c>
    </row>
    <row r="331" spans="1:14" ht="14.4" customHeight="1" x14ac:dyDescent="0.3">
      <c r="A331" s="625" t="s">
        <v>549</v>
      </c>
      <c r="B331" s="626" t="s">
        <v>551</v>
      </c>
      <c r="C331" s="627" t="s">
        <v>563</v>
      </c>
      <c r="D331" s="628" t="s">
        <v>564</v>
      </c>
      <c r="E331" s="627" t="s">
        <v>552</v>
      </c>
      <c r="F331" s="628" t="s">
        <v>553</v>
      </c>
      <c r="G331" s="627" t="s">
        <v>690</v>
      </c>
      <c r="H331" s="627">
        <v>798827</v>
      </c>
      <c r="I331" s="627">
        <v>0</v>
      </c>
      <c r="J331" s="627" t="s">
        <v>1161</v>
      </c>
      <c r="K331" s="627"/>
      <c r="L331" s="629">
        <v>56.74</v>
      </c>
      <c r="M331" s="629">
        <v>2</v>
      </c>
      <c r="N331" s="630">
        <v>113.48</v>
      </c>
    </row>
    <row r="332" spans="1:14" ht="14.4" customHeight="1" x14ac:dyDescent="0.3">
      <c r="A332" s="625" t="s">
        <v>549</v>
      </c>
      <c r="B332" s="626" t="s">
        <v>551</v>
      </c>
      <c r="C332" s="627" t="s">
        <v>563</v>
      </c>
      <c r="D332" s="628" t="s">
        <v>564</v>
      </c>
      <c r="E332" s="627" t="s">
        <v>552</v>
      </c>
      <c r="F332" s="628" t="s">
        <v>553</v>
      </c>
      <c r="G332" s="627" t="s">
        <v>690</v>
      </c>
      <c r="H332" s="627">
        <v>840143</v>
      </c>
      <c r="I332" s="627">
        <v>0</v>
      </c>
      <c r="J332" s="627" t="s">
        <v>1162</v>
      </c>
      <c r="K332" s="627"/>
      <c r="L332" s="629">
        <v>21.630850762470345</v>
      </c>
      <c r="M332" s="629">
        <v>16</v>
      </c>
      <c r="N332" s="630">
        <v>348.95915184507601</v>
      </c>
    </row>
    <row r="333" spans="1:14" ht="14.4" customHeight="1" x14ac:dyDescent="0.3">
      <c r="A333" s="625" t="s">
        <v>549</v>
      </c>
      <c r="B333" s="626" t="s">
        <v>551</v>
      </c>
      <c r="C333" s="627" t="s">
        <v>563</v>
      </c>
      <c r="D333" s="628" t="s">
        <v>564</v>
      </c>
      <c r="E333" s="627" t="s">
        <v>552</v>
      </c>
      <c r="F333" s="628" t="s">
        <v>553</v>
      </c>
      <c r="G333" s="627" t="s">
        <v>690</v>
      </c>
      <c r="H333" s="627">
        <v>840254</v>
      </c>
      <c r="I333" s="627">
        <v>0</v>
      </c>
      <c r="J333" s="627" t="s">
        <v>1163</v>
      </c>
      <c r="K333" s="627" t="s">
        <v>1164</v>
      </c>
      <c r="L333" s="629">
        <v>30.190022138564352</v>
      </c>
      <c r="M333" s="629">
        <v>4</v>
      </c>
      <c r="N333" s="630">
        <v>120.76008855425741</v>
      </c>
    </row>
    <row r="334" spans="1:14" ht="14.4" customHeight="1" x14ac:dyDescent="0.3">
      <c r="A334" s="625" t="s">
        <v>549</v>
      </c>
      <c r="B334" s="626" t="s">
        <v>551</v>
      </c>
      <c r="C334" s="627" t="s">
        <v>563</v>
      </c>
      <c r="D334" s="628" t="s">
        <v>564</v>
      </c>
      <c r="E334" s="627" t="s">
        <v>552</v>
      </c>
      <c r="F334" s="628" t="s">
        <v>553</v>
      </c>
      <c r="G334" s="627" t="s">
        <v>690</v>
      </c>
      <c r="H334" s="627">
        <v>840312</v>
      </c>
      <c r="I334" s="627">
        <v>0</v>
      </c>
      <c r="J334" s="627" t="s">
        <v>1165</v>
      </c>
      <c r="K334" s="627"/>
      <c r="L334" s="629">
        <v>28.01</v>
      </c>
      <c r="M334" s="629">
        <v>3</v>
      </c>
      <c r="N334" s="630">
        <v>84.03</v>
      </c>
    </row>
    <row r="335" spans="1:14" ht="14.4" customHeight="1" x14ac:dyDescent="0.3">
      <c r="A335" s="625" t="s">
        <v>549</v>
      </c>
      <c r="B335" s="626" t="s">
        <v>551</v>
      </c>
      <c r="C335" s="627" t="s">
        <v>563</v>
      </c>
      <c r="D335" s="628" t="s">
        <v>564</v>
      </c>
      <c r="E335" s="627" t="s">
        <v>552</v>
      </c>
      <c r="F335" s="628" t="s">
        <v>553</v>
      </c>
      <c r="G335" s="627" t="s">
        <v>690</v>
      </c>
      <c r="H335" s="627">
        <v>841498</v>
      </c>
      <c r="I335" s="627">
        <v>0</v>
      </c>
      <c r="J335" s="627" t="s">
        <v>1166</v>
      </c>
      <c r="K335" s="627"/>
      <c r="L335" s="629">
        <v>41.340159056780202</v>
      </c>
      <c r="M335" s="629">
        <v>1</v>
      </c>
      <c r="N335" s="630">
        <v>41.340159056780202</v>
      </c>
    </row>
    <row r="336" spans="1:14" ht="14.4" customHeight="1" x14ac:dyDescent="0.3">
      <c r="A336" s="625" t="s">
        <v>549</v>
      </c>
      <c r="B336" s="626" t="s">
        <v>551</v>
      </c>
      <c r="C336" s="627" t="s">
        <v>563</v>
      </c>
      <c r="D336" s="628" t="s">
        <v>564</v>
      </c>
      <c r="E336" s="627" t="s">
        <v>552</v>
      </c>
      <c r="F336" s="628" t="s">
        <v>553</v>
      </c>
      <c r="G336" s="627" t="s">
        <v>690</v>
      </c>
      <c r="H336" s="627">
        <v>841535</v>
      </c>
      <c r="I336" s="627">
        <v>0</v>
      </c>
      <c r="J336" s="627" t="s">
        <v>1167</v>
      </c>
      <c r="K336" s="627"/>
      <c r="L336" s="629">
        <v>144.64976786208274</v>
      </c>
      <c r="M336" s="629">
        <v>5</v>
      </c>
      <c r="N336" s="630">
        <v>721.78907144833101</v>
      </c>
    </row>
    <row r="337" spans="1:14" ht="14.4" customHeight="1" x14ac:dyDescent="0.3">
      <c r="A337" s="625" t="s">
        <v>549</v>
      </c>
      <c r="B337" s="626" t="s">
        <v>551</v>
      </c>
      <c r="C337" s="627" t="s">
        <v>563</v>
      </c>
      <c r="D337" s="628" t="s">
        <v>564</v>
      </c>
      <c r="E337" s="627" t="s">
        <v>552</v>
      </c>
      <c r="F337" s="628" t="s">
        <v>553</v>
      </c>
      <c r="G337" s="627" t="s">
        <v>690</v>
      </c>
      <c r="H337" s="627">
        <v>841541</v>
      </c>
      <c r="I337" s="627">
        <v>0</v>
      </c>
      <c r="J337" s="627" t="s">
        <v>1168</v>
      </c>
      <c r="K337" s="627"/>
      <c r="L337" s="629">
        <v>114.989024215836</v>
      </c>
      <c r="M337" s="629">
        <v>1</v>
      </c>
      <c r="N337" s="630">
        <v>114.989024215836</v>
      </c>
    </row>
    <row r="338" spans="1:14" ht="14.4" customHeight="1" x14ac:dyDescent="0.3">
      <c r="A338" s="625" t="s">
        <v>549</v>
      </c>
      <c r="B338" s="626" t="s">
        <v>551</v>
      </c>
      <c r="C338" s="627" t="s">
        <v>563</v>
      </c>
      <c r="D338" s="628" t="s">
        <v>564</v>
      </c>
      <c r="E338" s="627" t="s">
        <v>552</v>
      </c>
      <c r="F338" s="628" t="s">
        <v>553</v>
      </c>
      <c r="G338" s="627" t="s">
        <v>690</v>
      </c>
      <c r="H338" s="627">
        <v>841572</v>
      </c>
      <c r="I338" s="627">
        <v>0</v>
      </c>
      <c r="J338" s="627" t="s">
        <v>1169</v>
      </c>
      <c r="K338" s="627"/>
      <c r="L338" s="629">
        <v>99.867478597007477</v>
      </c>
      <c r="M338" s="629">
        <v>27</v>
      </c>
      <c r="N338" s="630">
        <v>2696.3800004970212</v>
      </c>
    </row>
    <row r="339" spans="1:14" ht="14.4" customHeight="1" x14ac:dyDescent="0.3">
      <c r="A339" s="625" t="s">
        <v>549</v>
      </c>
      <c r="B339" s="626" t="s">
        <v>551</v>
      </c>
      <c r="C339" s="627" t="s">
        <v>563</v>
      </c>
      <c r="D339" s="628" t="s">
        <v>564</v>
      </c>
      <c r="E339" s="627" t="s">
        <v>552</v>
      </c>
      <c r="F339" s="628" t="s">
        <v>553</v>
      </c>
      <c r="G339" s="627" t="s">
        <v>690</v>
      </c>
      <c r="H339" s="627">
        <v>841683</v>
      </c>
      <c r="I339" s="627">
        <v>0</v>
      </c>
      <c r="J339" s="627" t="s">
        <v>1170</v>
      </c>
      <c r="K339" s="627"/>
      <c r="L339" s="629">
        <v>25.975000000000001</v>
      </c>
      <c r="M339" s="629">
        <v>3</v>
      </c>
      <c r="N339" s="630">
        <v>78.14</v>
      </c>
    </row>
    <row r="340" spans="1:14" ht="14.4" customHeight="1" x14ac:dyDescent="0.3">
      <c r="A340" s="625" t="s">
        <v>549</v>
      </c>
      <c r="B340" s="626" t="s">
        <v>551</v>
      </c>
      <c r="C340" s="627" t="s">
        <v>563</v>
      </c>
      <c r="D340" s="628" t="s">
        <v>564</v>
      </c>
      <c r="E340" s="627" t="s">
        <v>552</v>
      </c>
      <c r="F340" s="628" t="s">
        <v>553</v>
      </c>
      <c r="G340" s="627" t="s">
        <v>690</v>
      </c>
      <c r="H340" s="627">
        <v>841818</v>
      </c>
      <c r="I340" s="627">
        <v>0</v>
      </c>
      <c r="J340" s="627" t="s">
        <v>1171</v>
      </c>
      <c r="K340" s="627"/>
      <c r="L340" s="629">
        <v>134.92224736382451</v>
      </c>
      <c r="M340" s="629">
        <v>12</v>
      </c>
      <c r="N340" s="630">
        <v>1626.1824736382453</v>
      </c>
    </row>
    <row r="341" spans="1:14" ht="14.4" customHeight="1" x14ac:dyDescent="0.3">
      <c r="A341" s="625" t="s">
        <v>549</v>
      </c>
      <c r="B341" s="626" t="s">
        <v>551</v>
      </c>
      <c r="C341" s="627" t="s">
        <v>563</v>
      </c>
      <c r="D341" s="628" t="s">
        <v>564</v>
      </c>
      <c r="E341" s="627" t="s">
        <v>552</v>
      </c>
      <c r="F341" s="628" t="s">
        <v>553</v>
      </c>
      <c r="G341" s="627" t="s">
        <v>690</v>
      </c>
      <c r="H341" s="627">
        <v>842500</v>
      </c>
      <c r="I341" s="627">
        <v>162391</v>
      </c>
      <c r="J341" s="627" t="s">
        <v>1172</v>
      </c>
      <c r="K341" s="627" t="s">
        <v>1173</v>
      </c>
      <c r="L341" s="629">
        <v>55.27</v>
      </c>
      <c r="M341" s="629">
        <v>1</v>
      </c>
      <c r="N341" s="630">
        <v>55.27</v>
      </c>
    </row>
    <row r="342" spans="1:14" ht="14.4" customHeight="1" x14ac:dyDescent="0.3">
      <c r="A342" s="625" t="s">
        <v>549</v>
      </c>
      <c r="B342" s="626" t="s">
        <v>551</v>
      </c>
      <c r="C342" s="627" t="s">
        <v>563</v>
      </c>
      <c r="D342" s="628" t="s">
        <v>564</v>
      </c>
      <c r="E342" s="627" t="s">
        <v>552</v>
      </c>
      <c r="F342" s="628" t="s">
        <v>553</v>
      </c>
      <c r="G342" s="627" t="s">
        <v>690</v>
      </c>
      <c r="H342" s="627">
        <v>842640</v>
      </c>
      <c r="I342" s="627">
        <v>0</v>
      </c>
      <c r="J342" s="627" t="s">
        <v>1174</v>
      </c>
      <c r="K342" s="627"/>
      <c r="L342" s="629">
        <v>4.13</v>
      </c>
      <c r="M342" s="629">
        <v>12</v>
      </c>
      <c r="N342" s="630">
        <v>49.56</v>
      </c>
    </row>
    <row r="343" spans="1:14" ht="14.4" customHeight="1" x14ac:dyDescent="0.3">
      <c r="A343" s="625" t="s">
        <v>549</v>
      </c>
      <c r="B343" s="626" t="s">
        <v>551</v>
      </c>
      <c r="C343" s="627" t="s">
        <v>563</v>
      </c>
      <c r="D343" s="628" t="s">
        <v>564</v>
      </c>
      <c r="E343" s="627" t="s">
        <v>552</v>
      </c>
      <c r="F343" s="628" t="s">
        <v>553</v>
      </c>
      <c r="G343" s="627" t="s">
        <v>690</v>
      </c>
      <c r="H343" s="627">
        <v>843740</v>
      </c>
      <c r="I343" s="627">
        <v>0</v>
      </c>
      <c r="J343" s="627" t="s">
        <v>1175</v>
      </c>
      <c r="K343" s="627"/>
      <c r="L343" s="629">
        <v>23.29</v>
      </c>
      <c r="M343" s="629">
        <v>1</v>
      </c>
      <c r="N343" s="630">
        <v>23.29</v>
      </c>
    </row>
    <row r="344" spans="1:14" ht="14.4" customHeight="1" x14ac:dyDescent="0.3">
      <c r="A344" s="625" t="s">
        <v>549</v>
      </c>
      <c r="B344" s="626" t="s">
        <v>551</v>
      </c>
      <c r="C344" s="627" t="s">
        <v>563</v>
      </c>
      <c r="D344" s="628" t="s">
        <v>564</v>
      </c>
      <c r="E344" s="627" t="s">
        <v>552</v>
      </c>
      <c r="F344" s="628" t="s">
        <v>553</v>
      </c>
      <c r="G344" s="627" t="s">
        <v>690</v>
      </c>
      <c r="H344" s="627">
        <v>843905</v>
      </c>
      <c r="I344" s="627">
        <v>103391</v>
      </c>
      <c r="J344" s="627" t="s">
        <v>1176</v>
      </c>
      <c r="K344" s="627" t="s">
        <v>1177</v>
      </c>
      <c r="L344" s="629">
        <v>69.237868023590721</v>
      </c>
      <c r="M344" s="629">
        <v>25</v>
      </c>
      <c r="N344" s="630">
        <v>1730.2801529372991</v>
      </c>
    </row>
    <row r="345" spans="1:14" ht="14.4" customHeight="1" x14ac:dyDescent="0.3">
      <c r="A345" s="625" t="s">
        <v>549</v>
      </c>
      <c r="B345" s="626" t="s">
        <v>551</v>
      </c>
      <c r="C345" s="627" t="s">
        <v>563</v>
      </c>
      <c r="D345" s="628" t="s">
        <v>564</v>
      </c>
      <c r="E345" s="627" t="s">
        <v>552</v>
      </c>
      <c r="F345" s="628" t="s">
        <v>553</v>
      </c>
      <c r="G345" s="627" t="s">
        <v>690</v>
      </c>
      <c r="H345" s="627">
        <v>844145</v>
      </c>
      <c r="I345" s="627">
        <v>56350</v>
      </c>
      <c r="J345" s="627" t="s">
        <v>746</v>
      </c>
      <c r="K345" s="627" t="s">
        <v>1091</v>
      </c>
      <c r="L345" s="629">
        <v>26.361428865771902</v>
      </c>
      <c r="M345" s="629">
        <v>10</v>
      </c>
      <c r="N345" s="630">
        <v>269.64000206040328</v>
      </c>
    </row>
    <row r="346" spans="1:14" ht="14.4" customHeight="1" x14ac:dyDescent="0.3">
      <c r="A346" s="625" t="s">
        <v>549</v>
      </c>
      <c r="B346" s="626" t="s">
        <v>551</v>
      </c>
      <c r="C346" s="627" t="s">
        <v>563</v>
      </c>
      <c r="D346" s="628" t="s">
        <v>564</v>
      </c>
      <c r="E346" s="627" t="s">
        <v>552</v>
      </c>
      <c r="F346" s="628" t="s">
        <v>553</v>
      </c>
      <c r="G346" s="627" t="s">
        <v>690</v>
      </c>
      <c r="H346" s="627">
        <v>844148</v>
      </c>
      <c r="I346" s="627">
        <v>104694</v>
      </c>
      <c r="J346" s="627" t="s">
        <v>1178</v>
      </c>
      <c r="K346" s="627" t="s">
        <v>1179</v>
      </c>
      <c r="L346" s="629">
        <v>85.864922968380853</v>
      </c>
      <c r="M346" s="629">
        <v>4</v>
      </c>
      <c r="N346" s="630">
        <v>343.45969187352341</v>
      </c>
    </row>
    <row r="347" spans="1:14" ht="14.4" customHeight="1" x14ac:dyDescent="0.3">
      <c r="A347" s="625" t="s">
        <v>549</v>
      </c>
      <c r="B347" s="626" t="s">
        <v>551</v>
      </c>
      <c r="C347" s="627" t="s">
        <v>563</v>
      </c>
      <c r="D347" s="628" t="s">
        <v>564</v>
      </c>
      <c r="E347" s="627" t="s">
        <v>552</v>
      </c>
      <c r="F347" s="628" t="s">
        <v>553</v>
      </c>
      <c r="G347" s="627" t="s">
        <v>690</v>
      </c>
      <c r="H347" s="627">
        <v>844483</v>
      </c>
      <c r="I347" s="627">
        <v>100234</v>
      </c>
      <c r="J347" s="627" t="s">
        <v>1180</v>
      </c>
      <c r="K347" s="627" t="s">
        <v>1181</v>
      </c>
      <c r="L347" s="629">
        <v>211.82</v>
      </c>
      <c r="M347" s="629">
        <v>4</v>
      </c>
      <c r="N347" s="630">
        <v>847.28</v>
      </c>
    </row>
    <row r="348" spans="1:14" ht="14.4" customHeight="1" x14ac:dyDescent="0.3">
      <c r="A348" s="625" t="s">
        <v>549</v>
      </c>
      <c r="B348" s="626" t="s">
        <v>551</v>
      </c>
      <c r="C348" s="627" t="s">
        <v>563</v>
      </c>
      <c r="D348" s="628" t="s">
        <v>564</v>
      </c>
      <c r="E348" s="627" t="s">
        <v>552</v>
      </c>
      <c r="F348" s="628" t="s">
        <v>553</v>
      </c>
      <c r="G348" s="627" t="s">
        <v>690</v>
      </c>
      <c r="H348" s="627">
        <v>845008</v>
      </c>
      <c r="I348" s="627">
        <v>107806</v>
      </c>
      <c r="J348" s="627" t="s">
        <v>1182</v>
      </c>
      <c r="K348" s="627" t="s">
        <v>678</v>
      </c>
      <c r="L348" s="629">
        <v>64.456215843228563</v>
      </c>
      <c r="M348" s="629">
        <v>29</v>
      </c>
      <c r="N348" s="630">
        <v>1869.5351239816659</v>
      </c>
    </row>
    <row r="349" spans="1:14" ht="14.4" customHeight="1" x14ac:dyDescent="0.3">
      <c r="A349" s="625" t="s">
        <v>549</v>
      </c>
      <c r="B349" s="626" t="s">
        <v>551</v>
      </c>
      <c r="C349" s="627" t="s">
        <v>563</v>
      </c>
      <c r="D349" s="628" t="s">
        <v>564</v>
      </c>
      <c r="E349" s="627" t="s">
        <v>552</v>
      </c>
      <c r="F349" s="628" t="s">
        <v>553</v>
      </c>
      <c r="G349" s="627" t="s">
        <v>690</v>
      </c>
      <c r="H349" s="627">
        <v>845108</v>
      </c>
      <c r="I349" s="627">
        <v>125595</v>
      </c>
      <c r="J349" s="627" t="s">
        <v>1183</v>
      </c>
      <c r="K349" s="627" t="s">
        <v>1184</v>
      </c>
      <c r="L349" s="629">
        <v>100.74</v>
      </c>
      <c r="M349" s="629">
        <v>1</v>
      </c>
      <c r="N349" s="630">
        <v>100.74</v>
      </c>
    </row>
    <row r="350" spans="1:14" ht="14.4" customHeight="1" x14ac:dyDescent="0.3">
      <c r="A350" s="625" t="s">
        <v>549</v>
      </c>
      <c r="B350" s="626" t="s">
        <v>551</v>
      </c>
      <c r="C350" s="627" t="s">
        <v>563</v>
      </c>
      <c r="D350" s="628" t="s">
        <v>564</v>
      </c>
      <c r="E350" s="627" t="s">
        <v>552</v>
      </c>
      <c r="F350" s="628" t="s">
        <v>553</v>
      </c>
      <c r="G350" s="627" t="s">
        <v>690</v>
      </c>
      <c r="H350" s="627">
        <v>845135</v>
      </c>
      <c r="I350" s="627">
        <v>100232</v>
      </c>
      <c r="J350" s="627" t="s">
        <v>1180</v>
      </c>
      <c r="K350" s="627" t="s">
        <v>1185</v>
      </c>
      <c r="L350" s="629">
        <v>135.10333420480632</v>
      </c>
      <c r="M350" s="629">
        <v>5</v>
      </c>
      <c r="N350" s="630">
        <v>675.09000522883798</v>
      </c>
    </row>
    <row r="351" spans="1:14" ht="14.4" customHeight="1" x14ac:dyDescent="0.3">
      <c r="A351" s="625" t="s">
        <v>549</v>
      </c>
      <c r="B351" s="626" t="s">
        <v>551</v>
      </c>
      <c r="C351" s="627" t="s">
        <v>563</v>
      </c>
      <c r="D351" s="628" t="s">
        <v>564</v>
      </c>
      <c r="E351" s="627" t="s">
        <v>552</v>
      </c>
      <c r="F351" s="628" t="s">
        <v>553</v>
      </c>
      <c r="G351" s="627" t="s">
        <v>690</v>
      </c>
      <c r="H351" s="627">
        <v>845233</v>
      </c>
      <c r="I351" s="627">
        <v>0</v>
      </c>
      <c r="J351" s="627" t="s">
        <v>1186</v>
      </c>
      <c r="K351" s="627"/>
      <c r="L351" s="629">
        <v>101.64</v>
      </c>
      <c r="M351" s="629">
        <v>3</v>
      </c>
      <c r="N351" s="630">
        <v>304.92</v>
      </c>
    </row>
    <row r="352" spans="1:14" ht="14.4" customHeight="1" x14ac:dyDescent="0.3">
      <c r="A352" s="625" t="s">
        <v>549</v>
      </c>
      <c r="B352" s="626" t="s">
        <v>551</v>
      </c>
      <c r="C352" s="627" t="s">
        <v>563</v>
      </c>
      <c r="D352" s="628" t="s">
        <v>564</v>
      </c>
      <c r="E352" s="627" t="s">
        <v>552</v>
      </c>
      <c r="F352" s="628" t="s">
        <v>553</v>
      </c>
      <c r="G352" s="627" t="s">
        <v>690</v>
      </c>
      <c r="H352" s="627">
        <v>845237</v>
      </c>
      <c r="I352" s="627">
        <v>125589</v>
      </c>
      <c r="J352" s="627" t="s">
        <v>1187</v>
      </c>
      <c r="K352" s="627" t="s">
        <v>945</v>
      </c>
      <c r="L352" s="629">
        <v>75.58</v>
      </c>
      <c r="M352" s="629">
        <v>1</v>
      </c>
      <c r="N352" s="630">
        <v>75.58</v>
      </c>
    </row>
    <row r="353" spans="1:14" ht="14.4" customHeight="1" x14ac:dyDescent="0.3">
      <c r="A353" s="625" t="s">
        <v>549</v>
      </c>
      <c r="B353" s="626" t="s">
        <v>551</v>
      </c>
      <c r="C353" s="627" t="s">
        <v>563</v>
      </c>
      <c r="D353" s="628" t="s">
        <v>564</v>
      </c>
      <c r="E353" s="627" t="s">
        <v>552</v>
      </c>
      <c r="F353" s="628" t="s">
        <v>553</v>
      </c>
      <c r="G353" s="627" t="s">
        <v>690</v>
      </c>
      <c r="H353" s="627">
        <v>845329</v>
      </c>
      <c r="I353" s="627">
        <v>0</v>
      </c>
      <c r="J353" s="627" t="s">
        <v>1188</v>
      </c>
      <c r="K353" s="627"/>
      <c r="L353" s="629">
        <v>130.1102473824794</v>
      </c>
      <c r="M353" s="629">
        <v>12</v>
      </c>
      <c r="N353" s="630">
        <v>1622.2024633547117</v>
      </c>
    </row>
    <row r="354" spans="1:14" ht="14.4" customHeight="1" x14ac:dyDescent="0.3">
      <c r="A354" s="625" t="s">
        <v>549</v>
      </c>
      <c r="B354" s="626" t="s">
        <v>551</v>
      </c>
      <c r="C354" s="627" t="s">
        <v>563</v>
      </c>
      <c r="D354" s="628" t="s">
        <v>564</v>
      </c>
      <c r="E354" s="627" t="s">
        <v>552</v>
      </c>
      <c r="F354" s="628" t="s">
        <v>553</v>
      </c>
      <c r="G354" s="627" t="s">
        <v>690</v>
      </c>
      <c r="H354" s="627">
        <v>845356</v>
      </c>
      <c r="I354" s="627">
        <v>100027</v>
      </c>
      <c r="J354" s="627" t="s">
        <v>1189</v>
      </c>
      <c r="K354" s="627" t="s">
        <v>1190</v>
      </c>
      <c r="L354" s="629">
        <v>982.37592578165504</v>
      </c>
      <c r="M354" s="629">
        <v>1</v>
      </c>
      <c r="N354" s="630">
        <v>982.37592578165504</v>
      </c>
    </row>
    <row r="355" spans="1:14" ht="14.4" customHeight="1" x14ac:dyDescent="0.3">
      <c r="A355" s="625" t="s">
        <v>549</v>
      </c>
      <c r="B355" s="626" t="s">
        <v>551</v>
      </c>
      <c r="C355" s="627" t="s">
        <v>563</v>
      </c>
      <c r="D355" s="628" t="s">
        <v>564</v>
      </c>
      <c r="E355" s="627" t="s">
        <v>552</v>
      </c>
      <c r="F355" s="628" t="s">
        <v>553</v>
      </c>
      <c r="G355" s="627" t="s">
        <v>690</v>
      </c>
      <c r="H355" s="627">
        <v>845369</v>
      </c>
      <c r="I355" s="627">
        <v>107987</v>
      </c>
      <c r="J355" s="627" t="s">
        <v>1191</v>
      </c>
      <c r="K355" s="627" t="s">
        <v>1192</v>
      </c>
      <c r="L355" s="629">
        <v>111.06814776301913</v>
      </c>
      <c r="M355" s="629">
        <v>84</v>
      </c>
      <c r="N355" s="630">
        <v>9339.8505699674424</v>
      </c>
    </row>
    <row r="356" spans="1:14" ht="14.4" customHeight="1" x14ac:dyDescent="0.3">
      <c r="A356" s="625" t="s">
        <v>549</v>
      </c>
      <c r="B356" s="626" t="s">
        <v>551</v>
      </c>
      <c r="C356" s="627" t="s">
        <v>563</v>
      </c>
      <c r="D356" s="628" t="s">
        <v>564</v>
      </c>
      <c r="E356" s="627" t="s">
        <v>552</v>
      </c>
      <c r="F356" s="628" t="s">
        <v>553</v>
      </c>
      <c r="G356" s="627" t="s">
        <v>690</v>
      </c>
      <c r="H356" s="627">
        <v>845697</v>
      </c>
      <c r="I356" s="627">
        <v>125599</v>
      </c>
      <c r="J356" s="627" t="s">
        <v>1193</v>
      </c>
      <c r="K356" s="627" t="s">
        <v>1194</v>
      </c>
      <c r="L356" s="629">
        <v>18.189943924323519</v>
      </c>
      <c r="M356" s="629">
        <v>11</v>
      </c>
      <c r="N356" s="630">
        <v>200.20927395689949</v>
      </c>
    </row>
    <row r="357" spans="1:14" ht="14.4" customHeight="1" x14ac:dyDescent="0.3">
      <c r="A357" s="625" t="s">
        <v>549</v>
      </c>
      <c r="B357" s="626" t="s">
        <v>551</v>
      </c>
      <c r="C357" s="627" t="s">
        <v>563</v>
      </c>
      <c r="D357" s="628" t="s">
        <v>564</v>
      </c>
      <c r="E357" s="627" t="s">
        <v>552</v>
      </c>
      <c r="F357" s="628" t="s">
        <v>553</v>
      </c>
      <c r="G357" s="627" t="s">
        <v>690</v>
      </c>
      <c r="H357" s="627">
        <v>845758</v>
      </c>
      <c r="I357" s="627">
        <v>280</v>
      </c>
      <c r="J357" s="627" t="s">
        <v>1195</v>
      </c>
      <c r="K357" s="627" t="s">
        <v>1196</v>
      </c>
      <c r="L357" s="629">
        <v>34.900610637295813</v>
      </c>
      <c r="M357" s="629">
        <v>33</v>
      </c>
      <c r="N357" s="630">
        <v>1151.9595403934657</v>
      </c>
    </row>
    <row r="358" spans="1:14" ht="14.4" customHeight="1" x14ac:dyDescent="0.3">
      <c r="A358" s="625" t="s">
        <v>549</v>
      </c>
      <c r="B358" s="626" t="s">
        <v>551</v>
      </c>
      <c r="C358" s="627" t="s">
        <v>563</v>
      </c>
      <c r="D358" s="628" t="s">
        <v>564</v>
      </c>
      <c r="E358" s="627" t="s">
        <v>552</v>
      </c>
      <c r="F358" s="628" t="s">
        <v>553</v>
      </c>
      <c r="G358" s="627" t="s">
        <v>690</v>
      </c>
      <c r="H358" s="627">
        <v>846017</v>
      </c>
      <c r="I358" s="627">
        <v>0</v>
      </c>
      <c r="J358" s="627" t="s">
        <v>1197</v>
      </c>
      <c r="K358" s="627"/>
      <c r="L358" s="629">
        <v>88.939720122252794</v>
      </c>
      <c r="M358" s="629">
        <v>2</v>
      </c>
      <c r="N358" s="630">
        <v>177.87944024450559</v>
      </c>
    </row>
    <row r="359" spans="1:14" ht="14.4" customHeight="1" x14ac:dyDescent="0.3">
      <c r="A359" s="625" t="s">
        <v>549</v>
      </c>
      <c r="B359" s="626" t="s">
        <v>551</v>
      </c>
      <c r="C359" s="627" t="s">
        <v>563</v>
      </c>
      <c r="D359" s="628" t="s">
        <v>564</v>
      </c>
      <c r="E359" s="627" t="s">
        <v>552</v>
      </c>
      <c r="F359" s="628" t="s">
        <v>553</v>
      </c>
      <c r="G359" s="627" t="s">
        <v>690</v>
      </c>
      <c r="H359" s="627">
        <v>846116</v>
      </c>
      <c r="I359" s="627">
        <v>125226</v>
      </c>
      <c r="J359" s="627" t="s">
        <v>1198</v>
      </c>
      <c r="K359" s="627" t="s">
        <v>1199</v>
      </c>
      <c r="L359" s="629">
        <v>75.179565028614704</v>
      </c>
      <c r="M359" s="629">
        <v>1</v>
      </c>
      <c r="N359" s="630">
        <v>75.179565028614704</v>
      </c>
    </row>
    <row r="360" spans="1:14" ht="14.4" customHeight="1" x14ac:dyDescent="0.3">
      <c r="A360" s="625" t="s">
        <v>549</v>
      </c>
      <c r="B360" s="626" t="s">
        <v>551</v>
      </c>
      <c r="C360" s="627" t="s">
        <v>563</v>
      </c>
      <c r="D360" s="628" t="s">
        <v>564</v>
      </c>
      <c r="E360" s="627" t="s">
        <v>552</v>
      </c>
      <c r="F360" s="628" t="s">
        <v>553</v>
      </c>
      <c r="G360" s="627" t="s">
        <v>690</v>
      </c>
      <c r="H360" s="627">
        <v>846346</v>
      </c>
      <c r="I360" s="627">
        <v>119672</v>
      </c>
      <c r="J360" s="627" t="s">
        <v>1200</v>
      </c>
      <c r="K360" s="627" t="s">
        <v>1201</v>
      </c>
      <c r="L360" s="629">
        <v>107.42499903432</v>
      </c>
      <c r="M360" s="629">
        <v>4</v>
      </c>
      <c r="N360" s="630">
        <v>428.22999420591998</v>
      </c>
    </row>
    <row r="361" spans="1:14" ht="14.4" customHeight="1" x14ac:dyDescent="0.3">
      <c r="A361" s="625" t="s">
        <v>549</v>
      </c>
      <c r="B361" s="626" t="s">
        <v>551</v>
      </c>
      <c r="C361" s="627" t="s">
        <v>563</v>
      </c>
      <c r="D361" s="628" t="s">
        <v>564</v>
      </c>
      <c r="E361" s="627" t="s">
        <v>552</v>
      </c>
      <c r="F361" s="628" t="s">
        <v>553</v>
      </c>
      <c r="G361" s="627" t="s">
        <v>690</v>
      </c>
      <c r="H361" s="627">
        <v>846629</v>
      </c>
      <c r="I361" s="627">
        <v>100013</v>
      </c>
      <c r="J361" s="627" t="s">
        <v>1202</v>
      </c>
      <c r="K361" s="627" t="s">
        <v>1203</v>
      </c>
      <c r="L361" s="629">
        <v>37.705033329885062</v>
      </c>
      <c r="M361" s="629">
        <v>16</v>
      </c>
      <c r="N361" s="630">
        <v>603.20046950028757</v>
      </c>
    </row>
    <row r="362" spans="1:14" ht="14.4" customHeight="1" x14ac:dyDescent="0.3">
      <c r="A362" s="625" t="s">
        <v>549</v>
      </c>
      <c r="B362" s="626" t="s">
        <v>551</v>
      </c>
      <c r="C362" s="627" t="s">
        <v>563</v>
      </c>
      <c r="D362" s="628" t="s">
        <v>564</v>
      </c>
      <c r="E362" s="627" t="s">
        <v>552</v>
      </c>
      <c r="F362" s="628" t="s">
        <v>553</v>
      </c>
      <c r="G362" s="627" t="s">
        <v>690</v>
      </c>
      <c r="H362" s="627">
        <v>846758</v>
      </c>
      <c r="I362" s="627">
        <v>103387</v>
      </c>
      <c r="J362" s="627" t="s">
        <v>1204</v>
      </c>
      <c r="K362" s="627" t="s">
        <v>1205</v>
      </c>
      <c r="L362" s="629">
        <v>42.552442577796327</v>
      </c>
      <c r="M362" s="629">
        <v>11</v>
      </c>
      <c r="N362" s="630">
        <v>468.41920660666176</v>
      </c>
    </row>
    <row r="363" spans="1:14" ht="14.4" customHeight="1" x14ac:dyDescent="0.3">
      <c r="A363" s="625" t="s">
        <v>549</v>
      </c>
      <c r="B363" s="626" t="s">
        <v>551</v>
      </c>
      <c r="C363" s="627" t="s">
        <v>563</v>
      </c>
      <c r="D363" s="628" t="s">
        <v>564</v>
      </c>
      <c r="E363" s="627" t="s">
        <v>552</v>
      </c>
      <c r="F363" s="628" t="s">
        <v>553</v>
      </c>
      <c r="G363" s="627" t="s">
        <v>690</v>
      </c>
      <c r="H363" s="627">
        <v>847559</v>
      </c>
      <c r="I363" s="627">
        <v>0</v>
      </c>
      <c r="J363" s="627" t="s">
        <v>1206</v>
      </c>
      <c r="K363" s="627"/>
      <c r="L363" s="629">
        <v>123.1500733222075</v>
      </c>
      <c r="M363" s="629">
        <v>6</v>
      </c>
      <c r="N363" s="630">
        <v>738.90029328882997</v>
      </c>
    </row>
    <row r="364" spans="1:14" ht="14.4" customHeight="1" x14ac:dyDescent="0.3">
      <c r="A364" s="625" t="s">
        <v>549</v>
      </c>
      <c r="B364" s="626" t="s">
        <v>551</v>
      </c>
      <c r="C364" s="627" t="s">
        <v>563</v>
      </c>
      <c r="D364" s="628" t="s">
        <v>564</v>
      </c>
      <c r="E364" s="627" t="s">
        <v>552</v>
      </c>
      <c r="F364" s="628" t="s">
        <v>553</v>
      </c>
      <c r="G364" s="627" t="s">
        <v>690</v>
      </c>
      <c r="H364" s="627">
        <v>847635</v>
      </c>
      <c r="I364" s="627">
        <v>0</v>
      </c>
      <c r="J364" s="627" t="s">
        <v>1207</v>
      </c>
      <c r="K364" s="627"/>
      <c r="L364" s="629">
        <v>199.35</v>
      </c>
      <c r="M364" s="629">
        <v>8</v>
      </c>
      <c r="N364" s="630">
        <v>1594.7999999999997</v>
      </c>
    </row>
    <row r="365" spans="1:14" ht="14.4" customHeight="1" x14ac:dyDescent="0.3">
      <c r="A365" s="625" t="s">
        <v>549</v>
      </c>
      <c r="B365" s="626" t="s">
        <v>551</v>
      </c>
      <c r="C365" s="627" t="s">
        <v>563</v>
      </c>
      <c r="D365" s="628" t="s">
        <v>564</v>
      </c>
      <c r="E365" s="627" t="s">
        <v>552</v>
      </c>
      <c r="F365" s="628" t="s">
        <v>553</v>
      </c>
      <c r="G365" s="627" t="s">
        <v>690</v>
      </c>
      <c r="H365" s="627">
        <v>847842</v>
      </c>
      <c r="I365" s="627">
        <v>119938</v>
      </c>
      <c r="J365" s="627" t="s">
        <v>1208</v>
      </c>
      <c r="K365" s="627" t="s">
        <v>1209</v>
      </c>
      <c r="L365" s="629">
        <v>151.88</v>
      </c>
      <c r="M365" s="629">
        <v>1</v>
      </c>
      <c r="N365" s="630">
        <v>151.88</v>
      </c>
    </row>
    <row r="366" spans="1:14" ht="14.4" customHeight="1" x14ac:dyDescent="0.3">
      <c r="A366" s="625" t="s">
        <v>549</v>
      </c>
      <c r="B366" s="626" t="s">
        <v>551</v>
      </c>
      <c r="C366" s="627" t="s">
        <v>563</v>
      </c>
      <c r="D366" s="628" t="s">
        <v>564</v>
      </c>
      <c r="E366" s="627" t="s">
        <v>552</v>
      </c>
      <c r="F366" s="628" t="s">
        <v>553</v>
      </c>
      <c r="G366" s="627" t="s">
        <v>690</v>
      </c>
      <c r="H366" s="627">
        <v>847974</v>
      </c>
      <c r="I366" s="627">
        <v>125525</v>
      </c>
      <c r="J366" s="627" t="s">
        <v>1210</v>
      </c>
      <c r="K366" s="627" t="s">
        <v>1211</v>
      </c>
      <c r="L366" s="629">
        <v>29.8264696427388</v>
      </c>
      <c r="M366" s="629">
        <v>5</v>
      </c>
      <c r="N366" s="630">
        <v>148.5188178564328</v>
      </c>
    </row>
    <row r="367" spans="1:14" ht="14.4" customHeight="1" x14ac:dyDescent="0.3">
      <c r="A367" s="625" t="s">
        <v>549</v>
      </c>
      <c r="B367" s="626" t="s">
        <v>551</v>
      </c>
      <c r="C367" s="627" t="s">
        <v>563</v>
      </c>
      <c r="D367" s="628" t="s">
        <v>564</v>
      </c>
      <c r="E367" s="627" t="s">
        <v>552</v>
      </c>
      <c r="F367" s="628" t="s">
        <v>553</v>
      </c>
      <c r="G367" s="627" t="s">
        <v>690</v>
      </c>
      <c r="H367" s="627">
        <v>848335</v>
      </c>
      <c r="I367" s="627">
        <v>155782</v>
      </c>
      <c r="J367" s="627" t="s">
        <v>1212</v>
      </c>
      <c r="K367" s="627" t="s">
        <v>1213</v>
      </c>
      <c r="L367" s="629">
        <v>56.450909383810199</v>
      </c>
      <c r="M367" s="629">
        <v>1</v>
      </c>
      <c r="N367" s="630">
        <v>56.450909383810199</v>
      </c>
    </row>
    <row r="368" spans="1:14" ht="14.4" customHeight="1" x14ac:dyDescent="0.3">
      <c r="A368" s="625" t="s">
        <v>549</v>
      </c>
      <c r="B368" s="626" t="s">
        <v>551</v>
      </c>
      <c r="C368" s="627" t="s">
        <v>563</v>
      </c>
      <c r="D368" s="628" t="s">
        <v>564</v>
      </c>
      <c r="E368" s="627" t="s">
        <v>552</v>
      </c>
      <c r="F368" s="628" t="s">
        <v>553</v>
      </c>
      <c r="G368" s="627" t="s">
        <v>690</v>
      </c>
      <c r="H368" s="627">
        <v>848402</v>
      </c>
      <c r="I368" s="627">
        <v>100273</v>
      </c>
      <c r="J368" s="627" t="s">
        <v>1214</v>
      </c>
      <c r="K368" s="627" t="s">
        <v>1215</v>
      </c>
      <c r="L368" s="629">
        <v>83.894076098281403</v>
      </c>
      <c r="M368" s="629">
        <v>3</v>
      </c>
      <c r="N368" s="630">
        <v>251.68630439312562</v>
      </c>
    </row>
    <row r="369" spans="1:14" ht="14.4" customHeight="1" x14ac:dyDescent="0.3">
      <c r="A369" s="625" t="s">
        <v>549</v>
      </c>
      <c r="B369" s="626" t="s">
        <v>551</v>
      </c>
      <c r="C369" s="627" t="s">
        <v>563</v>
      </c>
      <c r="D369" s="628" t="s">
        <v>564</v>
      </c>
      <c r="E369" s="627" t="s">
        <v>552</v>
      </c>
      <c r="F369" s="628" t="s">
        <v>553</v>
      </c>
      <c r="G369" s="627" t="s">
        <v>690</v>
      </c>
      <c r="H369" s="627">
        <v>848560</v>
      </c>
      <c r="I369" s="627">
        <v>125752</v>
      </c>
      <c r="J369" s="627" t="s">
        <v>1216</v>
      </c>
      <c r="K369" s="627" t="s">
        <v>834</v>
      </c>
      <c r="L369" s="629">
        <v>163.20666503825831</v>
      </c>
      <c r="M369" s="629">
        <v>3</v>
      </c>
      <c r="N369" s="630">
        <v>489.61999511477495</v>
      </c>
    </row>
    <row r="370" spans="1:14" ht="14.4" customHeight="1" x14ac:dyDescent="0.3">
      <c r="A370" s="625" t="s">
        <v>549</v>
      </c>
      <c r="B370" s="626" t="s">
        <v>551</v>
      </c>
      <c r="C370" s="627" t="s">
        <v>563</v>
      </c>
      <c r="D370" s="628" t="s">
        <v>564</v>
      </c>
      <c r="E370" s="627" t="s">
        <v>552</v>
      </c>
      <c r="F370" s="628" t="s">
        <v>553</v>
      </c>
      <c r="G370" s="627" t="s">
        <v>690</v>
      </c>
      <c r="H370" s="627">
        <v>848625</v>
      </c>
      <c r="I370" s="627">
        <v>138841</v>
      </c>
      <c r="J370" s="627" t="s">
        <v>899</v>
      </c>
      <c r="K370" s="627" t="s">
        <v>680</v>
      </c>
      <c r="L370" s="629">
        <v>113.0678136520667</v>
      </c>
      <c r="M370" s="629">
        <v>25</v>
      </c>
      <c r="N370" s="630">
        <v>2831.3986979429069</v>
      </c>
    </row>
    <row r="371" spans="1:14" ht="14.4" customHeight="1" x14ac:dyDescent="0.3">
      <c r="A371" s="625" t="s">
        <v>549</v>
      </c>
      <c r="B371" s="626" t="s">
        <v>551</v>
      </c>
      <c r="C371" s="627" t="s">
        <v>563</v>
      </c>
      <c r="D371" s="628" t="s">
        <v>564</v>
      </c>
      <c r="E371" s="627" t="s">
        <v>552</v>
      </c>
      <c r="F371" s="628" t="s">
        <v>553</v>
      </c>
      <c r="G371" s="627" t="s">
        <v>690</v>
      </c>
      <c r="H371" s="627">
        <v>848626</v>
      </c>
      <c r="I371" s="627">
        <v>107944</v>
      </c>
      <c r="J371" s="627" t="s">
        <v>1217</v>
      </c>
      <c r="K371" s="627" t="s">
        <v>1218</v>
      </c>
      <c r="L371" s="629">
        <v>119.1</v>
      </c>
      <c r="M371" s="629">
        <v>2</v>
      </c>
      <c r="N371" s="630">
        <v>238.2</v>
      </c>
    </row>
    <row r="372" spans="1:14" ht="14.4" customHeight="1" x14ac:dyDescent="0.3">
      <c r="A372" s="625" t="s">
        <v>549</v>
      </c>
      <c r="B372" s="626" t="s">
        <v>551</v>
      </c>
      <c r="C372" s="627" t="s">
        <v>563</v>
      </c>
      <c r="D372" s="628" t="s">
        <v>564</v>
      </c>
      <c r="E372" s="627" t="s">
        <v>552</v>
      </c>
      <c r="F372" s="628" t="s">
        <v>553</v>
      </c>
      <c r="G372" s="627" t="s">
        <v>690</v>
      </c>
      <c r="H372" s="627">
        <v>848632</v>
      </c>
      <c r="I372" s="627">
        <v>125315</v>
      </c>
      <c r="J372" s="627" t="s">
        <v>925</v>
      </c>
      <c r="K372" s="627" t="s">
        <v>1219</v>
      </c>
      <c r="L372" s="629">
        <v>61.380013062947498</v>
      </c>
      <c r="M372" s="629">
        <v>5</v>
      </c>
      <c r="N372" s="630">
        <v>306.9000653147375</v>
      </c>
    </row>
    <row r="373" spans="1:14" ht="14.4" customHeight="1" x14ac:dyDescent="0.3">
      <c r="A373" s="625" t="s">
        <v>549</v>
      </c>
      <c r="B373" s="626" t="s">
        <v>551</v>
      </c>
      <c r="C373" s="627" t="s">
        <v>563</v>
      </c>
      <c r="D373" s="628" t="s">
        <v>564</v>
      </c>
      <c r="E373" s="627" t="s">
        <v>552</v>
      </c>
      <c r="F373" s="628" t="s">
        <v>553</v>
      </c>
      <c r="G373" s="627" t="s">
        <v>690</v>
      </c>
      <c r="H373" s="627">
        <v>848802</v>
      </c>
      <c r="I373" s="627">
        <v>163138</v>
      </c>
      <c r="J373" s="627" t="s">
        <v>1220</v>
      </c>
      <c r="K373" s="627" t="s">
        <v>1221</v>
      </c>
      <c r="L373" s="629">
        <v>178.23999999999998</v>
      </c>
      <c r="M373" s="629">
        <v>5</v>
      </c>
      <c r="N373" s="630">
        <v>891.19999999999993</v>
      </c>
    </row>
    <row r="374" spans="1:14" ht="14.4" customHeight="1" x14ac:dyDescent="0.3">
      <c r="A374" s="625" t="s">
        <v>549</v>
      </c>
      <c r="B374" s="626" t="s">
        <v>551</v>
      </c>
      <c r="C374" s="627" t="s">
        <v>563</v>
      </c>
      <c r="D374" s="628" t="s">
        <v>564</v>
      </c>
      <c r="E374" s="627" t="s">
        <v>552</v>
      </c>
      <c r="F374" s="628" t="s">
        <v>553</v>
      </c>
      <c r="G374" s="627" t="s">
        <v>690</v>
      </c>
      <c r="H374" s="627">
        <v>848950</v>
      </c>
      <c r="I374" s="627">
        <v>155148</v>
      </c>
      <c r="J374" s="627" t="s">
        <v>1222</v>
      </c>
      <c r="K374" s="627" t="s">
        <v>1223</v>
      </c>
      <c r="L374" s="629">
        <v>19.02080755794378</v>
      </c>
      <c r="M374" s="629">
        <v>80</v>
      </c>
      <c r="N374" s="630">
        <v>1520.7176219927001</v>
      </c>
    </row>
    <row r="375" spans="1:14" ht="14.4" customHeight="1" x14ac:dyDescent="0.3">
      <c r="A375" s="625" t="s">
        <v>549</v>
      </c>
      <c r="B375" s="626" t="s">
        <v>551</v>
      </c>
      <c r="C375" s="627" t="s">
        <v>563</v>
      </c>
      <c r="D375" s="628" t="s">
        <v>564</v>
      </c>
      <c r="E375" s="627" t="s">
        <v>552</v>
      </c>
      <c r="F375" s="628" t="s">
        <v>553</v>
      </c>
      <c r="G375" s="627" t="s">
        <v>690</v>
      </c>
      <c r="H375" s="627">
        <v>848972</v>
      </c>
      <c r="I375" s="627">
        <v>0</v>
      </c>
      <c r="J375" s="627" t="s">
        <v>1224</v>
      </c>
      <c r="K375" s="627" t="s">
        <v>1225</v>
      </c>
      <c r="L375" s="629">
        <v>30.8</v>
      </c>
      <c r="M375" s="629">
        <v>3</v>
      </c>
      <c r="N375" s="630">
        <v>92.4</v>
      </c>
    </row>
    <row r="376" spans="1:14" ht="14.4" customHeight="1" x14ac:dyDescent="0.3">
      <c r="A376" s="625" t="s">
        <v>549</v>
      </c>
      <c r="B376" s="626" t="s">
        <v>551</v>
      </c>
      <c r="C376" s="627" t="s">
        <v>563</v>
      </c>
      <c r="D376" s="628" t="s">
        <v>564</v>
      </c>
      <c r="E376" s="627" t="s">
        <v>552</v>
      </c>
      <c r="F376" s="628" t="s">
        <v>553</v>
      </c>
      <c r="G376" s="627" t="s">
        <v>690</v>
      </c>
      <c r="H376" s="627">
        <v>849034</v>
      </c>
      <c r="I376" s="627">
        <v>0</v>
      </c>
      <c r="J376" s="627" t="s">
        <v>1226</v>
      </c>
      <c r="K376" s="627"/>
      <c r="L376" s="629">
        <v>61.150101013306951</v>
      </c>
      <c r="M376" s="629">
        <v>4</v>
      </c>
      <c r="N376" s="630">
        <v>244.60040405322781</v>
      </c>
    </row>
    <row r="377" spans="1:14" ht="14.4" customHeight="1" x14ac:dyDescent="0.3">
      <c r="A377" s="625" t="s">
        <v>549</v>
      </c>
      <c r="B377" s="626" t="s">
        <v>551</v>
      </c>
      <c r="C377" s="627" t="s">
        <v>563</v>
      </c>
      <c r="D377" s="628" t="s">
        <v>564</v>
      </c>
      <c r="E377" s="627" t="s">
        <v>552</v>
      </c>
      <c r="F377" s="628" t="s">
        <v>553</v>
      </c>
      <c r="G377" s="627" t="s">
        <v>690</v>
      </c>
      <c r="H377" s="627">
        <v>849087</v>
      </c>
      <c r="I377" s="627">
        <v>138840</v>
      </c>
      <c r="J377" s="627" t="s">
        <v>899</v>
      </c>
      <c r="K377" s="627" t="s">
        <v>1227</v>
      </c>
      <c r="L377" s="629">
        <v>75.379949205736025</v>
      </c>
      <c r="M377" s="629">
        <v>13</v>
      </c>
      <c r="N377" s="630">
        <v>981.83899638177286</v>
      </c>
    </row>
    <row r="378" spans="1:14" ht="14.4" customHeight="1" x14ac:dyDescent="0.3">
      <c r="A378" s="625" t="s">
        <v>549</v>
      </c>
      <c r="B378" s="626" t="s">
        <v>551</v>
      </c>
      <c r="C378" s="627" t="s">
        <v>563</v>
      </c>
      <c r="D378" s="628" t="s">
        <v>564</v>
      </c>
      <c r="E378" s="627" t="s">
        <v>552</v>
      </c>
      <c r="F378" s="628" t="s">
        <v>553</v>
      </c>
      <c r="G378" s="627" t="s">
        <v>690</v>
      </c>
      <c r="H378" s="627">
        <v>849384</v>
      </c>
      <c r="I378" s="627">
        <v>0</v>
      </c>
      <c r="J378" s="627" t="s">
        <v>1228</v>
      </c>
      <c r="K378" s="627"/>
      <c r="L378" s="629">
        <v>596.14779181683502</v>
      </c>
      <c r="M378" s="629">
        <v>2</v>
      </c>
      <c r="N378" s="630">
        <v>1192.29558363367</v>
      </c>
    </row>
    <row r="379" spans="1:14" ht="14.4" customHeight="1" x14ac:dyDescent="0.3">
      <c r="A379" s="625" t="s">
        <v>549</v>
      </c>
      <c r="B379" s="626" t="s">
        <v>551</v>
      </c>
      <c r="C379" s="627" t="s">
        <v>563</v>
      </c>
      <c r="D379" s="628" t="s">
        <v>564</v>
      </c>
      <c r="E379" s="627" t="s">
        <v>552</v>
      </c>
      <c r="F379" s="628" t="s">
        <v>553</v>
      </c>
      <c r="G379" s="627" t="s">
        <v>690</v>
      </c>
      <c r="H379" s="627">
        <v>849385</v>
      </c>
      <c r="I379" s="627">
        <v>0</v>
      </c>
      <c r="J379" s="627" t="s">
        <v>1229</v>
      </c>
      <c r="K379" s="627"/>
      <c r="L379" s="629">
        <v>630.88410102722401</v>
      </c>
      <c r="M379" s="629">
        <v>2</v>
      </c>
      <c r="N379" s="630">
        <v>1261.768202054448</v>
      </c>
    </row>
    <row r="380" spans="1:14" ht="14.4" customHeight="1" x14ac:dyDescent="0.3">
      <c r="A380" s="625" t="s">
        <v>549</v>
      </c>
      <c r="B380" s="626" t="s">
        <v>551</v>
      </c>
      <c r="C380" s="627" t="s">
        <v>563</v>
      </c>
      <c r="D380" s="628" t="s">
        <v>564</v>
      </c>
      <c r="E380" s="627" t="s">
        <v>552</v>
      </c>
      <c r="F380" s="628" t="s">
        <v>553</v>
      </c>
      <c r="G380" s="627" t="s">
        <v>690</v>
      </c>
      <c r="H380" s="627">
        <v>849935</v>
      </c>
      <c r="I380" s="627">
        <v>155383</v>
      </c>
      <c r="J380" s="627" t="s">
        <v>1230</v>
      </c>
      <c r="K380" s="627" t="s">
        <v>1231</v>
      </c>
      <c r="L380" s="629">
        <v>4088</v>
      </c>
      <c r="M380" s="629">
        <v>2</v>
      </c>
      <c r="N380" s="630">
        <v>8176</v>
      </c>
    </row>
    <row r="381" spans="1:14" ht="14.4" customHeight="1" x14ac:dyDescent="0.3">
      <c r="A381" s="625" t="s">
        <v>549</v>
      </c>
      <c r="B381" s="626" t="s">
        <v>551</v>
      </c>
      <c r="C381" s="627" t="s">
        <v>563</v>
      </c>
      <c r="D381" s="628" t="s">
        <v>564</v>
      </c>
      <c r="E381" s="627" t="s">
        <v>552</v>
      </c>
      <c r="F381" s="628" t="s">
        <v>553</v>
      </c>
      <c r="G381" s="627" t="s">
        <v>690</v>
      </c>
      <c r="H381" s="627">
        <v>849941</v>
      </c>
      <c r="I381" s="627">
        <v>162142</v>
      </c>
      <c r="J381" s="627" t="s">
        <v>1222</v>
      </c>
      <c r="K381" s="627" t="s">
        <v>1232</v>
      </c>
      <c r="L381" s="629">
        <v>27.79</v>
      </c>
      <c r="M381" s="629">
        <v>8</v>
      </c>
      <c r="N381" s="630">
        <v>222.32</v>
      </c>
    </row>
    <row r="382" spans="1:14" ht="14.4" customHeight="1" x14ac:dyDescent="0.3">
      <c r="A382" s="625" t="s">
        <v>549</v>
      </c>
      <c r="B382" s="626" t="s">
        <v>551</v>
      </c>
      <c r="C382" s="627" t="s">
        <v>563</v>
      </c>
      <c r="D382" s="628" t="s">
        <v>564</v>
      </c>
      <c r="E382" s="627" t="s">
        <v>552</v>
      </c>
      <c r="F382" s="628" t="s">
        <v>553</v>
      </c>
      <c r="G382" s="627" t="s">
        <v>690</v>
      </c>
      <c r="H382" s="627">
        <v>850072</v>
      </c>
      <c r="I382" s="627">
        <v>162502</v>
      </c>
      <c r="J382" s="627" t="s">
        <v>1233</v>
      </c>
      <c r="K382" s="627" t="s">
        <v>1234</v>
      </c>
      <c r="L382" s="629">
        <v>59.17</v>
      </c>
      <c r="M382" s="629">
        <v>1</v>
      </c>
      <c r="N382" s="630">
        <v>59.17</v>
      </c>
    </row>
    <row r="383" spans="1:14" ht="14.4" customHeight="1" x14ac:dyDescent="0.3">
      <c r="A383" s="625" t="s">
        <v>549</v>
      </c>
      <c r="B383" s="626" t="s">
        <v>551</v>
      </c>
      <c r="C383" s="627" t="s">
        <v>563</v>
      </c>
      <c r="D383" s="628" t="s">
        <v>564</v>
      </c>
      <c r="E383" s="627" t="s">
        <v>552</v>
      </c>
      <c r="F383" s="628" t="s">
        <v>553</v>
      </c>
      <c r="G383" s="627" t="s">
        <v>690</v>
      </c>
      <c r="H383" s="627">
        <v>850104</v>
      </c>
      <c r="I383" s="627">
        <v>164344</v>
      </c>
      <c r="J383" s="627" t="s">
        <v>1235</v>
      </c>
      <c r="K383" s="627" t="s">
        <v>1236</v>
      </c>
      <c r="L383" s="629">
        <v>182.12236905746425</v>
      </c>
      <c r="M383" s="629">
        <v>4</v>
      </c>
      <c r="N383" s="630">
        <v>728.48947622985702</v>
      </c>
    </row>
    <row r="384" spans="1:14" ht="14.4" customHeight="1" x14ac:dyDescent="0.3">
      <c r="A384" s="625" t="s">
        <v>549</v>
      </c>
      <c r="B384" s="626" t="s">
        <v>551</v>
      </c>
      <c r="C384" s="627" t="s">
        <v>563</v>
      </c>
      <c r="D384" s="628" t="s">
        <v>564</v>
      </c>
      <c r="E384" s="627" t="s">
        <v>552</v>
      </c>
      <c r="F384" s="628" t="s">
        <v>553</v>
      </c>
      <c r="G384" s="627" t="s">
        <v>690</v>
      </c>
      <c r="H384" s="627">
        <v>850675</v>
      </c>
      <c r="I384" s="627">
        <v>0</v>
      </c>
      <c r="J384" s="627" t="s">
        <v>1237</v>
      </c>
      <c r="K384" s="627"/>
      <c r="L384" s="629">
        <v>166.03</v>
      </c>
      <c r="M384" s="629">
        <v>2</v>
      </c>
      <c r="N384" s="630">
        <v>332.06</v>
      </c>
    </row>
    <row r="385" spans="1:14" ht="14.4" customHeight="1" x14ac:dyDescent="0.3">
      <c r="A385" s="625" t="s">
        <v>549</v>
      </c>
      <c r="B385" s="626" t="s">
        <v>551</v>
      </c>
      <c r="C385" s="627" t="s">
        <v>563</v>
      </c>
      <c r="D385" s="628" t="s">
        <v>564</v>
      </c>
      <c r="E385" s="627" t="s">
        <v>552</v>
      </c>
      <c r="F385" s="628" t="s">
        <v>553</v>
      </c>
      <c r="G385" s="627" t="s">
        <v>690</v>
      </c>
      <c r="H385" s="627">
        <v>900011</v>
      </c>
      <c r="I385" s="627">
        <v>0</v>
      </c>
      <c r="J385" s="627" t="s">
        <v>1238</v>
      </c>
      <c r="K385" s="627"/>
      <c r="L385" s="629">
        <v>200.013031306785</v>
      </c>
      <c r="M385" s="629">
        <v>4</v>
      </c>
      <c r="N385" s="630">
        <v>800.05212522713998</v>
      </c>
    </row>
    <row r="386" spans="1:14" ht="14.4" customHeight="1" x14ac:dyDescent="0.3">
      <c r="A386" s="625" t="s">
        <v>549</v>
      </c>
      <c r="B386" s="626" t="s">
        <v>551</v>
      </c>
      <c r="C386" s="627" t="s">
        <v>563</v>
      </c>
      <c r="D386" s="628" t="s">
        <v>564</v>
      </c>
      <c r="E386" s="627" t="s">
        <v>552</v>
      </c>
      <c r="F386" s="628" t="s">
        <v>553</v>
      </c>
      <c r="G386" s="627" t="s">
        <v>690</v>
      </c>
      <c r="H386" s="627">
        <v>900015</v>
      </c>
      <c r="I386" s="627">
        <v>0</v>
      </c>
      <c r="J386" s="627" t="s">
        <v>1239</v>
      </c>
      <c r="K386" s="627"/>
      <c r="L386" s="629">
        <v>79.480766339777801</v>
      </c>
      <c r="M386" s="629">
        <v>1</v>
      </c>
      <c r="N386" s="630">
        <v>79.480766339777801</v>
      </c>
    </row>
    <row r="387" spans="1:14" ht="14.4" customHeight="1" x14ac:dyDescent="0.3">
      <c r="A387" s="625" t="s">
        <v>549</v>
      </c>
      <c r="B387" s="626" t="s">
        <v>551</v>
      </c>
      <c r="C387" s="627" t="s">
        <v>563</v>
      </c>
      <c r="D387" s="628" t="s">
        <v>564</v>
      </c>
      <c r="E387" s="627" t="s">
        <v>552</v>
      </c>
      <c r="F387" s="628" t="s">
        <v>553</v>
      </c>
      <c r="G387" s="627" t="s">
        <v>690</v>
      </c>
      <c r="H387" s="627">
        <v>900240</v>
      </c>
      <c r="I387" s="627">
        <v>0</v>
      </c>
      <c r="J387" s="627" t="s">
        <v>1240</v>
      </c>
      <c r="K387" s="627"/>
      <c r="L387" s="629">
        <v>71.346970483038902</v>
      </c>
      <c r="M387" s="629">
        <v>5</v>
      </c>
      <c r="N387" s="630">
        <v>356.7348524151945</v>
      </c>
    </row>
    <row r="388" spans="1:14" ht="14.4" customHeight="1" x14ac:dyDescent="0.3">
      <c r="A388" s="625" t="s">
        <v>549</v>
      </c>
      <c r="B388" s="626" t="s">
        <v>551</v>
      </c>
      <c r="C388" s="627" t="s">
        <v>563</v>
      </c>
      <c r="D388" s="628" t="s">
        <v>564</v>
      </c>
      <c r="E388" s="627" t="s">
        <v>552</v>
      </c>
      <c r="F388" s="628" t="s">
        <v>553</v>
      </c>
      <c r="G388" s="627" t="s">
        <v>690</v>
      </c>
      <c r="H388" s="627">
        <v>900321</v>
      </c>
      <c r="I388" s="627">
        <v>0</v>
      </c>
      <c r="J388" s="627" t="s">
        <v>1241</v>
      </c>
      <c r="K388" s="627"/>
      <c r="L388" s="629">
        <v>78.052750518235271</v>
      </c>
      <c r="M388" s="629">
        <v>3</v>
      </c>
      <c r="N388" s="630">
        <v>234.1582515547058</v>
      </c>
    </row>
    <row r="389" spans="1:14" ht="14.4" customHeight="1" x14ac:dyDescent="0.3">
      <c r="A389" s="625" t="s">
        <v>549</v>
      </c>
      <c r="B389" s="626" t="s">
        <v>551</v>
      </c>
      <c r="C389" s="627" t="s">
        <v>563</v>
      </c>
      <c r="D389" s="628" t="s">
        <v>564</v>
      </c>
      <c r="E389" s="627" t="s">
        <v>552</v>
      </c>
      <c r="F389" s="628" t="s">
        <v>553</v>
      </c>
      <c r="G389" s="627" t="s">
        <v>690</v>
      </c>
      <c r="H389" s="627">
        <v>900497</v>
      </c>
      <c r="I389" s="627">
        <v>0</v>
      </c>
      <c r="J389" s="627" t="s">
        <v>1242</v>
      </c>
      <c r="K389" s="627"/>
      <c r="L389" s="629">
        <v>394.90407275986303</v>
      </c>
      <c r="M389" s="629">
        <v>1</v>
      </c>
      <c r="N389" s="630">
        <v>394.90407275986303</v>
      </c>
    </row>
    <row r="390" spans="1:14" ht="14.4" customHeight="1" x14ac:dyDescent="0.3">
      <c r="A390" s="625" t="s">
        <v>549</v>
      </c>
      <c r="B390" s="626" t="s">
        <v>551</v>
      </c>
      <c r="C390" s="627" t="s">
        <v>563</v>
      </c>
      <c r="D390" s="628" t="s">
        <v>564</v>
      </c>
      <c r="E390" s="627" t="s">
        <v>552</v>
      </c>
      <c r="F390" s="628" t="s">
        <v>553</v>
      </c>
      <c r="G390" s="627" t="s">
        <v>690</v>
      </c>
      <c r="H390" s="627">
        <v>900512</v>
      </c>
      <c r="I390" s="627">
        <v>0</v>
      </c>
      <c r="J390" s="627" t="s">
        <v>1243</v>
      </c>
      <c r="K390" s="627"/>
      <c r="L390" s="629">
        <v>138.35112886745497</v>
      </c>
      <c r="M390" s="629">
        <v>2</v>
      </c>
      <c r="N390" s="630">
        <v>276.70225773490995</v>
      </c>
    </row>
    <row r="391" spans="1:14" ht="14.4" customHeight="1" x14ac:dyDescent="0.3">
      <c r="A391" s="625" t="s">
        <v>549</v>
      </c>
      <c r="B391" s="626" t="s">
        <v>551</v>
      </c>
      <c r="C391" s="627" t="s">
        <v>563</v>
      </c>
      <c r="D391" s="628" t="s">
        <v>564</v>
      </c>
      <c r="E391" s="627" t="s">
        <v>552</v>
      </c>
      <c r="F391" s="628" t="s">
        <v>553</v>
      </c>
      <c r="G391" s="627" t="s">
        <v>690</v>
      </c>
      <c r="H391" s="627">
        <v>900875</v>
      </c>
      <c r="I391" s="627">
        <v>0</v>
      </c>
      <c r="J391" s="627" t="s">
        <v>1244</v>
      </c>
      <c r="K391" s="627"/>
      <c r="L391" s="629">
        <v>289.48579580783098</v>
      </c>
      <c r="M391" s="629">
        <v>1</v>
      </c>
      <c r="N391" s="630">
        <v>289.48579580783098</v>
      </c>
    </row>
    <row r="392" spans="1:14" ht="14.4" customHeight="1" x14ac:dyDescent="0.3">
      <c r="A392" s="625" t="s">
        <v>549</v>
      </c>
      <c r="B392" s="626" t="s">
        <v>551</v>
      </c>
      <c r="C392" s="627" t="s">
        <v>563</v>
      </c>
      <c r="D392" s="628" t="s">
        <v>564</v>
      </c>
      <c r="E392" s="627" t="s">
        <v>552</v>
      </c>
      <c r="F392" s="628" t="s">
        <v>553</v>
      </c>
      <c r="G392" s="627" t="s">
        <v>690</v>
      </c>
      <c r="H392" s="627">
        <v>900881</v>
      </c>
      <c r="I392" s="627">
        <v>0</v>
      </c>
      <c r="J392" s="627" t="s">
        <v>1245</v>
      </c>
      <c r="K392" s="627"/>
      <c r="L392" s="629">
        <v>125.7347391902213</v>
      </c>
      <c r="M392" s="629">
        <v>2</v>
      </c>
      <c r="N392" s="630">
        <v>251.46947838044261</v>
      </c>
    </row>
    <row r="393" spans="1:14" ht="14.4" customHeight="1" x14ac:dyDescent="0.3">
      <c r="A393" s="625" t="s">
        <v>549</v>
      </c>
      <c r="B393" s="626" t="s">
        <v>551</v>
      </c>
      <c r="C393" s="627" t="s">
        <v>563</v>
      </c>
      <c r="D393" s="628" t="s">
        <v>564</v>
      </c>
      <c r="E393" s="627" t="s">
        <v>552</v>
      </c>
      <c r="F393" s="628" t="s">
        <v>553</v>
      </c>
      <c r="G393" s="627" t="s">
        <v>690</v>
      </c>
      <c r="H393" s="627">
        <v>902072</v>
      </c>
      <c r="I393" s="627">
        <v>1</v>
      </c>
      <c r="J393" s="627" t="s">
        <v>1246</v>
      </c>
      <c r="K393" s="627" t="s">
        <v>1247</v>
      </c>
      <c r="L393" s="629">
        <v>32.763895134298494</v>
      </c>
      <c r="M393" s="629">
        <v>139</v>
      </c>
      <c r="N393" s="630">
        <v>4554.1814236674909</v>
      </c>
    </row>
    <row r="394" spans="1:14" ht="14.4" customHeight="1" x14ac:dyDescent="0.3">
      <c r="A394" s="625" t="s">
        <v>549</v>
      </c>
      <c r="B394" s="626" t="s">
        <v>551</v>
      </c>
      <c r="C394" s="627" t="s">
        <v>563</v>
      </c>
      <c r="D394" s="628" t="s">
        <v>564</v>
      </c>
      <c r="E394" s="627" t="s">
        <v>552</v>
      </c>
      <c r="F394" s="628" t="s">
        <v>553</v>
      </c>
      <c r="G394" s="627" t="s">
        <v>690</v>
      </c>
      <c r="H394" s="627">
        <v>902073</v>
      </c>
      <c r="I394" s="627">
        <v>1</v>
      </c>
      <c r="J394" s="627" t="s">
        <v>1248</v>
      </c>
      <c r="K394" s="627" t="s">
        <v>1249</v>
      </c>
      <c r="L394" s="629">
        <v>19.574833333333402</v>
      </c>
      <c r="M394" s="629">
        <v>17</v>
      </c>
      <c r="N394" s="630">
        <v>332.77216666666783</v>
      </c>
    </row>
    <row r="395" spans="1:14" ht="14.4" customHeight="1" x14ac:dyDescent="0.3">
      <c r="A395" s="625" t="s">
        <v>549</v>
      </c>
      <c r="B395" s="626" t="s">
        <v>551</v>
      </c>
      <c r="C395" s="627" t="s">
        <v>563</v>
      </c>
      <c r="D395" s="628" t="s">
        <v>564</v>
      </c>
      <c r="E395" s="627" t="s">
        <v>552</v>
      </c>
      <c r="F395" s="628" t="s">
        <v>553</v>
      </c>
      <c r="G395" s="627" t="s">
        <v>690</v>
      </c>
      <c r="H395" s="627">
        <v>905097</v>
      </c>
      <c r="I395" s="627">
        <v>23987</v>
      </c>
      <c r="J395" s="627" t="s">
        <v>1250</v>
      </c>
      <c r="K395" s="627" t="s">
        <v>1146</v>
      </c>
      <c r="L395" s="629">
        <v>218.17797182201099</v>
      </c>
      <c r="M395" s="629">
        <v>2</v>
      </c>
      <c r="N395" s="630">
        <v>436.35594364402198</v>
      </c>
    </row>
    <row r="396" spans="1:14" ht="14.4" customHeight="1" x14ac:dyDescent="0.3">
      <c r="A396" s="625" t="s">
        <v>549</v>
      </c>
      <c r="B396" s="626" t="s">
        <v>551</v>
      </c>
      <c r="C396" s="627" t="s">
        <v>563</v>
      </c>
      <c r="D396" s="628" t="s">
        <v>564</v>
      </c>
      <c r="E396" s="627" t="s">
        <v>552</v>
      </c>
      <c r="F396" s="628" t="s">
        <v>553</v>
      </c>
      <c r="G396" s="627" t="s">
        <v>690</v>
      </c>
      <c r="H396" s="627">
        <v>920170</v>
      </c>
      <c r="I396" s="627">
        <v>0</v>
      </c>
      <c r="J396" s="627" t="s">
        <v>1251</v>
      </c>
      <c r="K396" s="627"/>
      <c r="L396" s="629">
        <v>71.583526661812868</v>
      </c>
      <c r="M396" s="629">
        <v>3</v>
      </c>
      <c r="N396" s="630">
        <v>214.75057998543861</v>
      </c>
    </row>
    <row r="397" spans="1:14" ht="14.4" customHeight="1" x14ac:dyDescent="0.3">
      <c r="A397" s="625" t="s">
        <v>549</v>
      </c>
      <c r="B397" s="626" t="s">
        <v>551</v>
      </c>
      <c r="C397" s="627" t="s">
        <v>563</v>
      </c>
      <c r="D397" s="628" t="s">
        <v>564</v>
      </c>
      <c r="E397" s="627" t="s">
        <v>552</v>
      </c>
      <c r="F397" s="628" t="s">
        <v>553</v>
      </c>
      <c r="G397" s="627" t="s">
        <v>690</v>
      </c>
      <c r="H397" s="627">
        <v>921441</v>
      </c>
      <c r="I397" s="627">
        <v>0</v>
      </c>
      <c r="J397" s="627" t="s">
        <v>1252</v>
      </c>
      <c r="K397" s="627"/>
      <c r="L397" s="629">
        <v>112.07082467473801</v>
      </c>
      <c r="M397" s="629">
        <v>3</v>
      </c>
      <c r="N397" s="630">
        <v>336.21247402421403</v>
      </c>
    </row>
    <row r="398" spans="1:14" ht="14.4" customHeight="1" x14ac:dyDescent="0.3">
      <c r="A398" s="625" t="s">
        <v>549</v>
      </c>
      <c r="B398" s="626" t="s">
        <v>551</v>
      </c>
      <c r="C398" s="627" t="s">
        <v>563</v>
      </c>
      <c r="D398" s="628" t="s">
        <v>564</v>
      </c>
      <c r="E398" s="627" t="s">
        <v>552</v>
      </c>
      <c r="F398" s="628" t="s">
        <v>553</v>
      </c>
      <c r="G398" s="627" t="s">
        <v>690</v>
      </c>
      <c r="H398" s="627">
        <v>930065</v>
      </c>
      <c r="I398" s="627">
        <v>0</v>
      </c>
      <c r="J398" s="627" t="s">
        <v>1253</v>
      </c>
      <c r="K398" s="627"/>
      <c r="L398" s="629">
        <v>186.80019483214537</v>
      </c>
      <c r="M398" s="629">
        <v>15</v>
      </c>
      <c r="N398" s="630">
        <v>2800.1455012618294</v>
      </c>
    </row>
    <row r="399" spans="1:14" ht="14.4" customHeight="1" x14ac:dyDescent="0.3">
      <c r="A399" s="625" t="s">
        <v>549</v>
      </c>
      <c r="B399" s="626" t="s">
        <v>551</v>
      </c>
      <c r="C399" s="627" t="s">
        <v>563</v>
      </c>
      <c r="D399" s="628" t="s">
        <v>564</v>
      </c>
      <c r="E399" s="627" t="s">
        <v>552</v>
      </c>
      <c r="F399" s="628" t="s">
        <v>553</v>
      </c>
      <c r="G399" s="627" t="s">
        <v>690</v>
      </c>
      <c r="H399" s="627">
        <v>930589</v>
      </c>
      <c r="I399" s="627">
        <v>0</v>
      </c>
      <c r="J399" s="627" t="s">
        <v>1254</v>
      </c>
      <c r="K399" s="627" t="s">
        <v>1255</v>
      </c>
      <c r="L399" s="629">
        <v>137.577334661501</v>
      </c>
      <c r="M399" s="629">
        <v>1</v>
      </c>
      <c r="N399" s="630">
        <v>137.577334661501</v>
      </c>
    </row>
    <row r="400" spans="1:14" ht="14.4" customHeight="1" x14ac:dyDescent="0.3">
      <c r="A400" s="625" t="s">
        <v>549</v>
      </c>
      <c r="B400" s="626" t="s">
        <v>551</v>
      </c>
      <c r="C400" s="627" t="s">
        <v>563</v>
      </c>
      <c r="D400" s="628" t="s">
        <v>564</v>
      </c>
      <c r="E400" s="627" t="s">
        <v>552</v>
      </c>
      <c r="F400" s="628" t="s">
        <v>553</v>
      </c>
      <c r="G400" s="627" t="s">
        <v>690</v>
      </c>
      <c r="H400" s="627">
        <v>987464</v>
      </c>
      <c r="I400" s="627">
        <v>0</v>
      </c>
      <c r="J400" s="627" t="s">
        <v>1256</v>
      </c>
      <c r="K400" s="627"/>
      <c r="L400" s="629">
        <v>167.79888888888888</v>
      </c>
      <c r="M400" s="629">
        <v>14</v>
      </c>
      <c r="N400" s="630">
        <v>2353.38</v>
      </c>
    </row>
    <row r="401" spans="1:14" ht="14.4" customHeight="1" x14ac:dyDescent="0.3">
      <c r="A401" s="625" t="s">
        <v>549</v>
      </c>
      <c r="B401" s="626" t="s">
        <v>551</v>
      </c>
      <c r="C401" s="627" t="s">
        <v>563</v>
      </c>
      <c r="D401" s="628" t="s">
        <v>564</v>
      </c>
      <c r="E401" s="627" t="s">
        <v>552</v>
      </c>
      <c r="F401" s="628" t="s">
        <v>553</v>
      </c>
      <c r="G401" s="627" t="s">
        <v>690</v>
      </c>
      <c r="H401" s="627">
        <v>987465</v>
      </c>
      <c r="I401" s="627">
        <v>0</v>
      </c>
      <c r="J401" s="627" t="s">
        <v>1257</v>
      </c>
      <c r="K401" s="627"/>
      <c r="L401" s="629">
        <v>97.459765113185199</v>
      </c>
      <c r="M401" s="629">
        <v>17</v>
      </c>
      <c r="N401" s="630">
        <v>1656.2765120620511</v>
      </c>
    </row>
    <row r="402" spans="1:14" ht="14.4" customHeight="1" x14ac:dyDescent="0.3">
      <c r="A402" s="625" t="s">
        <v>549</v>
      </c>
      <c r="B402" s="626" t="s">
        <v>551</v>
      </c>
      <c r="C402" s="627" t="s">
        <v>563</v>
      </c>
      <c r="D402" s="628" t="s">
        <v>564</v>
      </c>
      <c r="E402" s="627" t="s">
        <v>552</v>
      </c>
      <c r="F402" s="628" t="s">
        <v>553</v>
      </c>
      <c r="G402" s="627" t="s">
        <v>690</v>
      </c>
      <c r="H402" s="627">
        <v>380715</v>
      </c>
      <c r="I402" s="627">
        <v>80715</v>
      </c>
      <c r="J402" s="627" t="s">
        <v>1258</v>
      </c>
      <c r="K402" s="627" t="s">
        <v>1259</v>
      </c>
      <c r="L402" s="629">
        <v>315.10000000000002</v>
      </c>
      <c r="M402" s="629">
        <v>1</v>
      </c>
      <c r="N402" s="630">
        <v>315.10000000000002</v>
      </c>
    </row>
    <row r="403" spans="1:14" ht="14.4" customHeight="1" x14ac:dyDescent="0.3">
      <c r="A403" s="625" t="s">
        <v>549</v>
      </c>
      <c r="B403" s="626" t="s">
        <v>551</v>
      </c>
      <c r="C403" s="627" t="s">
        <v>563</v>
      </c>
      <c r="D403" s="628" t="s">
        <v>564</v>
      </c>
      <c r="E403" s="627" t="s">
        <v>552</v>
      </c>
      <c r="F403" s="628" t="s">
        <v>553</v>
      </c>
      <c r="G403" s="627" t="s">
        <v>690</v>
      </c>
      <c r="H403" s="627">
        <v>621534</v>
      </c>
      <c r="I403" s="627">
        <v>140409</v>
      </c>
      <c r="J403" s="627" t="s">
        <v>1260</v>
      </c>
      <c r="K403" s="627" t="s">
        <v>1261</v>
      </c>
      <c r="L403" s="629">
        <v>1390.44</v>
      </c>
      <c r="M403" s="629">
        <v>1</v>
      </c>
      <c r="N403" s="630">
        <v>1390.44</v>
      </c>
    </row>
    <row r="404" spans="1:14" ht="14.4" customHeight="1" x14ac:dyDescent="0.3">
      <c r="A404" s="625" t="s">
        <v>549</v>
      </c>
      <c r="B404" s="626" t="s">
        <v>551</v>
      </c>
      <c r="C404" s="627" t="s">
        <v>563</v>
      </c>
      <c r="D404" s="628" t="s">
        <v>564</v>
      </c>
      <c r="E404" s="627" t="s">
        <v>552</v>
      </c>
      <c r="F404" s="628" t="s">
        <v>553</v>
      </c>
      <c r="G404" s="627" t="s">
        <v>690</v>
      </c>
      <c r="H404" s="627">
        <v>382100</v>
      </c>
      <c r="I404" s="627">
        <v>82100</v>
      </c>
      <c r="J404" s="627" t="s">
        <v>1262</v>
      </c>
      <c r="K404" s="627" t="s">
        <v>1263</v>
      </c>
      <c r="L404" s="629">
        <v>365.60666670000001</v>
      </c>
      <c r="M404" s="629">
        <v>1</v>
      </c>
      <c r="N404" s="630">
        <v>365.60666670000001</v>
      </c>
    </row>
    <row r="405" spans="1:14" ht="14.4" customHeight="1" x14ac:dyDescent="0.3">
      <c r="A405" s="625" t="s">
        <v>549</v>
      </c>
      <c r="B405" s="626" t="s">
        <v>551</v>
      </c>
      <c r="C405" s="627" t="s">
        <v>563</v>
      </c>
      <c r="D405" s="628" t="s">
        <v>564</v>
      </c>
      <c r="E405" s="627" t="s">
        <v>552</v>
      </c>
      <c r="F405" s="628" t="s">
        <v>553</v>
      </c>
      <c r="G405" s="627" t="s">
        <v>1264</v>
      </c>
      <c r="H405" s="627">
        <v>11389</v>
      </c>
      <c r="I405" s="627">
        <v>11389</v>
      </c>
      <c r="J405" s="627" t="s">
        <v>1265</v>
      </c>
      <c r="K405" s="627" t="s">
        <v>1266</v>
      </c>
      <c r="L405" s="629">
        <v>158.30998675782132</v>
      </c>
      <c r="M405" s="629">
        <v>13.074153799999999</v>
      </c>
      <c r="N405" s="630">
        <v>2069.7691239513547</v>
      </c>
    </row>
    <row r="406" spans="1:14" ht="14.4" customHeight="1" x14ac:dyDescent="0.3">
      <c r="A406" s="625" t="s">
        <v>549</v>
      </c>
      <c r="B406" s="626" t="s">
        <v>551</v>
      </c>
      <c r="C406" s="627" t="s">
        <v>563</v>
      </c>
      <c r="D406" s="628" t="s">
        <v>564</v>
      </c>
      <c r="E406" s="627" t="s">
        <v>552</v>
      </c>
      <c r="F406" s="628" t="s">
        <v>553</v>
      </c>
      <c r="G406" s="627" t="s">
        <v>1264</v>
      </c>
      <c r="H406" s="627">
        <v>56976</v>
      </c>
      <c r="I406" s="627">
        <v>56976</v>
      </c>
      <c r="J406" s="627" t="s">
        <v>1267</v>
      </c>
      <c r="K406" s="627" t="s">
        <v>1268</v>
      </c>
      <c r="L406" s="629">
        <v>83.404884265502488</v>
      </c>
      <c r="M406" s="629">
        <v>4</v>
      </c>
      <c r="N406" s="630">
        <v>333.61953706200995</v>
      </c>
    </row>
    <row r="407" spans="1:14" ht="14.4" customHeight="1" x14ac:dyDescent="0.3">
      <c r="A407" s="625" t="s">
        <v>549</v>
      </c>
      <c r="B407" s="626" t="s">
        <v>551</v>
      </c>
      <c r="C407" s="627" t="s">
        <v>563</v>
      </c>
      <c r="D407" s="628" t="s">
        <v>564</v>
      </c>
      <c r="E407" s="627" t="s">
        <v>552</v>
      </c>
      <c r="F407" s="628" t="s">
        <v>553</v>
      </c>
      <c r="G407" s="627" t="s">
        <v>1264</v>
      </c>
      <c r="H407" s="627">
        <v>109709</v>
      </c>
      <c r="I407" s="627">
        <v>9709</v>
      </c>
      <c r="J407" s="627" t="s">
        <v>1269</v>
      </c>
      <c r="K407" s="627" t="s">
        <v>1270</v>
      </c>
      <c r="L407" s="629">
        <v>36.26</v>
      </c>
      <c r="M407" s="629">
        <v>4</v>
      </c>
      <c r="N407" s="630">
        <v>145.04</v>
      </c>
    </row>
    <row r="408" spans="1:14" ht="14.4" customHeight="1" x14ac:dyDescent="0.3">
      <c r="A408" s="625" t="s">
        <v>549</v>
      </c>
      <c r="B408" s="626" t="s">
        <v>551</v>
      </c>
      <c r="C408" s="627" t="s">
        <v>563</v>
      </c>
      <c r="D408" s="628" t="s">
        <v>564</v>
      </c>
      <c r="E408" s="627" t="s">
        <v>552</v>
      </c>
      <c r="F408" s="628" t="s">
        <v>553</v>
      </c>
      <c r="G408" s="627" t="s">
        <v>1264</v>
      </c>
      <c r="H408" s="627">
        <v>110820</v>
      </c>
      <c r="I408" s="627">
        <v>10820</v>
      </c>
      <c r="J408" s="627" t="s">
        <v>1271</v>
      </c>
      <c r="K408" s="627" t="s">
        <v>1272</v>
      </c>
      <c r="L408" s="629">
        <v>380.80812908102445</v>
      </c>
      <c r="M408" s="629">
        <v>122</v>
      </c>
      <c r="N408" s="630">
        <v>46443.129616076032</v>
      </c>
    </row>
    <row r="409" spans="1:14" ht="14.4" customHeight="1" x14ac:dyDescent="0.3">
      <c r="A409" s="625" t="s">
        <v>549</v>
      </c>
      <c r="B409" s="626" t="s">
        <v>551</v>
      </c>
      <c r="C409" s="627" t="s">
        <v>563</v>
      </c>
      <c r="D409" s="628" t="s">
        <v>564</v>
      </c>
      <c r="E409" s="627" t="s">
        <v>552</v>
      </c>
      <c r="F409" s="628" t="s">
        <v>553</v>
      </c>
      <c r="G409" s="627" t="s">
        <v>1264</v>
      </c>
      <c r="H409" s="627">
        <v>111390</v>
      </c>
      <c r="I409" s="627">
        <v>11390</v>
      </c>
      <c r="J409" s="627" t="s">
        <v>1265</v>
      </c>
      <c r="K409" s="627" t="s">
        <v>1273</v>
      </c>
      <c r="L409" s="629">
        <v>391.77692672117848</v>
      </c>
      <c r="M409" s="629">
        <v>24.629489199999995</v>
      </c>
      <c r="N409" s="630">
        <v>9647.8404637564363</v>
      </c>
    </row>
    <row r="410" spans="1:14" ht="14.4" customHeight="1" x14ac:dyDescent="0.3">
      <c r="A410" s="625" t="s">
        <v>549</v>
      </c>
      <c r="B410" s="626" t="s">
        <v>551</v>
      </c>
      <c r="C410" s="627" t="s">
        <v>563</v>
      </c>
      <c r="D410" s="628" t="s">
        <v>564</v>
      </c>
      <c r="E410" s="627" t="s">
        <v>552</v>
      </c>
      <c r="F410" s="628" t="s">
        <v>553</v>
      </c>
      <c r="G410" s="627" t="s">
        <v>1264</v>
      </c>
      <c r="H410" s="627">
        <v>112891</v>
      </c>
      <c r="I410" s="627">
        <v>12891</v>
      </c>
      <c r="J410" s="627" t="s">
        <v>1274</v>
      </c>
      <c r="K410" s="627" t="s">
        <v>1275</v>
      </c>
      <c r="L410" s="629">
        <v>71.946729184004269</v>
      </c>
      <c r="M410" s="629">
        <v>14</v>
      </c>
      <c r="N410" s="630">
        <v>1007.3711253120769</v>
      </c>
    </row>
    <row r="411" spans="1:14" ht="14.4" customHeight="1" x14ac:dyDescent="0.3">
      <c r="A411" s="625" t="s">
        <v>549</v>
      </c>
      <c r="B411" s="626" t="s">
        <v>551</v>
      </c>
      <c r="C411" s="627" t="s">
        <v>563</v>
      </c>
      <c r="D411" s="628" t="s">
        <v>564</v>
      </c>
      <c r="E411" s="627" t="s">
        <v>552</v>
      </c>
      <c r="F411" s="628" t="s">
        <v>553</v>
      </c>
      <c r="G411" s="627" t="s">
        <v>1264</v>
      </c>
      <c r="H411" s="627">
        <v>112892</v>
      </c>
      <c r="I411" s="627">
        <v>12892</v>
      </c>
      <c r="J411" s="627" t="s">
        <v>1274</v>
      </c>
      <c r="K411" s="627" t="s">
        <v>1276</v>
      </c>
      <c r="L411" s="629">
        <v>129.958430482246</v>
      </c>
      <c r="M411" s="629">
        <v>5</v>
      </c>
      <c r="N411" s="630">
        <v>649.79215241122995</v>
      </c>
    </row>
    <row r="412" spans="1:14" ht="14.4" customHeight="1" x14ac:dyDescent="0.3">
      <c r="A412" s="625" t="s">
        <v>549</v>
      </c>
      <c r="B412" s="626" t="s">
        <v>551</v>
      </c>
      <c r="C412" s="627" t="s">
        <v>563</v>
      </c>
      <c r="D412" s="628" t="s">
        <v>564</v>
      </c>
      <c r="E412" s="627" t="s">
        <v>552</v>
      </c>
      <c r="F412" s="628" t="s">
        <v>553</v>
      </c>
      <c r="G412" s="627" t="s">
        <v>1264</v>
      </c>
      <c r="H412" s="627">
        <v>114439</v>
      </c>
      <c r="I412" s="627">
        <v>14439</v>
      </c>
      <c r="J412" s="627" t="s">
        <v>1277</v>
      </c>
      <c r="K412" s="627" t="s">
        <v>1278</v>
      </c>
      <c r="L412" s="629">
        <v>122.89333333333333</v>
      </c>
      <c r="M412" s="629">
        <v>4</v>
      </c>
      <c r="N412" s="630">
        <v>491.97</v>
      </c>
    </row>
    <row r="413" spans="1:14" ht="14.4" customHeight="1" x14ac:dyDescent="0.3">
      <c r="A413" s="625" t="s">
        <v>549</v>
      </c>
      <c r="B413" s="626" t="s">
        <v>551</v>
      </c>
      <c r="C413" s="627" t="s">
        <v>563</v>
      </c>
      <c r="D413" s="628" t="s">
        <v>564</v>
      </c>
      <c r="E413" s="627" t="s">
        <v>552</v>
      </c>
      <c r="F413" s="628" t="s">
        <v>553</v>
      </c>
      <c r="G413" s="627" t="s">
        <v>1264</v>
      </c>
      <c r="H413" s="627">
        <v>115010</v>
      </c>
      <c r="I413" s="627">
        <v>15010</v>
      </c>
      <c r="J413" s="627" t="s">
        <v>1279</v>
      </c>
      <c r="K413" s="627" t="s">
        <v>1280</v>
      </c>
      <c r="L413" s="629">
        <v>82.72</v>
      </c>
      <c r="M413" s="629">
        <v>1</v>
      </c>
      <c r="N413" s="630">
        <v>82.72</v>
      </c>
    </row>
    <row r="414" spans="1:14" ht="14.4" customHeight="1" x14ac:dyDescent="0.3">
      <c r="A414" s="625" t="s">
        <v>549</v>
      </c>
      <c r="B414" s="626" t="s">
        <v>551</v>
      </c>
      <c r="C414" s="627" t="s">
        <v>563</v>
      </c>
      <c r="D414" s="628" t="s">
        <v>564</v>
      </c>
      <c r="E414" s="627" t="s">
        <v>552</v>
      </c>
      <c r="F414" s="628" t="s">
        <v>553</v>
      </c>
      <c r="G414" s="627" t="s">
        <v>1264</v>
      </c>
      <c r="H414" s="627">
        <v>115316</v>
      </c>
      <c r="I414" s="627">
        <v>15316</v>
      </c>
      <c r="J414" s="627" t="s">
        <v>1281</v>
      </c>
      <c r="K414" s="627" t="s">
        <v>680</v>
      </c>
      <c r="L414" s="629">
        <v>84.42999999999995</v>
      </c>
      <c r="M414" s="629">
        <v>4</v>
      </c>
      <c r="N414" s="630">
        <v>337.55999999999966</v>
      </c>
    </row>
    <row r="415" spans="1:14" ht="14.4" customHeight="1" x14ac:dyDescent="0.3">
      <c r="A415" s="625" t="s">
        <v>549</v>
      </c>
      <c r="B415" s="626" t="s">
        <v>551</v>
      </c>
      <c r="C415" s="627" t="s">
        <v>563</v>
      </c>
      <c r="D415" s="628" t="s">
        <v>564</v>
      </c>
      <c r="E415" s="627" t="s">
        <v>552</v>
      </c>
      <c r="F415" s="628" t="s">
        <v>553</v>
      </c>
      <c r="G415" s="627" t="s">
        <v>1264</v>
      </c>
      <c r="H415" s="627">
        <v>116923</v>
      </c>
      <c r="I415" s="627">
        <v>16923</v>
      </c>
      <c r="J415" s="627" t="s">
        <v>1282</v>
      </c>
      <c r="K415" s="627" t="s">
        <v>1283</v>
      </c>
      <c r="L415" s="629">
        <v>97.78</v>
      </c>
      <c r="M415" s="629">
        <v>3</v>
      </c>
      <c r="N415" s="630">
        <v>293.34000000000003</v>
      </c>
    </row>
    <row r="416" spans="1:14" ht="14.4" customHeight="1" x14ac:dyDescent="0.3">
      <c r="A416" s="625" t="s">
        <v>549</v>
      </c>
      <c r="B416" s="626" t="s">
        <v>551</v>
      </c>
      <c r="C416" s="627" t="s">
        <v>563</v>
      </c>
      <c r="D416" s="628" t="s">
        <v>564</v>
      </c>
      <c r="E416" s="627" t="s">
        <v>552</v>
      </c>
      <c r="F416" s="628" t="s">
        <v>553</v>
      </c>
      <c r="G416" s="627" t="s">
        <v>1264</v>
      </c>
      <c r="H416" s="627">
        <v>116926</v>
      </c>
      <c r="I416" s="627">
        <v>16926</v>
      </c>
      <c r="J416" s="627" t="s">
        <v>1284</v>
      </c>
      <c r="K416" s="627" t="s">
        <v>1285</v>
      </c>
      <c r="L416" s="629">
        <v>331.05</v>
      </c>
      <c r="M416" s="629">
        <v>1</v>
      </c>
      <c r="N416" s="630">
        <v>331.05</v>
      </c>
    </row>
    <row r="417" spans="1:14" ht="14.4" customHeight="1" x14ac:dyDescent="0.3">
      <c r="A417" s="625" t="s">
        <v>549</v>
      </c>
      <c r="B417" s="626" t="s">
        <v>551</v>
      </c>
      <c r="C417" s="627" t="s">
        <v>563</v>
      </c>
      <c r="D417" s="628" t="s">
        <v>564</v>
      </c>
      <c r="E417" s="627" t="s">
        <v>552</v>
      </c>
      <c r="F417" s="628" t="s">
        <v>553</v>
      </c>
      <c r="G417" s="627" t="s">
        <v>1264</v>
      </c>
      <c r="H417" s="627">
        <v>116932</v>
      </c>
      <c r="I417" s="627">
        <v>16932</v>
      </c>
      <c r="J417" s="627" t="s">
        <v>1286</v>
      </c>
      <c r="K417" s="627" t="s">
        <v>1287</v>
      </c>
      <c r="L417" s="629">
        <v>110.199954178049</v>
      </c>
      <c r="M417" s="629">
        <v>1</v>
      </c>
      <c r="N417" s="630">
        <v>110.199954178049</v>
      </c>
    </row>
    <row r="418" spans="1:14" ht="14.4" customHeight="1" x14ac:dyDescent="0.3">
      <c r="A418" s="625" t="s">
        <v>549</v>
      </c>
      <c r="B418" s="626" t="s">
        <v>551</v>
      </c>
      <c r="C418" s="627" t="s">
        <v>563</v>
      </c>
      <c r="D418" s="628" t="s">
        <v>564</v>
      </c>
      <c r="E418" s="627" t="s">
        <v>552</v>
      </c>
      <c r="F418" s="628" t="s">
        <v>553</v>
      </c>
      <c r="G418" s="627" t="s">
        <v>1264</v>
      </c>
      <c r="H418" s="627">
        <v>117121</v>
      </c>
      <c r="I418" s="627">
        <v>17121</v>
      </c>
      <c r="J418" s="627" t="s">
        <v>1288</v>
      </c>
      <c r="K418" s="627" t="s">
        <v>1289</v>
      </c>
      <c r="L418" s="629">
        <v>121.52</v>
      </c>
      <c r="M418" s="629">
        <v>1</v>
      </c>
      <c r="N418" s="630">
        <v>121.52</v>
      </c>
    </row>
    <row r="419" spans="1:14" ht="14.4" customHeight="1" x14ac:dyDescent="0.3">
      <c r="A419" s="625" t="s">
        <v>549</v>
      </c>
      <c r="B419" s="626" t="s">
        <v>551</v>
      </c>
      <c r="C419" s="627" t="s">
        <v>563</v>
      </c>
      <c r="D419" s="628" t="s">
        <v>564</v>
      </c>
      <c r="E419" s="627" t="s">
        <v>552</v>
      </c>
      <c r="F419" s="628" t="s">
        <v>553</v>
      </c>
      <c r="G419" s="627" t="s">
        <v>1264</v>
      </c>
      <c r="H419" s="627">
        <v>117122</v>
      </c>
      <c r="I419" s="627">
        <v>17122</v>
      </c>
      <c r="J419" s="627" t="s">
        <v>1288</v>
      </c>
      <c r="K419" s="627" t="s">
        <v>1290</v>
      </c>
      <c r="L419" s="629">
        <v>289.41000000000003</v>
      </c>
      <c r="M419" s="629">
        <v>1</v>
      </c>
      <c r="N419" s="630">
        <v>289.41000000000003</v>
      </c>
    </row>
    <row r="420" spans="1:14" ht="14.4" customHeight="1" x14ac:dyDescent="0.3">
      <c r="A420" s="625" t="s">
        <v>549</v>
      </c>
      <c r="B420" s="626" t="s">
        <v>551</v>
      </c>
      <c r="C420" s="627" t="s">
        <v>563</v>
      </c>
      <c r="D420" s="628" t="s">
        <v>564</v>
      </c>
      <c r="E420" s="627" t="s">
        <v>552</v>
      </c>
      <c r="F420" s="628" t="s">
        <v>553</v>
      </c>
      <c r="G420" s="627" t="s">
        <v>1264</v>
      </c>
      <c r="H420" s="627">
        <v>117425</v>
      </c>
      <c r="I420" s="627">
        <v>17425</v>
      </c>
      <c r="J420" s="627" t="s">
        <v>1291</v>
      </c>
      <c r="K420" s="627" t="s">
        <v>1292</v>
      </c>
      <c r="L420" s="629">
        <v>126.67131853140843</v>
      </c>
      <c r="M420" s="629">
        <v>10</v>
      </c>
      <c r="N420" s="630">
        <v>1274.5392297198591</v>
      </c>
    </row>
    <row r="421" spans="1:14" ht="14.4" customHeight="1" x14ac:dyDescent="0.3">
      <c r="A421" s="625" t="s">
        <v>549</v>
      </c>
      <c r="B421" s="626" t="s">
        <v>551</v>
      </c>
      <c r="C421" s="627" t="s">
        <v>563</v>
      </c>
      <c r="D421" s="628" t="s">
        <v>564</v>
      </c>
      <c r="E421" s="627" t="s">
        <v>552</v>
      </c>
      <c r="F421" s="628" t="s">
        <v>553</v>
      </c>
      <c r="G421" s="627" t="s">
        <v>1264</v>
      </c>
      <c r="H421" s="627">
        <v>117431</v>
      </c>
      <c r="I421" s="627">
        <v>17431</v>
      </c>
      <c r="J421" s="627" t="s">
        <v>1293</v>
      </c>
      <c r="K421" s="627" t="s">
        <v>1294</v>
      </c>
      <c r="L421" s="629">
        <v>162.04</v>
      </c>
      <c r="M421" s="629">
        <v>1</v>
      </c>
      <c r="N421" s="630">
        <v>162.04</v>
      </c>
    </row>
    <row r="422" spans="1:14" ht="14.4" customHeight="1" x14ac:dyDescent="0.3">
      <c r="A422" s="625" t="s">
        <v>549</v>
      </c>
      <c r="B422" s="626" t="s">
        <v>551</v>
      </c>
      <c r="C422" s="627" t="s">
        <v>563</v>
      </c>
      <c r="D422" s="628" t="s">
        <v>564</v>
      </c>
      <c r="E422" s="627" t="s">
        <v>552</v>
      </c>
      <c r="F422" s="628" t="s">
        <v>553</v>
      </c>
      <c r="G422" s="627" t="s">
        <v>1264</v>
      </c>
      <c r="H422" s="627">
        <v>126486</v>
      </c>
      <c r="I422" s="627">
        <v>26486</v>
      </c>
      <c r="J422" s="627" t="s">
        <v>1295</v>
      </c>
      <c r="K422" s="627" t="s">
        <v>1296</v>
      </c>
      <c r="L422" s="629">
        <v>718.27057438538247</v>
      </c>
      <c r="M422" s="629">
        <v>2</v>
      </c>
      <c r="N422" s="630">
        <v>1436.5411487707649</v>
      </c>
    </row>
    <row r="423" spans="1:14" ht="14.4" customHeight="1" x14ac:dyDescent="0.3">
      <c r="A423" s="625" t="s">
        <v>549</v>
      </c>
      <c r="B423" s="626" t="s">
        <v>551</v>
      </c>
      <c r="C423" s="627" t="s">
        <v>563</v>
      </c>
      <c r="D423" s="628" t="s">
        <v>564</v>
      </c>
      <c r="E423" s="627" t="s">
        <v>552</v>
      </c>
      <c r="F423" s="628" t="s">
        <v>553</v>
      </c>
      <c r="G423" s="627" t="s">
        <v>1264</v>
      </c>
      <c r="H423" s="627">
        <v>128007</v>
      </c>
      <c r="I423" s="627">
        <v>28007</v>
      </c>
      <c r="J423" s="627" t="s">
        <v>1297</v>
      </c>
      <c r="K423" s="627" t="s">
        <v>1298</v>
      </c>
      <c r="L423" s="629">
        <v>5967.75</v>
      </c>
      <c r="M423" s="629">
        <v>1</v>
      </c>
      <c r="N423" s="630">
        <v>5967.75</v>
      </c>
    </row>
    <row r="424" spans="1:14" ht="14.4" customHeight="1" x14ac:dyDescent="0.3">
      <c r="A424" s="625" t="s">
        <v>549</v>
      </c>
      <c r="B424" s="626" t="s">
        <v>551</v>
      </c>
      <c r="C424" s="627" t="s">
        <v>563</v>
      </c>
      <c r="D424" s="628" t="s">
        <v>564</v>
      </c>
      <c r="E424" s="627" t="s">
        <v>552</v>
      </c>
      <c r="F424" s="628" t="s">
        <v>553</v>
      </c>
      <c r="G424" s="627" t="s">
        <v>1264</v>
      </c>
      <c r="H424" s="627">
        <v>128132</v>
      </c>
      <c r="I424" s="627">
        <v>128132</v>
      </c>
      <c r="J424" s="627" t="s">
        <v>1299</v>
      </c>
      <c r="K424" s="627" t="s">
        <v>1300</v>
      </c>
      <c r="L424" s="629">
        <v>2792.0012599857309</v>
      </c>
      <c r="M424" s="629">
        <v>75.773675899999972</v>
      </c>
      <c r="N424" s="630">
        <v>211540.75374074734</v>
      </c>
    </row>
    <row r="425" spans="1:14" ht="14.4" customHeight="1" x14ac:dyDescent="0.3">
      <c r="A425" s="625" t="s">
        <v>549</v>
      </c>
      <c r="B425" s="626" t="s">
        <v>551</v>
      </c>
      <c r="C425" s="627" t="s">
        <v>563</v>
      </c>
      <c r="D425" s="628" t="s">
        <v>564</v>
      </c>
      <c r="E425" s="627" t="s">
        <v>552</v>
      </c>
      <c r="F425" s="628" t="s">
        <v>553</v>
      </c>
      <c r="G425" s="627" t="s">
        <v>1264</v>
      </c>
      <c r="H425" s="627">
        <v>128216</v>
      </c>
      <c r="I425" s="627">
        <v>28216</v>
      </c>
      <c r="J425" s="627" t="s">
        <v>1301</v>
      </c>
      <c r="K425" s="627" t="s">
        <v>1302</v>
      </c>
      <c r="L425" s="629">
        <v>249.627569232186</v>
      </c>
      <c r="M425" s="629">
        <v>1</v>
      </c>
      <c r="N425" s="630">
        <v>249.627569232186</v>
      </c>
    </row>
    <row r="426" spans="1:14" ht="14.4" customHeight="1" x14ac:dyDescent="0.3">
      <c r="A426" s="625" t="s">
        <v>549</v>
      </c>
      <c r="B426" s="626" t="s">
        <v>551</v>
      </c>
      <c r="C426" s="627" t="s">
        <v>563</v>
      </c>
      <c r="D426" s="628" t="s">
        <v>564</v>
      </c>
      <c r="E426" s="627" t="s">
        <v>552</v>
      </c>
      <c r="F426" s="628" t="s">
        <v>553</v>
      </c>
      <c r="G426" s="627" t="s">
        <v>1264</v>
      </c>
      <c r="H426" s="627">
        <v>129767</v>
      </c>
      <c r="I426" s="627">
        <v>129767</v>
      </c>
      <c r="J426" s="627" t="s">
        <v>1303</v>
      </c>
      <c r="K426" s="627" t="s">
        <v>1304</v>
      </c>
      <c r="L426" s="629">
        <v>2158.4124047188652</v>
      </c>
      <c r="M426" s="629">
        <v>4</v>
      </c>
      <c r="N426" s="630">
        <v>8633.6496188754609</v>
      </c>
    </row>
    <row r="427" spans="1:14" ht="14.4" customHeight="1" x14ac:dyDescent="0.3">
      <c r="A427" s="625" t="s">
        <v>549</v>
      </c>
      <c r="B427" s="626" t="s">
        <v>551</v>
      </c>
      <c r="C427" s="627" t="s">
        <v>563</v>
      </c>
      <c r="D427" s="628" t="s">
        <v>564</v>
      </c>
      <c r="E427" s="627" t="s">
        <v>552</v>
      </c>
      <c r="F427" s="628" t="s">
        <v>553</v>
      </c>
      <c r="G427" s="627" t="s">
        <v>1264</v>
      </c>
      <c r="H427" s="627">
        <v>130018</v>
      </c>
      <c r="I427" s="627">
        <v>30018</v>
      </c>
      <c r="J427" s="627" t="s">
        <v>1305</v>
      </c>
      <c r="K427" s="627" t="s">
        <v>1306</v>
      </c>
      <c r="L427" s="629">
        <v>64.730117834115902</v>
      </c>
      <c r="M427" s="629">
        <v>1</v>
      </c>
      <c r="N427" s="630">
        <v>64.730117834115902</v>
      </c>
    </row>
    <row r="428" spans="1:14" ht="14.4" customHeight="1" x14ac:dyDescent="0.3">
      <c r="A428" s="625" t="s">
        <v>549</v>
      </c>
      <c r="B428" s="626" t="s">
        <v>551</v>
      </c>
      <c r="C428" s="627" t="s">
        <v>563</v>
      </c>
      <c r="D428" s="628" t="s">
        <v>564</v>
      </c>
      <c r="E428" s="627" t="s">
        <v>552</v>
      </c>
      <c r="F428" s="628" t="s">
        <v>553</v>
      </c>
      <c r="G428" s="627" t="s">
        <v>1264</v>
      </c>
      <c r="H428" s="627">
        <v>130021</v>
      </c>
      <c r="I428" s="627">
        <v>30021</v>
      </c>
      <c r="J428" s="627" t="s">
        <v>1307</v>
      </c>
      <c r="K428" s="627" t="s">
        <v>1308</v>
      </c>
      <c r="L428" s="629">
        <v>81.836666666666659</v>
      </c>
      <c r="M428" s="629">
        <v>3</v>
      </c>
      <c r="N428" s="630">
        <v>245.51</v>
      </c>
    </row>
    <row r="429" spans="1:14" ht="14.4" customHeight="1" x14ac:dyDescent="0.3">
      <c r="A429" s="625" t="s">
        <v>549</v>
      </c>
      <c r="B429" s="626" t="s">
        <v>551</v>
      </c>
      <c r="C429" s="627" t="s">
        <v>563</v>
      </c>
      <c r="D429" s="628" t="s">
        <v>564</v>
      </c>
      <c r="E429" s="627" t="s">
        <v>552</v>
      </c>
      <c r="F429" s="628" t="s">
        <v>553</v>
      </c>
      <c r="G429" s="627" t="s">
        <v>1264</v>
      </c>
      <c r="H429" s="627">
        <v>130543</v>
      </c>
      <c r="I429" s="627">
        <v>30543</v>
      </c>
      <c r="J429" s="627" t="s">
        <v>1309</v>
      </c>
      <c r="K429" s="627" t="s">
        <v>680</v>
      </c>
      <c r="L429" s="629">
        <v>193.61</v>
      </c>
      <c r="M429" s="629">
        <v>1</v>
      </c>
      <c r="N429" s="630">
        <v>193.61</v>
      </c>
    </row>
    <row r="430" spans="1:14" ht="14.4" customHeight="1" x14ac:dyDescent="0.3">
      <c r="A430" s="625" t="s">
        <v>549</v>
      </c>
      <c r="B430" s="626" t="s">
        <v>551</v>
      </c>
      <c r="C430" s="627" t="s">
        <v>563</v>
      </c>
      <c r="D430" s="628" t="s">
        <v>564</v>
      </c>
      <c r="E430" s="627" t="s">
        <v>552</v>
      </c>
      <c r="F430" s="628" t="s">
        <v>553</v>
      </c>
      <c r="G430" s="627" t="s">
        <v>1264</v>
      </c>
      <c r="H430" s="627">
        <v>130652</v>
      </c>
      <c r="I430" s="627">
        <v>30652</v>
      </c>
      <c r="J430" s="627" t="s">
        <v>1310</v>
      </c>
      <c r="K430" s="627" t="s">
        <v>1311</v>
      </c>
      <c r="L430" s="629">
        <v>83.294319274747721</v>
      </c>
      <c r="M430" s="629">
        <v>10</v>
      </c>
      <c r="N430" s="630">
        <v>833.40046984646801</v>
      </c>
    </row>
    <row r="431" spans="1:14" ht="14.4" customHeight="1" x14ac:dyDescent="0.3">
      <c r="A431" s="625" t="s">
        <v>549</v>
      </c>
      <c r="B431" s="626" t="s">
        <v>551</v>
      </c>
      <c r="C431" s="627" t="s">
        <v>563</v>
      </c>
      <c r="D431" s="628" t="s">
        <v>564</v>
      </c>
      <c r="E431" s="627" t="s">
        <v>552</v>
      </c>
      <c r="F431" s="628" t="s">
        <v>553</v>
      </c>
      <c r="G431" s="627" t="s">
        <v>1264</v>
      </c>
      <c r="H431" s="627">
        <v>131934</v>
      </c>
      <c r="I431" s="627">
        <v>31934</v>
      </c>
      <c r="J431" s="627" t="s">
        <v>1312</v>
      </c>
      <c r="K431" s="627" t="s">
        <v>1313</v>
      </c>
      <c r="L431" s="629">
        <v>52.81</v>
      </c>
      <c r="M431" s="629">
        <v>1</v>
      </c>
      <c r="N431" s="630">
        <v>52.81</v>
      </c>
    </row>
    <row r="432" spans="1:14" ht="14.4" customHeight="1" x14ac:dyDescent="0.3">
      <c r="A432" s="625" t="s">
        <v>549</v>
      </c>
      <c r="B432" s="626" t="s">
        <v>551</v>
      </c>
      <c r="C432" s="627" t="s">
        <v>563</v>
      </c>
      <c r="D432" s="628" t="s">
        <v>564</v>
      </c>
      <c r="E432" s="627" t="s">
        <v>552</v>
      </c>
      <c r="F432" s="628" t="s">
        <v>553</v>
      </c>
      <c r="G432" s="627" t="s">
        <v>1264</v>
      </c>
      <c r="H432" s="627">
        <v>132058</v>
      </c>
      <c r="I432" s="627">
        <v>32058</v>
      </c>
      <c r="J432" s="627" t="s">
        <v>1314</v>
      </c>
      <c r="K432" s="627" t="s">
        <v>1315</v>
      </c>
      <c r="L432" s="629">
        <v>356.5</v>
      </c>
      <c r="M432" s="629">
        <v>1</v>
      </c>
      <c r="N432" s="630">
        <v>356.5</v>
      </c>
    </row>
    <row r="433" spans="1:14" ht="14.4" customHeight="1" x14ac:dyDescent="0.3">
      <c r="A433" s="625" t="s">
        <v>549</v>
      </c>
      <c r="B433" s="626" t="s">
        <v>551</v>
      </c>
      <c r="C433" s="627" t="s">
        <v>563</v>
      </c>
      <c r="D433" s="628" t="s">
        <v>564</v>
      </c>
      <c r="E433" s="627" t="s">
        <v>552</v>
      </c>
      <c r="F433" s="628" t="s">
        <v>553</v>
      </c>
      <c r="G433" s="627" t="s">
        <v>1264</v>
      </c>
      <c r="H433" s="627">
        <v>132059</v>
      </c>
      <c r="I433" s="627">
        <v>32059</v>
      </c>
      <c r="J433" s="627" t="s">
        <v>1314</v>
      </c>
      <c r="K433" s="627" t="s">
        <v>1316</v>
      </c>
      <c r="L433" s="629">
        <v>414.00024273805548</v>
      </c>
      <c r="M433" s="629">
        <v>2</v>
      </c>
      <c r="N433" s="630">
        <v>828.00048547611095</v>
      </c>
    </row>
    <row r="434" spans="1:14" ht="14.4" customHeight="1" x14ac:dyDescent="0.3">
      <c r="A434" s="625" t="s">
        <v>549</v>
      </c>
      <c r="B434" s="626" t="s">
        <v>551</v>
      </c>
      <c r="C434" s="627" t="s">
        <v>563</v>
      </c>
      <c r="D434" s="628" t="s">
        <v>564</v>
      </c>
      <c r="E434" s="627" t="s">
        <v>552</v>
      </c>
      <c r="F434" s="628" t="s">
        <v>553</v>
      </c>
      <c r="G434" s="627" t="s">
        <v>1264</v>
      </c>
      <c r="H434" s="627">
        <v>132083</v>
      </c>
      <c r="I434" s="627">
        <v>32083</v>
      </c>
      <c r="J434" s="627" t="s">
        <v>1317</v>
      </c>
      <c r="K434" s="627" t="s">
        <v>822</v>
      </c>
      <c r="L434" s="629">
        <v>29.66</v>
      </c>
      <c r="M434" s="629">
        <v>4</v>
      </c>
      <c r="N434" s="630">
        <v>118.64</v>
      </c>
    </row>
    <row r="435" spans="1:14" ht="14.4" customHeight="1" x14ac:dyDescent="0.3">
      <c r="A435" s="625" t="s">
        <v>549</v>
      </c>
      <c r="B435" s="626" t="s">
        <v>551</v>
      </c>
      <c r="C435" s="627" t="s">
        <v>563</v>
      </c>
      <c r="D435" s="628" t="s">
        <v>564</v>
      </c>
      <c r="E435" s="627" t="s">
        <v>552</v>
      </c>
      <c r="F435" s="628" t="s">
        <v>553</v>
      </c>
      <c r="G435" s="627" t="s">
        <v>1264</v>
      </c>
      <c r="H435" s="627">
        <v>132086</v>
      </c>
      <c r="I435" s="627">
        <v>32086</v>
      </c>
      <c r="J435" s="627" t="s">
        <v>1318</v>
      </c>
      <c r="K435" s="627" t="s">
        <v>1319</v>
      </c>
      <c r="L435" s="629">
        <v>40.368316982942154</v>
      </c>
      <c r="M435" s="629">
        <v>9</v>
      </c>
      <c r="N435" s="630">
        <v>363.26002475890357</v>
      </c>
    </row>
    <row r="436" spans="1:14" ht="14.4" customHeight="1" x14ac:dyDescent="0.3">
      <c r="A436" s="625" t="s">
        <v>549</v>
      </c>
      <c r="B436" s="626" t="s">
        <v>551</v>
      </c>
      <c r="C436" s="627" t="s">
        <v>563</v>
      </c>
      <c r="D436" s="628" t="s">
        <v>564</v>
      </c>
      <c r="E436" s="627" t="s">
        <v>552</v>
      </c>
      <c r="F436" s="628" t="s">
        <v>553</v>
      </c>
      <c r="G436" s="627" t="s">
        <v>1264</v>
      </c>
      <c r="H436" s="627">
        <v>132087</v>
      </c>
      <c r="I436" s="627">
        <v>32087</v>
      </c>
      <c r="J436" s="627" t="s">
        <v>1320</v>
      </c>
      <c r="K436" s="627" t="s">
        <v>1321</v>
      </c>
      <c r="L436" s="629">
        <v>61.263118106903768</v>
      </c>
      <c r="M436" s="629">
        <v>8</v>
      </c>
      <c r="N436" s="630">
        <v>490.61870864142264</v>
      </c>
    </row>
    <row r="437" spans="1:14" ht="14.4" customHeight="1" x14ac:dyDescent="0.3">
      <c r="A437" s="625" t="s">
        <v>549</v>
      </c>
      <c r="B437" s="626" t="s">
        <v>551</v>
      </c>
      <c r="C437" s="627" t="s">
        <v>563</v>
      </c>
      <c r="D437" s="628" t="s">
        <v>564</v>
      </c>
      <c r="E437" s="627" t="s">
        <v>552</v>
      </c>
      <c r="F437" s="628" t="s">
        <v>553</v>
      </c>
      <c r="G437" s="627" t="s">
        <v>1264</v>
      </c>
      <c r="H437" s="627">
        <v>132090</v>
      </c>
      <c r="I437" s="627">
        <v>32090</v>
      </c>
      <c r="J437" s="627" t="s">
        <v>1322</v>
      </c>
      <c r="K437" s="627" t="s">
        <v>1323</v>
      </c>
      <c r="L437" s="629">
        <v>58.88</v>
      </c>
      <c r="M437" s="629">
        <v>5</v>
      </c>
      <c r="N437" s="630">
        <v>294.40000000000003</v>
      </c>
    </row>
    <row r="438" spans="1:14" ht="14.4" customHeight="1" x14ac:dyDescent="0.3">
      <c r="A438" s="625" t="s">
        <v>549</v>
      </c>
      <c r="B438" s="626" t="s">
        <v>551</v>
      </c>
      <c r="C438" s="627" t="s">
        <v>563</v>
      </c>
      <c r="D438" s="628" t="s">
        <v>564</v>
      </c>
      <c r="E438" s="627" t="s">
        <v>552</v>
      </c>
      <c r="F438" s="628" t="s">
        <v>553</v>
      </c>
      <c r="G438" s="627" t="s">
        <v>1264</v>
      </c>
      <c r="H438" s="627">
        <v>132977</v>
      </c>
      <c r="I438" s="627">
        <v>32977</v>
      </c>
      <c r="J438" s="627" t="s">
        <v>663</v>
      </c>
      <c r="K438" s="627" t="s">
        <v>664</v>
      </c>
      <c r="L438" s="629">
        <v>1107.5999999999999</v>
      </c>
      <c r="M438" s="629">
        <v>1.7689999999999999</v>
      </c>
      <c r="N438" s="630">
        <v>1959.3443999999997</v>
      </c>
    </row>
    <row r="439" spans="1:14" ht="14.4" customHeight="1" x14ac:dyDescent="0.3">
      <c r="A439" s="625" t="s">
        <v>549</v>
      </c>
      <c r="B439" s="626" t="s">
        <v>551</v>
      </c>
      <c r="C439" s="627" t="s">
        <v>563</v>
      </c>
      <c r="D439" s="628" t="s">
        <v>564</v>
      </c>
      <c r="E439" s="627" t="s">
        <v>552</v>
      </c>
      <c r="F439" s="628" t="s">
        <v>553</v>
      </c>
      <c r="G439" s="627" t="s">
        <v>1264</v>
      </c>
      <c r="H439" s="627">
        <v>133147</v>
      </c>
      <c r="I439" s="627">
        <v>33147</v>
      </c>
      <c r="J439" s="627" t="s">
        <v>1324</v>
      </c>
      <c r="K439" s="627" t="s">
        <v>1325</v>
      </c>
      <c r="L439" s="629">
        <v>245.56000000000003</v>
      </c>
      <c r="M439" s="629">
        <v>3</v>
      </c>
      <c r="N439" s="630">
        <v>736.68000000000006</v>
      </c>
    </row>
    <row r="440" spans="1:14" ht="14.4" customHeight="1" x14ac:dyDescent="0.3">
      <c r="A440" s="625" t="s">
        <v>549</v>
      </c>
      <c r="B440" s="626" t="s">
        <v>551</v>
      </c>
      <c r="C440" s="627" t="s">
        <v>563</v>
      </c>
      <c r="D440" s="628" t="s">
        <v>564</v>
      </c>
      <c r="E440" s="627" t="s">
        <v>552</v>
      </c>
      <c r="F440" s="628" t="s">
        <v>553</v>
      </c>
      <c r="G440" s="627" t="s">
        <v>1264</v>
      </c>
      <c r="H440" s="627">
        <v>133343</v>
      </c>
      <c r="I440" s="627">
        <v>33343</v>
      </c>
      <c r="J440" s="627" t="s">
        <v>1326</v>
      </c>
      <c r="K440" s="627" t="s">
        <v>1327</v>
      </c>
      <c r="L440" s="629">
        <v>54.289087900243608</v>
      </c>
      <c r="M440" s="629">
        <v>13</v>
      </c>
      <c r="N440" s="630">
        <v>706.09996690267974</v>
      </c>
    </row>
    <row r="441" spans="1:14" ht="14.4" customHeight="1" x14ac:dyDescent="0.3">
      <c r="A441" s="625" t="s">
        <v>549</v>
      </c>
      <c r="B441" s="626" t="s">
        <v>551</v>
      </c>
      <c r="C441" s="627" t="s">
        <v>563</v>
      </c>
      <c r="D441" s="628" t="s">
        <v>564</v>
      </c>
      <c r="E441" s="627" t="s">
        <v>552</v>
      </c>
      <c r="F441" s="628" t="s">
        <v>553</v>
      </c>
      <c r="G441" s="627" t="s">
        <v>1264</v>
      </c>
      <c r="H441" s="627">
        <v>142546</v>
      </c>
      <c r="I441" s="627">
        <v>42546</v>
      </c>
      <c r="J441" s="627" t="s">
        <v>1328</v>
      </c>
      <c r="K441" s="627" t="s">
        <v>1329</v>
      </c>
      <c r="L441" s="629">
        <v>78.601816507628996</v>
      </c>
      <c r="M441" s="629">
        <v>24</v>
      </c>
      <c r="N441" s="630">
        <v>1883.1999631678382</v>
      </c>
    </row>
    <row r="442" spans="1:14" ht="14.4" customHeight="1" x14ac:dyDescent="0.3">
      <c r="A442" s="625" t="s">
        <v>549</v>
      </c>
      <c r="B442" s="626" t="s">
        <v>551</v>
      </c>
      <c r="C442" s="627" t="s">
        <v>563</v>
      </c>
      <c r="D442" s="628" t="s">
        <v>564</v>
      </c>
      <c r="E442" s="627" t="s">
        <v>552</v>
      </c>
      <c r="F442" s="628" t="s">
        <v>553</v>
      </c>
      <c r="G442" s="627" t="s">
        <v>1264</v>
      </c>
      <c r="H442" s="627">
        <v>142780</v>
      </c>
      <c r="I442" s="627">
        <v>42780</v>
      </c>
      <c r="J442" s="627" t="s">
        <v>1330</v>
      </c>
      <c r="K442" s="627" t="s">
        <v>1331</v>
      </c>
      <c r="L442" s="629">
        <v>133.53494362191</v>
      </c>
      <c r="M442" s="629">
        <v>4</v>
      </c>
      <c r="N442" s="630">
        <v>534.13977448764001</v>
      </c>
    </row>
    <row r="443" spans="1:14" ht="14.4" customHeight="1" x14ac:dyDescent="0.3">
      <c r="A443" s="625" t="s">
        <v>549</v>
      </c>
      <c r="B443" s="626" t="s">
        <v>551</v>
      </c>
      <c r="C443" s="627" t="s">
        <v>563</v>
      </c>
      <c r="D443" s="628" t="s">
        <v>564</v>
      </c>
      <c r="E443" s="627" t="s">
        <v>552</v>
      </c>
      <c r="F443" s="628" t="s">
        <v>553</v>
      </c>
      <c r="G443" s="627" t="s">
        <v>1264</v>
      </c>
      <c r="H443" s="627">
        <v>147133</v>
      </c>
      <c r="I443" s="627">
        <v>47133</v>
      </c>
      <c r="J443" s="627" t="s">
        <v>1332</v>
      </c>
      <c r="K443" s="627" t="s">
        <v>1023</v>
      </c>
      <c r="L443" s="629">
        <v>97.760384314928302</v>
      </c>
      <c r="M443" s="629">
        <v>1</v>
      </c>
      <c r="N443" s="630">
        <v>97.760384314928302</v>
      </c>
    </row>
    <row r="444" spans="1:14" ht="14.4" customHeight="1" x14ac:dyDescent="0.3">
      <c r="A444" s="625" t="s">
        <v>549</v>
      </c>
      <c r="B444" s="626" t="s">
        <v>551</v>
      </c>
      <c r="C444" s="627" t="s">
        <v>563</v>
      </c>
      <c r="D444" s="628" t="s">
        <v>564</v>
      </c>
      <c r="E444" s="627" t="s">
        <v>552</v>
      </c>
      <c r="F444" s="628" t="s">
        <v>553</v>
      </c>
      <c r="G444" s="627" t="s">
        <v>1264</v>
      </c>
      <c r="H444" s="627">
        <v>147141</v>
      </c>
      <c r="I444" s="627">
        <v>47141</v>
      </c>
      <c r="J444" s="627" t="s">
        <v>1333</v>
      </c>
      <c r="K444" s="627" t="s">
        <v>1021</v>
      </c>
      <c r="L444" s="629">
        <v>49.94569129118112</v>
      </c>
      <c r="M444" s="629">
        <v>7</v>
      </c>
      <c r="N444" s="630">
        <v>349.61983903826786</v>
      </c>
    </row>
    <row r="445" spans="1:14" ht="14.4" customHeight="1" x14ac:dyDescent="0.3">
      <c r="A445" s="625" t="s">
        <v>549</v>
      </c>
      <c r="B445" s="626" t="s">
        <v>551</v>
      </c>
      <c r="C445" s="627" t="s">
        <v>563</v>
      </c>
      <c r="D445" s="628" t="s">
        <v>564</v>
      </c>
      <c r="E445" s="627" t="s">
        <v>552</v>
      </c>
      <c r="F445" s="628" t="s">
        <v>553</v>
      </c>
      <c r="G445" s="627" t="s">
        <v>1264</v>
      </c>
      <c r="H445" s="627">
        <v>147144</v>
      </c>
      <c r="I445" s="627">
        <v>47144</v>
      </c>
      <c r="J445" s="627" t="s">
        <v>1334</v>
      </c>
      <c r="K445" s="627" t="s">
        <v>1133</v>
      </c>
      <c r="L445" s="629">
        <v>67.163999999999973</v>
      </c>
      <c r="M445" s="629">
        <v>5</v>
      </c>
      <c r="N445" s="630">
        <v>335.81999999999988</v>
      </c>
    </row>
    <row r="446" spans="1:14" ht="14.4" customHeight="1" x14ac:dyDescent="0.3">
      <c r="A446" s="625" t="s">
        <v>549</v>
      </c>
      <c r="B446" s="626" t="s">
        <v>551</v>
      </c>
      <c r="C446" s="627" t="s">
        <v>563</v>
      </c>
      <c r="D446" s="628" t="s">
        <v>564</v>
      </c>
      <c r="E446" s="627" t="s">
        <v>552</v>
      </c>
      <c r="F446" s="628" t="s">
        <v>553</v>
      </c>
      <c r="G446" s="627" t="s">
        <v>1264</v>
      </c>
      <c r="H446" s="627">
        <v>147740</v>
      </c>
      <c r="I446" s="627">
        <v>47740</v>
      </c>
      <c r="J446" s="627" t="s">
        <v>1335</v>
      </c>
      <c r="K446" s="627" t="s">
        <v>593</v>
      </c>
      <c r="L446" s="629">
        <v>43.569979957146302</v>
      </c>
      <c r="M446" s="629">
        <v>2</v>
      </c>
      <c r="N446" s="630">
        <v>87.139959914292604</v>
      </c>
    </row>
    <row r="447" spans="1:14" ht="14.4" customHeight="1" x14ac:dyDescent="0.3">
      <c r="A447" s="625" t="s">
        <v>549</v>
      </c>
      <c r="B447" s="626" t="s">
        <v>551</v>
      </c>
      <c r="C447" s="627" t="s">
        <v>563</v>
      </c>
      <c r="D447" s="628" t="s">
        <v>564</v>
      </c>
      <c r="E447" s="627" t="s">
        <v>552</v>
      </c>
      <c r="F447" s="628" t="s">
        <v>553</v>
      </c>
      <c r="G447" s="627" t="s">
        <v>1264</v>
      </c>
      <c r="H447" s="627">
        <v>147741</v>
      </c>
      <c r="I447" s="627">
        <v>47741</v>
      </c>
      <c r="J447" s="627" t="s">
        <v>1336</v>
      </c>
      <c r="K447" s="627" t="s">
        <v>628</v>
      </c>
      <c r="L447" s="629">
        <v>55.040000994053202</v>
      </c>
      <c r="M447" s="629">
        <v>1</v>
      </c>
      <c r="N447" s="630">
        <v>55.040000994053202</v>
      </c>
    </row>
    <row r="448" spans="1:14" ht="14.4" customHeight="1" x14ac:dyDescent="0.3">
      <c r="A448" s="625" t="s">
        <v>549</v>
      </c>
      <c r="B448" s="626" t="s">
        <v>551</v>
      </c>
      <c r="C448" s="627" t="s">
        <v>563</v>
      </c>
      <c r="D448" s="628" t="s">
        <v>564</v>
      </c>
      <c r="E448" s="627" t="s">
        <v>552</v>
      </c>
      <c r="F448" s="628" t="s">
        <v>553</v>
      </c>
      <c r="G448" s="627" t="s">
        <v>1264</v>
      </c>
      <c r="H448" s="627">
        <v>149531</v>
      </c>
      <c r="I448" s="627">
        <v>49531</v>
      </c>
      <c r="J448" s="627" t="s">
        <v>1337</v>
      </c>
      <c r="K448" s="627" t="s">
        <v>1338</v>
      </c>
      <c r="L448" s="629">
        <v>70.97999999999999</v>
      </c>
      <c r="M448" s="629">
        <v>17</v>
      </c>
      <c r="N448" s="630">
        <v>1206.73</v>
      </c>
    </row>
    <row r="449" spans="1:14" ht="14.4" customHeight="1" x14ac:dyDescent="0.3">
      <c r="A449" s="625" t="s">
        <v>549</v>
      </c>
      <c r="B449" s="626" t="s">
        <v>551</v>
      </c>
      <c r="C449" s="627" t="s">
        <v>563</v>
      </c>
      <c r="D449" s="628" t="s">
        <v>564</v>
      </c>
      <c r="E449" s="627" t="s">
        <v>552</v>
      </c>
      <c r="F449" s="628" t="s">
        <v>553</v>
      </c>
      <c r="G449" s="627" t="s">
        <v>1264</v>
      </c>
      <c r="H449" s="627">
        <v>149909</v>
      </c>
      <c r="I449" s="627">
        <v>49909</v>
      </c>
      <c r="J449" s="627" t="s">
        <v>1339</v>
      </c>
      <c r="K449" s="627" t="s">
        <v>1340</v>
      </c>
      <c r="L449" s="629">
        <v>79.83</v>
      </c>
      <c r="M449" s="629">
        <v>2</v>
      </c>
      <c r="N449" s="630">
        <v>159.66</v>
      </c>
    </row>
    <row r="450" spans="1:14" ht="14.4" customHeight="1" x14ac:dyDescent="0.3">
      <c r="A450" s="625" t="s">
        <v>549</v>
      </c>
      <c r="B450" s="626" t="s">
        <v>551</v>
      </c>
      <c r="C450" s="627" t="s">
        <v>563</v>
      </c>
      <c r="D450" s="628" t="s">
        <v>564</v>
      </c>
      <c r="E450" s="627" t="s">
        <v>552</v>
      </c>
      <c r="F450" s="628" t="s">
        <v>553</v>
      </c>
      <c r="G450" s="627" t="s">
        <v>1264</v>
      </c>
      <c r="H450" s="627">
        <v>149910</v>
      </c>
      <c r="I450" s="627">
        <v>49910</v>
      </c>
      <c r="J450" s="627" t="s">
        <v>1339</v>
      </c>
      <c r="K450" s="627" t="s">
        <v>1341</v>
      </c>
      <c r="L450" s="629">
        <v>279.41991509315801</v>
      </c>
      <c r="M450" s="629">
        <v>2</v>
      </c>
      <c r="N450" s="630">
        <v>558.83983018631602</v>
      </c>
    </row>
    <row r="451" spans="1:14" ht="14.4" customHeight="1" x14ac:dyDescent="0.3">
      <c r="A451" s="625" t="s">
        <v>549</v>
      </c>
      <c r="B451" s="626" t="s">
        <v>551</v>
      </c>
      <c r="C451" s="627" t="s">
        <v>563</v>
      </c>
      <c r="D451" s="628" t="s">
        <v>564</v>
      </c>
      <c r="E451" s="627" t="s">
        <v>552</v>
      </c>
      <c r="F451" s="628" t="s">
        <v>553</v>
      </c>
      <c r="G451" s="627" t="s">
        <v>1264</v>
      </c>
      <c r="H451" s="627">
        <v>149996</v>
      </c>
      <c r="I451" s="627">
        <v>149996</v>
      </c>
      <c r="J451" s="627" t="s">
        <v>1342</v>
      </c>
      <c r="K451" s="627" t="s">
        <v>1343</v>
      </c>
      <c r="L451" s="629">
        <v>7061.99</v>
      </c>
      <c r="M451" s="629">
        <v>2</v>
      </c>
      <c r="N451" s="630">
        <v>14123.98</v>
      </c>
    </row>
    <row r="452" spans="1:14" ht="14.4" customHeight="1" x14ac:dyDescent="0.3">
      <c r="A452" s="625" t="s">
        <v>549</v>
      </c>
      <c r="B452" s="626" t="s">
        <v>551</v>
      </c>
      <c r="C452" s="627" t="s">
        <v>563</v>
      </c>
      <c r="D452" s="628" t="s">
        <v>564</v>
      </c>
      <c r="E452" s="627" t="s">
        <v>552</v>
      </c>
      <c r="F452" s="628" t="s">
        <v>553</v>
      </c>
      <c r="G452" s="627" t="s">
        <v>1264</v>
      </c>
      <c r="H452" s="627">
        <v>153950</v>
      </c>
      <c r="I452" s="627">
        <v>53950</v>
      </c>
      <c r="J452" s="627" t="s">
        <v>1344</v>
      </c>
      <c r="K452" s="627" t="s">
        <v>1345</v>
      </c>
      <c r="L452" s="629">
        <v>151.25</v>
      </c>
      <c r="M452" s="629">
        <v>1</v>
      </c>
      <c r="N452" s="630">
        <v>151.25</v>
      </c>
    </row>
    <row r="453" spans="1:14" ht="14.4" customHeight="1" x14ac:dyDescent="0.3">
      <c r="A453" s="625" t="s">
        <v>549</v>
      </c>
      <c r="B453" s="626" t="s">
        <v>551</v>
      </c>
      <c r="C453" s="627" t="s">
        <v>563</v>
      </c>
      <c r="D453" s="628" t="s">
        <v>564</v>
      </c>
      <c r="E453" s="627" t="s">
        <v>552</v>
      </c>
      <c r="F453" s="628" t="s">
        <v>553</v>
      </c>
      <c r="G453" s="627" t="s">
        <v>1264</v>
      </c>
      <c r="H453" s="627">
        <v>154316</v>
      </c>
      <c r="I453" s="627">
        <v>54316</v>
      </c>
      <c r="J453" s="627" t="s">
        <v>1346</v>
      </c>
      <c r="K453" s="627" t="s">
        <v>1347</v>
      </c>
      <c r="L453" s="629">
        <v>3450.0033421871417</v>
      </c>
      <c r="M453" s="629">
        <v>6</v>
      </c>
      <c r="N453" s="630">
        <v>20700.020053122851</v>
      </c>
    </row>
    <row r="454" spans="1:14" ht="14.4" customHeight="1" x14ac:dyDescent="0.3">
      <c r="A454" s="625" t="s">
        <v>549</v>
      </c>
      <c r="B454" s="626" t="s">
        <v>551</v>
      </c>
      <c r="C454" s="627" t="s">
        <v>563</v>
      </c>
      <c r="D454" s="628" t="s">
        <v>564</v>
      </c>
      <c r="E454" s="627" t="s">
        <v>552</v>
      </c>
      <c r="F454" s="628" t="s">
        <v>553</v>
      </c>
      <c r="G454" s="627" t="s">
        <v>1264</v>
      </c>
      <c r="H454" s="627">
        <v>156503</v>
      </c>
      <c r="I454" s="627">
        <v>56503</v>
      </c>
      <c r="J454" s="627" t="s">
        <v>1348</v>
      </c>
      <c r="K454" s="627" t="s">
        <v>1349</v>
      </c>
      <c r="L454" s="629">
        <v>76.64</v>
      </c>
      <c r="M454" s="629">
        <v>1</v>
      </c>
      <c r="N454" s="630">
        <v>76.64</v>
      </c>
    </row>
    <row r="455" spans="1:14" ht="14.4" customHeight="1" x14ac:dyDescent="0.3">
      <c r="A455" s="625" t="s">
        <v>549</v>
      </c>
      <c r="B455" s="626" t="s">
        <v>551</v>
      </c>
      <c r="C455" s="627" t="s">
        <v>563</v>
      </c>
      <c r="D455" s="628" t="s">
        <v>564</v>
      </c>
      <c r="E455" s="627" t="s">
        <v>552</v>
      </c>
      <c r="F455" s="628" t="s">
        <v>553</v>
      </c>
      <c r="G455" s="627" t="s">
        <v>1264</v>
      </c>
      <c r="H455" s="627">
        <v>156981</v>
      </c>
      <c r="I455" s="627">
        <v>56981</v>
      </c>
      <c r="J455" s="627" t="s">
        <v>1350</v>
      </c>
      <c r="K455" s="627" t="s">
        <v>624</v>
      </c>
      <c r="L455" s="629">
        <v>103.62804302308601</v>
      </c>
      <c r="M455" s="629">
        <v>5</v>
      </c>
      <c r="N455" s="630">
        <v>518.14021511543001</v>
      </c>
    </row>
    <row r="456" spans="1:14" ht="14.4" customHeight="1" x14ac:dyDescent="0.3">
      <c r="A456" s="625" t="s">
        <v>549</v>
      </c>
      <c r="B456" s="626" t="s">
        <v>551</v>
      </c>
      <c r="C456" s="627" t="s">
        <v>563</v>
      </c>
      <c r="D456" s="628" t="s">
        <v>564</v>
      </c>
      <c r="E456" s="627" t="s">
        <v>552</v>
      </c>
      <c r="F456" s="628" t="s">
        <v>553</v>
      </c>
      <c r="G456" s="627" t="s">
        <v>1264</v>
      </c>
      <c r="H456" s="627">
        <v>159671</v>
      </c>
      <c r="I456" s="627">
        <v>59671</v>
      </c>
      <c r="J456" s="627" t="s">
        <v>1351</v>
      </c>
      <c r="K456" s="627" t="s">
        <v>1352</v>
      </c>
      <c r="L456" s="629">
        <v>34.400026264345101</v>
      </c>
      <c r="M456" s="629">
        <v>10</v>
      </c>
      <c r="N456" s="630">
        <v>344.06042022952164</v>
      </c>
    </row>
    <row r="457" spans="1:14" ht="14.4" customHeight="1" x14ac:dyDescent="0.3">
      <c r="A457" s="625" t="s">
        <v>549</v>
      </c>
      <c r="B457" s="626" t="s">
        <v>551</v>
      </c>
      <c r="C457" s="627" t="s">
        <v>563</v>
      </c>
      <c r="D457" s="628" t="s">
        <v>564</v>
      </c>
      <c r="E457" s="627" t="s">
        <v>552</v>
      </c>
      <c r="F457" s="628" t="s">
        <v>553</v>
      </c>
      <c r="G457" s="627" t="s">
        <v>1264</v>
      </c>
      <c r="H457" s="627">
        <v>159672</v>
      </c>
      <c r="I457" s="627">
        <v>59672</v>
      </c>
      <c r="J457" s="627" t="s">
        <v>1351</v>
      </c>
      <c r="K457" s="627" t="s">
        <v>1353</v>
      </c>
      <c r="L457" s="629">
        <v>99.392082245409853</v>
      </c>
      <c r="M457" s="629">
        <v>15</v>
      </c>
      <c r="N457" s="630">
        <v>1490.5874804173773</v>
      </c>
    </row>
    <row r="458" spans="1:14" ht="14.4" customHeight="1" x14ac:dyDescent="0.3">
      <c r="A458" s="625" t="s">
        <v>549</v>
      </c>
      <c r="B458" s="626" t="s">
        <v>551</v>
      </c>
      <c r="C458" s="627" t="s">
        <v>563</v>
      </c>
      <c r="D458" s="628" t="s">
        <v>564</v>
      </c>
      <c r="E458" s="627" t="s">
        <v>552</v>
      </c>
      <c r="F458" s="628" t="s">
        <v>553</v>
      </c>
      <c r="G458" s="627" t="s">
        <v>1264</v>
      </c>
      <c r="H458" s="627">
        <v>159673</v>
      </c>
      <c r="I458" s="627">
        <v>59673</v>
      </c>
      <c r="J458" s="627" t="s">
        <v>1351</v>
      </c>
      <c r="K458" s="627" t="s">
        <v>1354</v>
      </c>
      <c r="L458" s="629">
        <v>156.91999999999999</v>
      </c>
      <c r="M458" s="629">
        <v>1</v>
      </c>
      <c r="N458" s="630">
        <v>156.91999999999999</v>
      </c>
    </row>
    <row r="459" spans="1:14" ht="14.4" customHeight="1" x14ac:dyDescent="0.3">
      <c r="A459" s="625" t="s">
        <v>549</v>
      </c>
      <c r="B459" s="626" t="s">
        <v>551</v>
      </c>
      <c r="C459" s="627" t="s">
        <v>563</v>
      </c>
      <c r="D459" s="628" t="s">
        <v>564</v>
      </c>
      <c r="E459" s="627" t="s">
        <v>552</v>
      </c>
      <c r="F459" s="628" t="s">
        <v>553</v>
      </c>
      <c r="G459" s="627" t="s">
        <v>1264</v>
      </c>
      <c r="H459" s="627">
        <v>159806</v>
      </c>
      <c r="I459" s="627">
        <v>59806</v>
      </c>
      <c r="J459" s="627" t="s">
        <v>1355</v>
      </c>
      <c r="K459" s="627" t="s">
        <v>1356</v>
      </c>
      <c r="L459" s="629">
        <v>1464.6388209099134</v>
      </c>
      <c r="M459" s="629">
        <v>3</v>
      </c>
      <c r="N459" s="630">
        <v>4393.9164627297405</v>
      </c>
    </row>
    <row r="460" spans="1:14" ht="14.4" customHeight="1" x14ac:dyDescent="0.3">
      <c r="A460" s="625" t="s">
        <v>549</v>
      </c>
      <c r="B460" s="626" t="s">
        <v>551</v>
      </c>
      <c r="C460" s="627" t="s">
        <v>563</v>
      </c>
      <c r="D460" s="628" t="s">
        <v>564</v>
      </c>
      <c r="E460" s="627" t="s">
        <v>552</v>
      </c>
      <c r="F460" s="628" t="s">
        <v>553</v>
      </c>
      <c r="G460" s="627" t="s">
        <v>1264</v>
      </c>
      <c r="H460" s="627">
        <v>159808</v>
      </c>
      <c r="I460" s="627">
        <v>59808</v>
      </c>
      <c r="J460" s="627" t="s">
        <v>1355</v>
      </c>
      <c r="K460" s="627" t="s">
        <v>1357</v>
      </c>
      <c r="L460" s="629">
        <v>1963.9995806874801</v>
      </c>
      <c r="M460" s="629">
        <v>3</v>
      </c>
      <c r="N460" s="630">
        <v>5891.9987420624402</v>
      </c>
    </row>
    <row r="461" spans="1:14" ht="14.4" customHeight="1" x14ac:dyDescent="0.3">
      <c r="A461" s="625" t="s">
        <v>549</v>
      </c>
      <c r="B461" s="626" t="s">
        <v>551</v>
      </c>
      <c r="C461" s="627" t="s">
        <v>563</v>
      </c>
      <c r="D461" s="628" t="s">
        <v>564</v>
      </c>
      <c r="E461" s="627" t="s">
        <v>552</v>
      </c>
      <c r="F461" s="628" t="s">
        <v>553</v>
      </c>
      <c r="G461" s="627" t="s">
        <v>1264</v>
      </c>
      <c r="H461" s="627">
        <v>159810</v>
      </c>
      <c r="I461" s="627">
        <v>59810</v>
      </c>
      <c r="J461" s="627" t="s">
        <v>1355</v>
      </c>
      <c r="K461" s="627" t="s">
        <v>1358</v>
      </c>
      <c r="L461" s="629">
        <v>2477.1574999999998</v>
      </c>
      <c r="M461" s="629">
        <v>3</v>
      </c>
      <c r="N461" s="630">
        <v>7432.68</v>
      </c>
    </row>
    <row r="462" spans="1:14" ht="14.4" customHeight="1" x14ac:dyDescent="0.3">
      <c r="A462" s="625" t="s">
        <v>549</v>
      </c>
      <c r="B462" s="626" t="s">
        <v>551</v>
      </c>
      <c r="C462" s="627" t="s">
        <v>563</v>
      </c>
      <c r="D462" s="628" t="s">
        <v>564</v>
      </c>
      <c r="E462" s="627" t="s">
        <v>552</v>
      </c>
      <c r="F462" s="628" t="s">
        <v>553</v>
      </c>
      <c r="G462" s="627" t="s">
        <v>1264</v>
      </c>
      <c r="H462" s="627">
        <v>160414</v>
      </c>
      <c r="I462" s="627">
        <v>160676</v>
      </c>
      <c r="J462" s="627" t="s">
        <v>1359</v>
      </c>
      <c r="K462" s="627" t="s">
        <v>1360</v>
      </c>
      <c r="L462" s="629">
        <v>353.68050000000005</v>
      </c>
      <c r="M462" s="629">
        <v>1.6710484000000001</v>
      </c>
      <c r="N462" s="630">
        <v>591.01814561200013</v>
      </c>
    </row>
    <row r="463" spans="1:14" ht="14.4" customHeight="1" x14ac:dyDescent="0.3">
      <c r="A463" s="625" t="s">
        <v>549</v>
      </c>
      <c r="B463" s="626" t="s">
        <v>551</v>
      </c>
      <c r="C463" s="627" t="s">
        <v>563</v>
      </c>
      <c r="D463" s="628" t="s">
        <v>564</v>
      </c>
      <c r="E463" s="627" t="s">
        <v>552</v>
      </c>
      <c r="F463" s="628" t="s">
        <v>553</v>
      </c>
      <c r="G463" s="627" t="s">
        <v>1264</v>
      </c>
      <c r="H463" s="627">
        <v>162207</v>
      </c>
      <c r="I463" s="627">
        <v>162207</v>
      </c>
      <c r="J463" s="627" t="s">
        <v>1361</v>
      </c>
      <c r="K463" s="627" t="s">
        <v>1362</v>
      </c>
      <c r="L463" s="629">
        <v>2721.7049999999999</v>
      </c>
      <c r="M463" s="629">
        <v>1.8</v>
      </c>
      <c r="N463" s="630">
        <v>4899.0689999999995</v>
      </c>
    </row>
    <row r="464" spans="1:14" ht="14.4" customHeight="1" x14ac:dyDescent="0.3">
      <c r="A464" s="625" t="s">
        <v>549</v>
      </c>
      <c r="B464" s="626" t="s">
        <v>551</v>
      </c>
      <c r="C464" s="627" t="s">
        <v>563</v>
      </c>
      <c r="D464" s="628" t="s">
        <v>564</v>
      </c>
      <c r="E464" s="627" t="s">
        <v>552</v>
      </c>
      <c r="F464" s="628" t="s">
        <v>553</v>
      </c>
      <c r="G464" s="627" t="s">
        <v>1264</v>
      </c>
      <c r="H464" s="627">
        <v>162384</v>
      </c>
      <c r="I464" s="627">
        <v>162384</v>
      </c>
      <c r="J464" s="627" t="s">
        <v>1363</v>
      </c>
      <c r="K464" s="627" t="s">
        <v>1364</v>
      </c>
      <c r="L464" s="629">
        <v>49.309999614430915</v>
      </c>
      <c r="M464" s="629">
        <v>65.81732439999999</v>
      </c>
      <c r="N464" s="630">
        <v>3245.4522271585593</v>
      </c>
    </row>
    <row r="465" spans="1:14" ht="14.4" customHeight="1" x14ac:dyDescent="0.3">
      <c r="A465" s="625" t="s">
        <v>549</v>
      </c>
      <c r="B465" s="626" t="s">
        <v>551</v>
      </c>
      <c r="C465" s="627" t="s">
        <v>563</v>
      </c>
      <c r="D465" s="628" t="s">
        <v>564</v>
      </c>
      <c r="E465" s="627" t="s">
        <v>552</v>
      </c>
      <c r="F465" s="628" t="s">
        <v>553</v>
      </c>
      <c r="G465" s="627" t="s">
        <v>1264</v>
      </c>
      <c r="H465" s="627">
        <v>162386</v>
      </c>
      <c r="I465" s="627">
        <v>162386</v>
      </c>
      <c r="J465" s="627" t="s">
        <v>1363</v>
      </c>
      <c r="K465" s="627" t="s">
        <v>1365</v>
      </c>
      <c r="L465" s="629">
        <v>84.940000333600921</v>
      </c>
      <c r="M465" s="629">
        <v>124.393672</v>
      </c>
      <c r="N465" s="630">
        <v>10565.998497316397</v>
      </c>
    </row>
    <row r="466" spans="1:14" ht="14.4" customHeight="1" x14ac:dyDescent="0.3">
      <c r="A466" s="625" t="s">
        <v>549</v>
      </c>
      <c r="B466" s="626" t="s">
        <v>551</v>
      </c>
      <c r="C466" s="627" t="s">
        <v>563</v>
      </c>
      <c r="D466" s="628" t="s">
        <v>564</v>
      </c>
      <c r="E466" s="627" t="s">
        <v>552</v>
      </c>
      <c r="F466" s="628" t="s">
        <v>553</v>
      </c>
      <c r="G466" s="627" t="s">
        <v>1264</v>
      </c>
      <c r="H466" s="627">
        <v>162387</v>
      </c>
      <c r="I466" s="627">
        <v>162387</v>
      </c>
      <c r="J466" s="627" t="s">
        <v>1363</v>
      </c>
      <c r="K466" s="627" t="s">
        <v>1366</v>
      </c>
      <c r="L466" s="629">
        <v>438.60329914529854</v>
      </c>
      <c r="M466" s="629">
        <v>11.733571899999994</v>
      </c>
      <c r="N466" s="630">
        <v>5145.2107946710012</v>
      </c>
    </row>
    <row r="467" spans="1:14" ht="14.4" customHeight="1" x14ac:dyDescent="0.3">
      <c r="A467" s="625" t="s">
        <v>549</v>
      </c>
      <c r="B467" s="626" t="s">
        <v>551</v>
      </c>
      <c r="C467" s="627" t="s">
        <v>563</v>
      </c>
      <c r="D467" s="628" t="s">
        <v>564</v>
      </c>
      <c r="E467" s="627" t="s">
        <v>552</v>
      </c>
      <c r="F467" s="628" t="s">
        <v>553</v>
      </c>
      <c r="G467" s="627" t="s">
        <v>1264</v>
      </c>
      <c r="H467" s="627">
        <v>163183</v>
      </c>
      <c r="I467" s="627">
        <v>163183</v>
      </c>
      <c r="J467" s="627" t="s">
        <v>1367</v>
      </c>
      <c r="K467" s="627" t="s">
        <v>1368</v>
      </c>
      <c r="L467" s="629">
        <v>623.41399999999851</v>
      </c>
      <c r="M467" s="629">
        <v>3.7429000000000001</v>
      </c>
      <c r="N467" s="630">
        <v>2329.9319651999958</v>
      </c>
    </row>
    <row r="468" spans="1:14" ht="14.4" customHeight="1" x14ac:dyDescent="0.3">
      <c r="A468" s="625" t="s">
        <v>549</v>
      </c>
      <c r="B468" s="626" t="s">
        <v>551</v>
      </c>
      <c r="C468" s="627" t="s">
        <v>563</v>
      </c>
      <c r="D468" s="628" t="s">
        <v>564</v>
      </c>
      <c r="E468" s="627" t="s">
        <v>552</v>
      </c>
      <c r="F468" s="628" t="s">
        <v>553</v>
      </c>
      <c r="G468" s="627" t="s">
        <v>1264</v>
      </c>
      <c r="H468" s="627">
        <v>163185</v>
      </c>
      <c r="I468" s="627">
        <v>163185</v>
      </c>
      <c r="J468" s="627" t="s">
        <v>1369</v>
      </c>
      <c r="K468" s="627" t="s">
        <v>1370</v>
      </c>
      <c r="L468" s="629">
        <v>690.26499999999908</v>
      </c>
      <c r="M468" s="629">
        <v>1.6001998</v>
      </c>
      <c r="N468" s="630">
        <v>1104.5619149469983</v>
      </c>
    </row>
    <row r="469" spans="1:14" ht="14.4" customHeight="1" x14ac:dyDescent="0.3">
      <c r="A469" s="625" t="s">
        <v>549</v>
      </c>
      <c r="B469" s="626" t="s">
        <v>551</v>
      </c>
      <c r="C469" s="627" t="s">
        <v>563</v>
      </c>
      <c r="D469" s="628" t="s">
        <v>564</v>
      </c>
      <c r="E469" s="627" t="s">
        <v>552</v>
      </c>
      <c r="F469" s="628" t="s">
        <v>553</v>
      </c>
      <c r="G469" s="627" t="s">
        <v>1264</v>
      </c>
      <c r="H469" s="627">
        <v>163187</v>
      </c>
      <c r="I469" s="627">
        <v>163187</v>
      </c>
      <c r="J469" s="627" t="s">
        <v>1371</v>
      </c>
      <c r="K469" s="627" t="s">
        <v>1372</v>
      </c>
      <c r="L469" s="629">
        <v>298.58890825882969</v>
      </c>
      <c r="M469" s="629">
        <v>19.664000000000001</v>
      </c>
      <c r="N469" s="630">
        <v>5871.3133781108445</v>
      </c>
    </row>
    <row r="470" spans="1:14" ht="14.4" customHeight="1" x14ac:dyDescent="0.3">
      <c r="A470" s="625" t="s">
        <v>549</v>
      </c>
      <c r="B470" s="626" t="s">
        <v>551</v>
      </c>
      <c r="C470" s="627" t="s">
        <v>563</v>
      </c>
      <c r="D470" s="628" t="s">
        <v>564</v>
      </c>
      <c r="E470" s="627" t="s">
        <v>552</v>
      </c>
      <c r="F470" s="628" t="s">
        <v>553</v>
      </c>
      <c r="G470" s="627" t="s">
        <v>1264</v>
      </c>
      <c r="H470" s="627">
        <v>163306</v>
      </c>
      <c r="I470" s="627">
        <v>163306</v>
      </c>
      <c r="J470" s="627" t="s">
        <v>1373</v>
      </c>
      <c r="K470" s="627" t="s">
        <v>639</v>
      </c>
      <c r="L470" s="629">
        <v>77.288557309139279</v>
      </c>
      <c r="M470" s="629">
        <v>21</v>
      </c>
      <c r="N470" s="630">
        <v>1623.0597034919249</v>
      </c>
    </row>
    <row r="471" spans="1:14" ht="14.4" customHeight="1" x14ac:dyDescent="0.3">
      <c r="A471" s="625" t="s">
        <v>549</v>
      </c>
      <c r="B471" s="626" t="s">
        <v>551</v>
      </c>
      <c r="C471" s="627" t="s">
        <v>563</v>
      </c>
      <c r="D471" s="628" t="s">
        <v>564</v>
      </c>
      <c r="E471" s="627" t="s">
        <v>552</v>
      </c>
      <c r="F471" s="628" t="s">
        <v>553</v>
      </c>
      <c r="G471" s="627" t="s">
        <v>1264</v>
      </c>
      <c r="H471" s="627">
        <v>163307</v>
      </c>
      <c r="I471" s="627">
        <v>163307</v>
      </c>
      <c r="J471" s="627" t="s">
        <v>1373</v>
      </c>
      <c r="K471" s="627" t="s">
        <v>683</v>
      </c>
      <c r="L471" s="629">
        <v>173.08701220372399</v>
      </c>
      <c r="M471" s="629">
        <v>179.52767660000001</v>
      </c>
      <c r="N471" s="630">
        <v>31073.999836539184</v>
      </c>
    </row>
    <row r="472" spans="1:14" ht="14.4" customHeight="1" x14ac:dyDescent="0.3">
      <c r="A472" s="625" t="s">
        <v>549</v>
      </c>
      <c r="B472" s="626" t="s">
        <v>551</v>
      </c>
      <c r="C472" s="627" t="s">
        <v>563</v>
      </c>
      <c r="D472" s="628" t="s">
        <v>564</v>
      </c>
      <c r="E472" s="627" t="s">
        <v>552</v>
      </c>
      <c r="F472" s="628" t="s">
        <v>553</v>
      </c>
      <c r="G472" s="627" t="s">
        <v>1264</v>
      </c>
      <c r="H472" s="627">
        <v>163310</v>
      </c>
      <c r="I472" s="627">
        <v>163310</v>
      </c>
      <c r="J472" s="627" t="s">
        <v>1373</v>
      </c>
      <c r="K472" s="627" t="s">
        <v>1374</v>
      </c>
      <c r="L472" s="629">
        <v>666.09971511414017</v>
      </c>
      <c r="M472" s="629">
        <v>2.1568290999999999</v>
      </c>
      <c r="N472" s="630">
        <v>1466.7000249346631</v>
      </c>
    </row>
    <row r="473" spans="1:14" ht="14.4" customHeight="1" x14ac:dyDescent="0.3">
      <c r="A473" s="625" t="s">
        <v>549</v>
      </c>
      <c r="B473" s="626" t="s">
        <v>551</v>
      </c>
      <c r="C473" s="627" t="s">
        <v>563</v>
      </c>
      <c r="D473" s="628" t="s">
        <v>564</v>
      </c>
      <c r="E473" s="627" t="s">
        <v>552</v>
      </c>
      <c r="F473" s="628" t="s">
        <v>553</v>
      </c>
      <c r="G473" s="627" t="s">
        <v>1264</v>
      </c>
      <c r="H473" s="627">
        <v>164094</v>
      </c>
      <c r="I473" s="627">
        <v>164094</v>
      </c>
      <c r="J473" s="627" t="s">
        <v>1375</v>
      </c>
      <c r="K473" s="627" t="s">
        <v>1376</v>
      </c>
      <c r="L473" s="629">
        <v>180.98821434379394</v>
      </c>
      <c r="M473" s="629">
        <v>44.709100100000001</v>
      </c>
      <c r="N473" s="630">
        <v>8092.8754096879584</v>
      </c>
    </row>
    <row r="474" spans="1:14" ht="14.4" customHeight="1" x14ac:dyDescent="0.3">
      <c r="A474" s="625" t="s">
        <v>549</v>
      </c>
      <c r="B474" s="626" t="s">
        <v>551</v>
      </c>
      <c r="C474" s="627" t="s">
        <v>563</v>
      </c>
      <c r="D474" s="628" t="s">
        <v>564</v>
      </c>
      <c r="E474" s="627" t="s">
        <v>552</v>
      </c>
      <c r="F474" s="628" t="s">
        <v>553</v>
      </c>
      <c r="G474" s="627" t="s">
        <v>1264</v>
      </c>
      <c r="H474" s="627">
        <v>164095</v>
      </c>
      <c r="I474" s="627">
        <v>164095</v>
      </c>
      <c r="J474" s="627" t="s">
        <v>1377</v>
      </c>
      <c r="K474" s="627" t="s">
        <v>1378</v>
      </c>
      <c r="L474" s="629">
        <v>1269.96</v>
      </c>
      <c r="M474" s="629">
        <v>2.2160000000000002</v>
      </c>
      <c r="N474" s="630">
        <v>2817.1321600000001</v>
      </c>
    </row>
    <row r="475" spans="1:14" ht="14.4" customHeight="1" x14ac:dyDescent="0.3">
      <c r="A475" s="625" t="s">
        <v>549</v>
      </c>
      <c r="B475" s="626" t="s">
        <v>551</v>
      </c>
      <c r="C475" s="627" t="s">
        <v>563</v>
      </c>
      <c r="D475" s="628" t="s">
        <v>564</v>
      </c>
      <c r="E475" s="627" t="s">
        <v>552</v>
      </c>
      <c r="F475" s="628" t="s">
        <v>553</v>
      </c>
      <c r="G475" s="627" t="s">
        <v>1264</v>
      </c>
      <c r="H475" s="627">
        <v>166029</v>
      </c>
      <c r="I475" s="627">
        <v>66029</v>
      </c>
      <c r="J475" s="627" t="s">
        <v>1379</v>
      </c>
      <c r="K475" s="627" t="s">
        <v>1380</v>
      </c>
      <c r="L475" s="629">
        <v>58.23</v>
      </c>
      <c r="M475" s="629">
        <v>2</v>
      </c>
      <c r="N475" s="630">
        <v>116.46</v>
      </c>
    </row>
    <row r="476" spans="1:14" ht="14.4" customHeight="1" x14ac:dyDescent="0.3">
      <c r="A476" s="625" t="s">
        <v>549</v>
      </c>
      <c r="B476" s="626" t="s">
        <v>551</v>
      </c>
      <c r="C476" s="627" t="s">
        <v>563</v>
      </c>
      <c r="D476" s="628" t="s">
        <v>564</v>
      </c>
      <c r="E476" s="627" t="s">
        <v>552</v>
      </c>
      <c r="F476" s="628" t="s">
        <v>553</v>
      </c>
      <c r="G476" s="627" t="s">
        <v>1264</v>
      </c>
      <c r="H476" s="627">
        <v>166030</v>
      </c>
      <c r="I476" s="627">
        <v>66030</v>
      </c>
      <c r="J476" s="627" t="s">
        <v>1379</v>
      </c>
      <c r="K476" s="627" t="s">
        <v>1381</v>
      </c>
      <c r="L476" s="629">
        <v>108.99997291784238</v>
      </c>
      <c r="M476" s="629">
        <v>5</v>
      </c>
      <c r="N476" s="630">
        <v>544.99986458921194</v>
      </c>
    </row>
    <row r="477" spans="1:14" ht="14.4" customHeight="1" x14ac:dyDescent="0.3">
      <c r="A477" s="625" t="s">
        <v>549</v>
      </c>
      <c r="B477" s="626" t="s">
        <v>551</v>
      </c>
      <c r="C477" s="627" t="s">
        <v>563</v>
      </c>
      <c r="D477" s="628" t="s">
        <v>564</v>
      </c>
      <c r="E477" s="627" t="s">
        <v>552</v>
      </c>
      <c r="F477" s="628" t="s">
        <v>553</v>
      </c>
      <c r="G477" s="627" t="s">
        <v>1264</v>
      </c>
      <c r="H477" s="627">
        <v>167357</v>
      </c>
      <c r="I477" s="627">
        <v>167357</v>
      </c>
      <c r="J477" s="627" t="s">
        <v>1382</v>
      </c>
      <c r="K477" s="627" t="s">
        <v>1383</v>
      </c>
      <c r="L477" s="629">
        <v>8428.57999699227</v>
      </c>
      <c r="M477" s="629">
        <v>1</v>
      </c>
      <c r="N477" s="630">
        <v>8428.57999699227</v>
      </c>
    </row>
    <row r="478" spans="1:14" ht="14.4" customHeight="1" x14ac:dyDescent="0.3">
      <c r="A478" s="625" t="s">
        <v>549</v>
      </c>
      <c r="B478" s="626" t="s">
        <v>551</v>
      </c>
      <c r="C478" s="627" t="s">
        <v>563</v>
      </c>
      <c r="D478" s="628" t="s">
        <v>564</v>
      </c>
      <c r="E478" s="627" t="s">
        <v>552</v>
      </c>
      <c r="F478" s="628" t="s">
        <v>553</v>
      </c>
      <c r="G478" s="627" t="s">
        <v>1264</v>
      </c>
      <c r="H478" s="627">
        <v>169225</v>
      </c>
      <c r="I478" s="627">
        <v>169225</v>
      </c>
      <c r="J478" s="627" t="s">
        <v>1384</v>
      </c>
      <c r="K478" s="627" t="s">
        <v>1385</v>
      </c>
      <c r="L478" s="629">
        <v>1353.4800193742449</v>
      </c>
      <c r="M478" s="629">
        <v>10.113</v>
      </c>
      <c r="N478" s="630">
        <v>13687.743393466568</v>
      </c>
    </row>
    <row r="479" spans="1:14" ht="14.4" customHeight="1" x14ac:dyDescent="0.3">
      <c r="A479" s="625" t="s">
        <v>549</v>
      </c>
      <c r="B479" s="626" t="s">
        <v>551</v>
      </c>
      <c r="C479" s="627" t="s">
        <v>563</v>
      </c>
      <c r="D479" s="628" t="s">
        <v>564</v>
      </c>
      <c r="E479" s="627" t="s">
        <v>552</v>
      </c>
      <c r="F479" s="628" t="s">
        <v>553</v>
      </c>
      <c r="G479" s="627" t="s">
        <v>1264</v>
      </c>
      <c r="H479" s="627">
        <v>169227</v>
      </c>
      <c r="I479" s="627">
        <v>169227</v>
      </c>
      <c r="J479" s="627" t="s">
        <v>1384</v>
      </c>
      <c r="K479" s="627" t="s">
        <v>1386</v>
      </c>
      <c r="L479" s="629">
        <v>4511.0896709338958</v>
      </c>
      <c r="M479" s="629">
        <v>17.471571099999998</v>
      </c>
      <c r="N479" s="630">
        <v>78815.825299230375</v>
      </c>
    </row>
    <row r="480" spans="1:14" ht="14.4" customHeight="1" x14ac:dyDescent="0.3">
      <c r="A480" s="625" t="s">
        <v>549</v>
      </c>
      <c r="B480" s="626" t="s">
        <v>551</v>
      </c>
      <c r="C480" s="627" t="s">
        <v>563</v>
      </c>
      <c r="D480" s="628" t="s">
        <v>564</v>
      </c>
      <c r="E480" s="627" t="s">
        <v>552</v>
      </c>
      <c r="F480" s="628" t="s">
        <v>553</v>
      </c>
      <c r="G480" s="627" t="s">
        <v>1264</v>
      </c>
      <c r="H480" s="627">
        <v>169228</v>
      </c>
      <c r="I480" s="627">
        <v>169228</v>
      </c>
      <c r="J480" s="627" t="s">
        <v>1384</v>
      </c>
      <c r="K480" s="627" t="s">
        <v>1387</v>
      </c>
      <c r="L480" s="629">
        <v>13558.939920700455</v>
      </c>
      <c r="M480" s="629">
        <v>12.592069199999999</v>
      </c>
      <c r="N480" s="630">
        <v>170735.10981505061</v>
      </c>
    </row>
    <row r="481" spans="1:14" ht="14.4" customHeight="1" x14ac:dyDescent="0.3">
      <c r="A481" s="625" t="s">
        <v>549</v>
      </c>
      <c r="B481" s="626" t="s">
        <v>551</v>
      </c>
      <c r="C481" s="627" t="s">
        <v>563</v>
      </c>
      <c r="D481" s="628" t="s">
        <v>564</v>
      </c>
      <c r="E481" s="627" t="s">
        <v>552</v>
      </c>
      <c r="F481" s="628" t="s">
        <v>553</v>
      </c>
      <c r="G481" s="627" t="s">
        <v>1264</v>
      </c>
      <c r="H481" s="627">
        <v>169459</v>
      </c>
      <c r="I481" s="627">
        <v>169459</v>
      </c>
      <c r="J481" s="627" t="s">
        <v>1388</v>
      </c>
      <c r="K481" s="627" t="s">
        <v>1389</v>
      </c>
      <c r="L481" s="629">
        <v>425.29605889871419</v>
      </c>
      <c r="M481" s="629">
        <v>42.719801299999993</v>
      </c>
      <c r="N481" s="630">
        <v>18171.365639404165</v>
      </c>
    </row>
    <row r="482" spans="1:14" ht="14.4" customHeight="1" x14ac:dyDescent="0.3">
      <c r="A482" s="625" t="s">
        <v>549</v>
      </c>
      <c r="B482" s="626" t="s">
        <v>551</v>
      </c>
      <c r="C482" s="627" t="s">
        <v>563</v>
      </c>
      <c r="D482" s="628" t="s">
        <v>564</v>
      </c>
      <c r="E482" s="627" t="s">
        <v>552</v>
      </c>
      <c r="F482" s="628" t="s">
        <v>553</v>
      </c>
      <c r="G482" s="627" t="s">
        <v>1264</v>
      </c>
      <c r="H482" s="627">
        <v>169460</v>
      </c>
      <c r="I482" s="627">
        <v>169460</v>
      </c>
      <c r="J482" s="627" t="s">
        <v>1390</v>
      </c>
      <c r="K482" s="627" t="s">
        <v>1391</v>
      </c>
      <c r="L482" s="629">
        <v>2126.0887871621985</v>
      </c>
      <c r="M482" s="629">
        <v>31.857904399999999</v>
      </c>
      <c r="N482" s="630">
        <v>67709.835120796968</v>
      </c>
    </row>
    <row r="483" spans="1:14" ht="14.4" customHeight="1" x14ac:dyDescent="0.3">
      <c r="A483" s="625" t="s">
        <v>549</v>
      </c>
      <c r="B483" s="626" t="s">
        <v>551</v>
      </c>
      <c r="C483" s="627" t="s">
        <v>563</v>
      </c>
      <c r="D483" s="628" t="s">
        <v>564</v>
      </c>
      <c r="E483" s="627" t="s">
        <v>552</v>
      </c>
      <c r="F483" s="628" t="s">
        <v>553</v>
      </c>
      <c r="G483" s="627" t="s">
        <v>1264</v>
      </c>
      <c r="H483" s="627">
        <v>172159</v>
      </c>
      <c r="I483" s="627">
        <v>172173</v>
      </c>
      <c r="J483" s="627" t="s">
        <v>1359</v>
      </c>
      <c r="K483" s="627" t="s">
        <v>1392</v>
      </c>
      <c r="L483" s="629">
        <v>4024.5208705098053</v>
      </c>
      <c r="M483" s="629">
        <v>3.9059999999999997</v>
      </c>
      <c r="N483" s="630">
        <v>15719.781757336121</v>
      </c>
    </row>
    <row r="484" spans="1:14" ht="14.4" customHeight="1" x14ac:dyDescent="0.3">
      <c r="A484" s="625" t="s">
        <v>549</v>
      </c>
      <c r="B484" s="626" t="s">
        <v>551</v>
      </c>
      <c r="C484" s="627" t="s">
        <v>563</v>
      </c>
      <c r="D484" s="628" t="s">
        <v>564</v>
      </c>
      <c r="E484" s="627" t="s">
        <v>552</v>
      </c>
      <c r="F484" s="628" t="s">
        <v>553</v>
      </c>
      <c r="G484" s="627" t="s">
        <v>1264</v>
      </c>
      <c r="H484" s="627">
        <v>176690</v>
      </c>
      <c r="I484" s="627">
        <v>176690</v>
      </c>
      <c r="J484" s="627" t="s">
        <v>1393</v>
      </c>
      <c r="K484" s="627" t="s">
        <v>1394</v>
      </c>
      <c r="L484" s="629">
        <v>122.27</v>
      </c>
      <c r="M484" s="629">
        <v>1</v>
      </c>
      <c r="N484" s="630">
        <v>122.27</v>
      </c>
    </row>
    <row r="485" spans="1:14" ht="14.4" customHeight="1" x14ac:dyDescent="0.3">
      <c r="A485" s="625" t="s">
        <v>549</v>
      </c>
      <c r="B485" s="626" t="s">
        <v>551</v>
      </c>
      <c r="C485" s="627" t="s">
        <v>563</v>
      </c>
      <c r="D485" s="628" t="s">
        <v>564</v>
      </c>
      <c r="E485" s="627" t="s">
        <v>552</v>
      </c>
      <c r="F485" s="628" t="s">
        <v>553</v>
      </c>
      <c r="G485" s="627" t="s">
        <v>1264</v>
      </c>
      <c r="H485" s="627">
        <v>182952</v>
      </c>
      <c r="I485" s="627">
        <v>82952</v>
      </c>
      <c r="J485" s="627" t="s">
        <v>1395</v>
      </c>
      <c r="K485" s="627" t="s">
        <v>1396</v>
      </c>
      <c r="L485" s="629">
        <v>167.68551366996545</v>
      </c>
      <c r="M485" s="629">
        <v>49</v>
      </c>
      <c r="N485" s="630">
        <v>8231.2365000301925</v>
      </c>
    </row>
    <row r="486" spans="1:14" ht="14.4" customHeight="1" x14ac:dyDescent="0.3">
      <c r="A486" s="625" t="s">
        <v>549</v>
      </c>
      <c r="B486" s="626" t="s">
        <v>551</v>
      </c>
      <c r="C486" s="627" t="s">
        <v>563</v>
      </c>
      <c r="D486" s="628" t="s">
        <v>564</v>
      </c>
      <c r="E486" s="627" t="s">
        <v>552</v>
      </c>
      <c r="F486" s="628" t="s">
        <v>553</v>
      </c>
      <c r="G486" s="627" t="s">
        <v>1264</v>
      </c>
      <c r="H486" s="627">
        <v>184262</v>
      </c>
      <c r="I486" s="627">
        <v>84262</v>
      </c>
      <c r="J486" s="627" t="s">
        <v>1317</v>
      </c>
      <c r="K486" s="627" t="s">
        <v>1397</v>
      </c>
      <c r="L486" s="629">
        <v>255.00883178313265</v>
      </c>
      <c r="M486" s="629">
        <v>3</v>
      </c>
      <c r="N486" s="630">
        <v>765.02649534939792</v>
      </c>
    </row>
    <row r="487" spans="1:14" ht="14.4" customHeight="1" x14ac:dyDescent="0.3">
      <c r="A487" s="625" t="s">
        <v>549</v>
      </c>
      <c r="B487" s="626" t="s">
        <v>551</v>
      </c>
      <c r="C487" s="627" t="s">
        <v>563</v>
      </c>
      <c r="D487" s="628" t="s">
        <v>564</v>
      </c>
      <c r="E487" s="627" t="s">
        <v>552</v>
      </c>
      <c r="F487" s="628" t="s">
        <v>553</v>
      </c>
      <c r="G487" s="627" t="s">
        <v>1264</v>
      </c>
      <c r="H487" s="627">
        <v>184396</v>
      </c>
      <c r="I487" s="627">
        <v>84396</v>
      </c>
      <c r="J487" s="627" t="s">
        <v>1398</v>
      </c>
      <c r="K487" s="627" t="s">
        <v>1399</v>
      </c>
      <c r="L487" s="629">
        <v>83.7</v>
      </c>
      <c r="M487" s="629">
        <v>2</v>
      </c>
      <c r="N487" s="630">
        <v>167.4</v>
      </c>
    </row>
    <row r="488" spans="1:14" ht="14.4" customHeight="1" x14ac:dyDescent="0.3">
      <c r="A488" s="625" t="s">
        <v>549</v>
      </c>
      <c r="B488" s="626" t="s">
        <v>551</v>
      </c>
      <c r="C488" s="627" t="s">
        <v>563</v>
      </c>
      <c r="D488" s="628" t="s">
        <v>564</v>
      </c>
      <c r="E488" s="627" t="s">
        <v>552</v>
      </c>
      <c r="F488" s="628" t="s">
        <v>553</v>
      </c>
      <c r="G488" s="627" t="s">
        <v>1264</v>
      </c>
      <c r="H488" s="627">
        <v>184399</v>
      </c>
      <c r="I488" s="627">
        <v>84399</v>
      </c>
      <c r="J488" s="627" t="s">
        <v>1400</v>
      </c>
      <c r="K488" s="627" t="s">
        <v>1401</v>
      </c>
      <c r="L488" s="629">
        <v>337.58314430340465</v>
      </c>
      <c r="M488" s="629">
        <v>3</v>
      </c>
      <c r="N488" s="630">
        <v>1012.749432910214</v>
      </c>
    </row>
    <row r="489" spans="1:14" ht="14.4" customHeight="1" x14ac:dyDescent="0.3">
      <c r="A489" s="625" t="s">
        <v>549</v>
      </c>
      <c r="B489" s="626" t="s">
        <v>551</v>
      </c>
      <c r="C489" s="627" t="s">
        <v>563</v>
      </c>
      <c r="D489" s="628" t="s">
        <v>564</v>
      </c>
      <c r="E489" s="627" t="s">
        <v>552</v>
      </c>
      <c r="F489" s="628" t="s">
        <v>553</v>
      </c>
      <c r="G489" s="627" t="s">
        <v>1264</v>
      </c>
      <c r="H489" s="627">
        <v>187812</v>
      </c>
      <c r="I489" s="627">
        <v>187812</v>
      </c>
      <c r="J489" s="627" t="s">
        <v>1402</v>
      </c>
      <c r="K489" s="627" t="s">
        <v>658</v>
      </c>
      <c r="L489" s="629">
        <v>187.5850070423065</v>
      </c>
      <c r="M489" s="629">
        <v>2</v>
      </c>
      <c r="N489" s="630">
        <v>375.170014084613</v>
      </c>
    </row>
    <row r="490" spans="1:14" ht="14.4" customHeight="1" x14ac:dyDescent="0.3">
      <c r="A490" s="625" t="s">
        <v>549</v>
      </c>
      <c r="B490" s="626" t="s">
        <v>551</v>
      </c>
      <c r="C490" s="627" t="s">
        <v>563</v>
      </c>
      <c r="D490" s="628" t="s">
        <v>564</v>
      </c>
      <c r="E490" s="627" t="s">
        <v>552</v>
      </c>
      <c r="F490" s="628" t="s">
        <v>553</v>
      </c>
      <c r="G490" s="627" t="s">
        <v>1264</v>
      </c>
      <c r="H490" s="627">
        <v>190957</v>
      </c>
      <c r="I490" s="627">
        <v>90957</v>
      </c>
      <c r="J490" s="627" t="s">
        <v>1403</v>
      </c>
      <c r="K490" s="627" t="s">
        <v>780</v>
      </c>
      <c r="L490" s="629">
        <v>43.141232821672581</v>
      </c>
      <c r="M490" s="629">
        <v>26</v>
      </c>
      <c r="N490" s="630">
        <v>1121.6892028609902</v>
      </c>
    </row>
    <row r="491" spans="1:14" ht="14.4" customHeight="1" x14ac:dyDescent="0.3">
      <c r="A491" s="625" t="s">
        <v>549</v>
      </c>
      <c r="B491" s="626" t="s">
        <v>551</v>
      </c>
      <c r="C491" s="627" t="s">
        <v>563</v>
      </c>
      <c r="D491" s="628" t="s">
        <v>564</v>
      </c>
      <c r="E491" s="627" t="s">
        <v>552</v>
      </c>
      <c r="F491" s="628" t="s">
        <v>553</v>
      </c>
      <c r="G491" s="627" t="s">
        <v>1264</v>
      </c>
      <c r="H491" s="627">
        <v>190959</v>
      </c>
      <c r="I491" s="627">
        <v>90959</v>
      </c>
      <c r="J491" s="627" t="s">
        <v>1403</v>
      </c>
      <c r="K491" s="627" t="s">
        <v>1404</v>
      </c>
      <c r="L491" s="629">
        <v>56.701777433358295</v>
      </c>
      <c r="M491" s="629">
        <v>22</v>
      </c>
      <c r="N491" s="630">
        <v>1247.3822890004576</v>
      </c>
    </row>
    <row r="492" spans="1:14" ht="14.4" customHeight="1" x14ac:dyDescent="0.3">
      <c r="A492" s="625" t="s">
        <v>549</v>
      </c>
      <c r="B492" s="626" t="s">
        <v>551</v>
      </c>
      <c r="C492" s="627" t="s">
        <v>563</v>
      </c>
      <c r="D492" s="628" t="s">
        <v>564</v>
      </c>
      <c r="E492" s="627" t="s">
        <v>552</v>
      </c>
      <c r="F492" s="628" t="s">
        <v>553</v>
      </c>
      <c r="G492" s="627" t="s">
        <v>1264</v>
      </c>
      <c r="H492" s="627">
        <v>192587</v>
      </c>
      <c r="I492" s="627">
        <v>92587</v>
      </c>
      <c r="J492" s="627" t="s">
        <v>1405</v>
      </c>
      <c r="K492" s="627" t="s">
        <v>1406</v>
      </c>
      <c r="L492" s="629">
        <v>102.89</v>
      </c>
      <c r="M492" s="629">
        <v>2</v>
      </c>
      <c r="N492" s="630">
        <v>205.78</v>
      </c>
    </row>
    <row r="493" spans="1:14" ht="14.4" customHeight="1" x14ac:dyDescent="0.3">
      <c r="A493" s="625" t="s">
        <v>549</v>
      </c>
      <c r="B493" s="626" t="s">
        <v>551</v>
      </c>
      <c r="C493" s="627" t="s">
        <v>563</v>
      </c>
      <c r="D493" s="628" t="s">
        <v>564</v>
      </c>
      <c r="E493" s="627" t="s">
        <v>552</v>
      </c>
      <c r="F493" s="628" t="s">
        <v>553</v>
      </c>
      <c r="G493" s="627" t="s">
        <v>1264</v>
      </c>
      <c r="H493" s="627">
        <v>193013</v>
      </c>
      <c r="I493" s="627">
        <v>93013</v>
      </c>
      <c r="J493" s="627" t="s">
        <v>1407</v>
      </c>
      <c r="K493" s="627" t="s">
        <v>1381</v>
      </c>
      <c r="L493" s="629">
        <v>108.83999999999996</v>
      </c>
      <c r="M493" s="629">
        <v>3</v>
      </c>
      <c r="N493" s="630">
        <v>326.51999999999987</v>
      </c>
    </row>
    <row r="494" spans="1:14" ht="14.4" customHeight="1" x14ac:dyDescent="0.3">
      <c r="A494" s="625" t="s">
        <v>549</v>
      </c>
      <c r="B494" s="626" t="s">
        <v>551</v>
      </c>
      <c r="C494" s="627" t="s">
        <v>563</v>
      </c>
      <c r="D494" s="628" t="s">
        <v>564</v>
      </c>
      <c r="E494" s="627" t="s">
        <v>552</v>
      </c>
      <c r="F494" s="628" t="s">
        <v>553</v>
      </c>
      <c r="G494" s="627" t="s">
        <v>1264</v>
      </c>
      <c r="H494" s="627">
        <v>193016</v>
      </c>
      <c r="I494" s="627">
        <v>93016</v>
      </c>
      <c r="J494" s="627" t="s">
        <v>1408</v>
      </c>
      <c r="K494" s="627" t="s">
        <v>1409</v>
      </c>
      <c r="L494" s="629">
        <v>188.67410982983301</v>
      </c>
      <c r="M494" s="629">
        <v>4</v>
      </c>
      <c r="N494" s="630">
        <v>754.69643931933206</v>
      </c>
    </row>
    <row r="495" spans="1:14" ht="14.4" customHeight="1" x14ac:dyDescent="0.3">
      <c r="A495" s="625" t="s">
        <v>549</v>
      </c>
      <c r="B495" s="626" t="s">
        <v>551</v>
      </c>
      <c r="C495" s="627" t="s">
        <v>563</v>
      </c>
      <c r="D495" s="628" t="s">
        <v>564</v>
      </c>
      <c r="E495" s="627" t="s">
        <v>552</v>
      </c>
      <c r="F495" s="628" t="s">
        <v>553</v>
      </c>
      <c r="G495" s="627" t="s">
        <v>1264</v>
      </c>
      <c r="H495" s="627">
        <v>193019</v>
      </c>
      <c r="I495" s="627">
        <v>93019</v>
      </c>
      <c r="J495" s="627" t="s">
        <v>1410</v>
      </c>
      <c r="K495" s="627" t="s">
        <v>1411</v>
      </c>
      <c r="L495" s="629">
        <v>278.36973933286902</v>
      </c>
      <c r="M495" s="629">
        <v>1</v>
      </c>
      <c r="N495" s="630">
        <v>278.36973933286902</v>
      </c>
    </row>
    <row r="496" spans="1:14" ht="14.4" customHeight="1" x14ac:dyDescent="0.3">
      <c r="A496" s="625" t="s">
        <v>549</v>
      </c>
      <c r="B496" s="626" t="s">
        <v>551</v>
      </c>
      <c r="C496" s="627" t="s">
        <v>563</v>
      </c>
      <c r="D496" s="628" t="s">
        <v>564</v>
      </c>
      <c r="E496" s="627" t="s">
        <v>552</v>
      </c>
      <c r="F496" s="628" t="s">
        <v>553</v>
      </c>
      <c r="G496" s="627" t="s">
        <v>1264</v>
      </c>
      <c r="H496" s="627">
        <v>193969</v>
      </c>
      <c r="I496" s="627">
        <v>93969</v>
      </c>
      <c r="J496" s="627" t="s">
        <v>1412</v>
      </c>
      <c r="K496" s="627" t="s">
        <v>1413</v>
      </c>
      <c r="L496" s="629">
        <v>75.571936213696674</v>
      </c>
      <c r="M496" s="629">
        <v>6</v>
      </c>
      <c r="N496" s="630">
        <v>448.82968106848335</v>
      </c>
    </row>
    <row r="497" spans="1:14" ht="14.4" customHeight="1" x14ac:dyDescent="0.3">
      <c r="A497" s="625" t="s">
        <v>549</v>
      </c>
      <c r="B497" s="626" t="s">
        <v>551</v>
      </c>
      <c r="C497" s="627" t="s">
        <v>563</v>
      </c>
      <c r="D497" s="628" t="s">
        <v>564</v>
      </c>
      <c r="E497" s="627" t="s">
        <v>552</v>
      </c>
      <c r="F497" s="628" t="s">
        <v>553</v>
      </c>
      <c r="G497" s="627" t="s">
        <v>1264</v>
      </c>
      <c r="H497" s="627">
        <v>194113</v>
      </c>
      <c r="I497" s="627">
        <v>94113</v>
      </c>
      <c r="J497" s="627" t="s">
        <v>1414</v>
      </c>
      <c r="K497" s="627" t="s">
        <v>1415</v>
      </c>
      <c r="L497" s="629">
        <v>115.77027571293399</v>
      </c>
      <c r="M497" s="629">
        <v>1</v>
      </c>
      <c r="N497" s="630">
        <v>115.77027571293399</v>
      </c>
    </row>
    <row r="498" spans="1:14" ht="14.4" customHeight="1" x14ac:dyDescent="0.3">
      <c r="A498" s="625" t="s">
        <v>549</v>
      </c>
      <c r="B498" s="626" t="s">
        <v>551</v>
      </c>
      <c r="C498" s="627" t="s">
        <v>563</v>
      </c>
      <c r="D498" s="628" t="s">
        <v>564</v>
      </c>
      <c r="E498" s="627" t="s">
        <v>552</v>
      </c>
      <c r="F498" s="628" t="s">
        <v>553</v>
      </c>
      <c r="G498" s="627" t="s">
        <v>1264</v>
      </c>
      <c r="H498" s="627">
        <v>195819</v>
      </c>
      <c r="I498" s="627">
        <v>95819</v>
      </c>
      <c r="J498" s="627" t="s">
        <v>1416</v>
      </c>
      <c r="K498" s="627" t="s">
        <v>1417</v>
      </c>
      <c r="L498" s="629">
        <v>119.51</v>
      </c>
      <c r="M498" s="629">
        <v>2</v>
      </c>
      <c r="N498" s="630">
        <v>239.02</v>
      </c>
    </row>
    <row r="499" spans="1:14" ht="14.4" customHeight="1" x14ac:dyDescent="0.3">
      <c r="A499" s="625" t="s">
        <v>549</v>
      </c>
      <c r="B499" s="626" t="s">
        <v>551</v>
      </c>
      <c r="C499" s="627" t="s">
        <v>563</v>
      </c>
      <c r="D499" s="628" t="s">
        <v>564</v>
      </c>
      <c r="E499" s="627" t="s">
        <v>552</v>
      </c>
      <c r="F499" s="628" t="s">
        <v>553</v>
      </c>
      <c r="G499" s="627" t="s">
        <v>1264</v>
      </c>
      <c r="H499" s="627">
        <v>197563</v>
      </c>
      <c r="I499" s="627">
        <v>97563</v>
      </c>
      <c r="J499" s="627" t="s">
        <v>1418</v>
      </c>
      <c r="K499" s="627" t="s">
        <v>1419</v>
      </c>
      <c r="L499" s="629">
        <v>547.97499999999945</v>
      </c>
      <c r="M499" s="629">
        <v>2</v>
      </c>
      <c r="N499" s="630">
        <v>1095.9499999999989</v>
      </c>
    </row>
    <row r="500" spans="1:14" ht="14.4" customHeight="1" x14ac:dyDescent="0.3">
      <c r="A500" s="625" t="s">
        <v>549</v>
      </c>
      <c r="B500" s="626" t="s">
        <v>551</v>
      </c>
      <c r="C500" s="627" t="s">
        <v>563</v>
      </c>
      <c r="D500" s="628" t="s">
        <v>564</v>
      </c>
      <c r="E500" s="627" t="s">
        <v>552</v>
      </c>
      <c r="F500" s="628" t="s">
        <v>553</v>
      </c>
      <c r="G500" s="627" t="s">
        <v>1264</v>
      </c>
      <c r="H500" s="627">
        <v>197776</v>
      </c>
      <c r="I500" s="627">
        <v>97776</v>
      </c>
      <c r="J500" s="627" t="s">
        <v>1420</v>
      </c>
      <c r="K500" s="627" t="s">
        <v>1421</v>
      </c>
      <c r="L500" s="629">
        <v>575.52</v>
      </c>
      <c r="M500" s="629">
        <v>1</v>
      </c>
      <c r="N500" s="630">
        <v>575.52</v>
      </c>
    </row>
    <row r="501" spans="1:14" ht="14.4" customHeight="1" x14ac:dyDescent="0.3">
      <c r="A501" s="625" t="s">
        <v>549</v>
      </c>
      <c r="B501" s="626" t="s">
        <v>551</v>
      </c>
      <c r="C501" s="627" t="s">
        <v>563</v>
      </c>
      <c r="D501" s="628" t="s">
        <v>564</v>
      </c>
      <c r="E501" s="627" t="s">
        <v>552</v>
      </c>
      <c r="F501" s="628" t="s">
        <v>553</v>
      </c>
      <c r="G501" s="627" t="s">
        <v>1264</v>
      </c>
      <c r="H501" s="627">
        <v>394970</v>
      </c>
      <c r="I501" s="627">
        <v>172174</v>
      </c>
      <c r="J501" s="627" t="s">
        <v>1359</v>
      </c>
      <c r="K501" s="627" t="s">
        <v>1422</v>
      </c>
      <c r="L501" s="629">
        <v>1956.62</v>
      </c>
      <c r="M501" s="629">
        <v>3.819</v>
      </c>
      <c r="N501" s="630">
        <v>7472.3317799999995</v>
      </c>
    </row>
    <row r="502" spans="1:14" ht="14.4" customHeight="1" x14ac:dyDescent="0.3">
      <c r="A502" s="625" t="s">
        <v>549</v>
      </c>
      <c r="B502" s="626" t="s">
        <v>551</v>
      </c>
      <c r="C502" s="627" t="s">
        <v>563</v>
      </c>
      <c r="D502" s="628" t="s">
        <v>564</v>
      </c>
      <c r="E502" s="627" t="s">
        <v>552</v>
      </c>
      <c r="F502" s="628" t="s">
        <v>553</v>
      </c>
      <c r="G502" s="627" t="s">
        <v>1264</v>
      </c>
      <c r="H502" s="627">
        <v>844554</v>
      </c>
      <c r="I502" s="627">
        <v>114065</v>
      </c>
      <c r="J502" s="627" t="s">
        <v>1423</v>
      </c>
      <c r="K502" s="627" t="s">
        <v>1424</v>
      </c>
      <c r="L502" s="629">
        <v>102.68857142857142</v>
      </c>
      <c r="M502" s="629">
        <v>10</v>
      </c>
      <c r="N502" s="630">
        <v>1026.6500000000001</v>
      </c>
    </row>
    <row r="503" spans="1:14" ht="14.4" customHeight="1" x14ac:dyDescent="0.3">
      <c r="A503" s="625" t="s">
        <v>549</v>
      </c>
      <c r="B503" s="626" t="s">
        <v>551</v>
      </c>
      <c r="C503" s="627" t="s">
        <v>563</v>
      </c>
      <c r="D503" s="628" t="s">
        <v>564</v>
      </c>
      <c r="E503" s="627" t="s">
        <v>552</v>
      </c>
      <c r="F503" s="628" t="s">
        <v>553</v>
      </c>
      <c r="G503" s="627" t="s">
        <v>1264</v>
      </c>
      <c r="H503" s="627">
        <v>845796</v>
      </c>
      <c r="I503" s="627">
        <v>126031</v>
      </c>
      <c r="J503" s="627" t="s">
        <v>1425</v>
      </c>
      <c r="K503" s="627" t="s">
        <v>658</v>
      </c>
      <c r="L503" s="629">
        <v>82.87</v>
      </c>
      <c r="M503" s="629">
        <v>1</v>
      </c>
      <c r="N503" s="630">
        <v>82.87</v>
      </c>
    </row>
    <row r="504" spans="1:14" ht="14.4" customHeight="1" x14ac:dyDescent="0.3">
      <c r="A504" s="625" t="s">
        <v>549</v>
      </c>
      <c r="B504" s="626" t="s">
        <v>551</v>
      </c>
      <c r="C504" s="627" t="s">
        <v>563</v>
      </c>
      <c r="D504" s="628" t="s">
        <v>564</v>
      </c>
      <c r="E504" s="627" t="s">
        <v>552</v>
      </c>
      <c r="F504" s="628" t="s">
        <v>553</v>
      </c>
      <c r="G504" s="627" t="s">
        <v>1264</v>
      </c>
      <c r="H504" s="627">
        <v>846446</v>
      </c>
      <c r="I504" s="627">
        <v>124343</v>
      </c>
      <c r="J504" s="627" t="s">
        <v>1426</v>
      </c>
      <c r="K504" s="627" t="s">
        <v>593</v>
      </c>
      <c r="L504" s="629">
        <v>102.76</v>
      </c>
      <c r="M504" s="629">
        <v>4</v>
      </c>
      <c r="N504" s="630">
        <v>411.75</v>
      </c>
    </row>
    <row r="505" spans="1:14" ht="14.4" customHeight="1" x14ac:dyDescent="0.3">
      <c r="A505" s="625" t="s">
        <v>549</v>
      </c>
      <c r="B505" s="626" t="s">
        <v>551</v>
      </c>
      <c r="C505" s="627" t="s">
        <v>563</v>
      </c>
      <c r="D505" s="628" t="s">
        <v>564</v>
      </c>
      <c r="E505" s="627" t="s">
        <v>552</v>
      </c>
      <c r="F505" s="628" t="s">
        <v>553</v>
      </c>
      <c r="G505" s="627" t="s">
        <v>1264</v>
      </c>
      <c r="H505" s="627">
        <v>846883</v>
      </c>
      <c r="I505" s="627">
        <v>103060</v>
      </c>
      <c r="J505" s="627" t="s">
        <v>1427</v>
      </c>
      <c r="K505" s="627" t="s">
        <v>1428</v>
      </c>
      <c r="L505" s="629">
        <v>637.85</v>
      </c>
      <c r="M505" s="629">
        <v>3</v>
      </c>
      <c r="N505" s="630">
        <v>1913.5500000000002</v>
      </c>
    </row>
    <row r="506" spans="1:14" ht="14.4" customHeight="1" x14ac:dyDescent="0.3">
      <c r="A506" s="625" t="s">
        <v>549</v>
      </c>
      <c r="B506" s="626" t="s">
        <v>551</v>
      </c>
      <c r="C506" s="627" t="s">
        <v>563</v>
      </c>
      <c r="D506" s="628" t="s">
        <v>564</v>
      </c>
      <c r="E506" s="627" t="s">
        <v>552</v>
      </c>
      <c r="F506" s="628" t="s">
        <v>553</v>
      </c>
      <c r="G506" s="627" t="s">
        <v>1264</v>
      </c>
      <c r="H506" s="627">
        <v>847488</v>
      </c>
      <c r="I506" s="627">
        <v>107869</v>
      </c>
      <c r="J506" s="627" t="s">
        <v>1429</v>
      </c>
      <c r="K506" s="627" t="s">
        <v>1430</v>
      </c>
      <c r="L506" s="629">
        <v>71.763333333333335</v>
      </c>
      <c r="M506" s="629">
        <v>4</v>
      </c>
      <c r="N506" s="630">
        <v>287.10000000000002</v>
      </c>
    </row>
    <row r="507" spans="1:14" ht="14.4" customHeight="1" x14ac:dyDescent="0.3">
      <c r="A507" s="625" t="s">
        <v>549</v>
      </c>
      <c r="B507" s="626" t="s">
        <v>551</v>
      </c>
      <c r="C507" s="627" t="s">
        <v>563</v>
      </c>
      <c r="D507" s="628" t="s">
        <v>564</v>
      </c>
      <c r="E507" s="627" t="s">
        <v>552</v>
      </c>
      <c r="F507" s="628" t="s">
        <v>553</v>
      </c>
      <c r="G507" s="627" t="s">
        <v>1264</v>
      </c>
      <c r="H507" s="627">
        <v>847871</v>
      </c>
      <c r="I507" s="627">
        <v>125524</v>
      </c>
      <c r="J507" s="627" t="s">
        <v>1431</v>
      </c>
      <c r="K507" s="627" t="s">
        <v>1432</v>
      </c>
      <c r="L507" s="629">
        <v>115.32</v>
      </c>
      <c r="M507" s="629">
        <v>1</v>
      </c>
      <c r="N507" s="630">
        <v>115.32</v>
      </c>
    </row>
    <row r="508" spans="1:14" ht="14.4" customHeight="1" x14ac:dyDescent="0.3">
      <c r="A508" s="625" t="s">
        <v>549</v>
      </c>
      <c r="B508" s="626" t="s">
        <v>551</v>
      </c>
      <c r="C508" s="627" t="s">
        <v>563</v>
      </c>
      <c r="D508" s="628" t="s">
        <v>564</v>
      </c>
      <c r="E508" s="627" t="s">
        <v>552</v>
      </c>
      <c r="F508" s="628" t="s">
        <v>553</v>
      </c>
      <c r="G508" s="627" t="s">
        <v>1264</v>
      </c>
      <c r="H508" s="627">
        <v>848352</v>
      </c>
      <c r="I508" s="627">
        <v>130172</v>
      </c>
      <c r="J508" s="627" t="s">
        <v>1433</v>
      </c>
      <c r="K508" s="627" t="s">
        <v>1434</v>
      </c>
      <c r="L508" s="629">
        <v>111.58</v>
      </c>
      <c r="M508" s="629">
        <v>1</v>
      </c>
      <c r="N508" s="630">
        <v>111.58</v>
      </c>
    </row>
    <row r="509" spans="1:14" ht="14.4" customHeight="1" x14ac:dyDescent="0.3">
      <c r="A509" s="625" t="s">
        <v>549</v>
      </c>
      <c r="B509" s="626" t="s">
        <v>551</v>
      </c>
      <c r="C509" s="627" t="s">
        <v>563</v>
      </c>
      <c r="D509" s="628" t="s">
        <v>564</v>
      </c>
      <c r="E509" s="627" t="s">
        <v>552</v>
      </c>
      <c r="F509" s="628" t="s">
        <v>553</v>
      </c>
      <c r="G509" s="627" t="s">
        <v>1264</v>
      </c>
      <c r="H509" s="627">
        <v>848382</v>
      </c>
      <c r="I509" s="627">
        <v>119617</v>
      </c>
      <c r="J509" s="627" t="s">
        <v>1435</v>
      </c>
      <c r="K509" s="627" t="s">
        <v>1266</v>
      </c>
      <c r="L509" s="629">
        <v>2357.0299747659324</v>
      </c>
      <c r="M509" s="629">
        <v>15</v>
      </c>
      <c r="N509" s="630">
        <v>35375.999545786784</v>
      </c>
    </row>
    <row r="510" spans="1:14" ht="14.4" customHeight="1" x14ac:dyDescent="0.3">
      <c r="A510" s="625" t="s">
        <v>549</v>
      </c>
      <c r="B510" s="626" t="s">
        <v>551</v>
      </c>
      <c r="C510" s="627" t="s">
        <v>563</v>
      </c>
      <c r="D510" s="628" t="s">
        <v>564</v>
      </c>
      <c r="E510" s="627" t="s">
        <v>552</v>
      </c>
      <c r="F510" s="628" t="s">
        <v>553</v>
      </c>
      <c r="G510" s="627" t="s">
        <v>1264</v>
      </c>
      <c r="H510" s="627">
        <v>848470</v>
      </c>
      <c r="I510" s="627">
        <v>119618</v>
      </c>
      <c r="J510" s="627" t="s">
        <v>1436</v>
      </c>
      <c r="K510" s="627" t="s">
        <v>1437</v>
      </c>
      <c r="L510" s="629">
        <v>7087.0788322092949</v>
      </c>
      <c r="M510" s="629">
        <v>23.617000000000004</v>
      </c>
      <c r="N510" s="630">
        <v>167421.76867256273</v>
      </c>
    </row>
    <row r="511" spans="1:14" ht="14.4" customHeight="1" x14ac:dyDescent="0.3">
      <c r="A511" s="625" t="s">
        <v>549</v>
      </c>
      <c r="B511" s="626" t="s">
        <v>551</v>
      </c>
      <c r="C511" s="627" t="s">
        <v>563</v>
      </c>
      <c r="D511" s="628" t="s">
        <v>564</v>
      </c>
      <c r="E511" s="627" t="s">
        <v>552</v>
      </c>
      <c r="F511" s="628" t="s">
        <v>553</v>
      </c>
      <c r="G511" s="627" t="s">
        <v>1264</v>
      </c>
      <c r="H511" s="627">
        <v>848947</v>
      </c>
      <c r="I511" s="627">
        <v>135928</v>
      </c>
      <c r="J511" s="627" t="s">
        <v>1438</v>
      </c>
      <c r="K511" s="627" t="s">
        <v>628</v>
      </c>
      <c r="L511" s="629">
        <v>174.41011214899302</v>
      </c>
      <c r="M511" s="629">
        <v>5</v>
      </c>
      <c r="N511" s="630">
        <v>871.8804485959721</v>
      </c>
    </row>
    <row r="512" spans="1:14" ht="14.4" customHeight="1" x14ac:dyDescent="0.3">
      <c r="A512" s="625" t="s">
        <v>549</v>
      </c>
      <c r="B512" s="626" t="s">
        <v>551</v>
      </c>
      <c r="C512" s="627" t="s">
        <v>563</v>
      </c>
      <c r="D512" s="628" t="s">
        <v>564</v>
      </c>
      <c r="E512" s="627" t="s">
        <v>552</v>
      </c>
      <c r="F512" s="628" t="s">
        <v>553</v>
      </c>
      <c r="G512" s="627" t="s">
        <v>1264</v>
      </c>
      <c r="H512" s="627">
        <v>849059</v>
      </c>
      <c r="I512" s="627">
        <v>107885</v>
      </c>
      <c r="J512" s="627" t="s">
        <v>1439</v>
      </c>
      <c r="K512" s="627" t="s">
        <v>1440</v>
      </c>
      <c r="L512" s="629">
        <v>257.05</v>
      </c>
      <c r="M512" s="629">
        <v>1</v>
      </c>
      <c r="N512" s="630">
        <v>257.05</v>
      </c>
    </row>
    <row r="513" spans="1:14" ht="14.4" customHeight="1" x14ac:dyDescent="0.3">
      <c r="A513" s="625" t="s">
        <v>549</v>
      </c>
      <c r="B513" s="626" t="s">
        <v>551</v>
      </c>
      <c r="C513" s="627" t="s">
        <v>563</v>
      </c>
      <c r="D513" s="628" t="s">
        <v>564</v>
      </c>
      <c r="E513" s="627" t="s">
        <v>552</v>
      </c>
      <c r="F513" s="628" t="s">
        <v>553</v>
      </c>
      <c r="G513" s="627" t="s">
        <v>1264</v>
      </c>
      <c r="H513" s="627">
        <v>849151</v>
      </c>
      <c r="I513" s="627">
        <v>122210</v>
      </c>
      <c r="J513" s="627" t="s">
        <v>1441</v>
      </c>
      <c r="K513" s="627" t="s">
        <v>607</v>
      </c>
      <c r="L513" s="629">
        <v>116.25</v>
      </c>
      <c r="M513" s="629">
        <v>1</v>
      </c>
      <c r="N513" s="630">
        <v>116.25</v>
      </c>
    </row>
    <row r="514" spans="1:14" ht="14.4" customHeight="1" x14ac:dyDescent="0.3">
      <c r="A514" s="625" t="s">
        <v>549</v>
      </c>
      <c r="B514" s="626" t="s">
        <v>551</v>
      </c>
      <c r="C514" s="627" t="s">
        <v>563</v>
      </c>
      <c r="D514" s="628" t="s">
        <v>564</v>
      </c>
      <c r="E514" s="627" t="s">
        <v>552</v>
      </c>
      <c r="F514" s="628" t="s">
        <v>553</v>
      </c>
      <c r="G514" s="627" t="s">
        <v>1264</v>
      </c>
      <c r="H514" s="627">
        <v>849172</v>
      </c>
      <c r="I514" s="627">
        <v>128133</v>
      </c>
      <c r="J514" s="627" t="s">
        <v>1442</v>
      </c>
      <c r="K514" s="627" t="s">
        <v>1443</v>
      </c>
      <c r="L514" s="629">
        <v>5739.4695862965691</v>
      </c>
      <c r="M514" s="629">
        <v>161.25358449999993</v>
      </c>
      <c r="N514" s="630">
        <v>925409.6534762868</v>
      </c>
    </row>
    <row r="515" spans="1:14" ht="14.4" customHeight="1" x14ac:dyDescent="0.3">
      <c r="A515" s="625" t="s">
        <v>549</v>
      </c>
      <c r="B515" s="626" t="s">
        <v>551</v>
      </c>
      <c r="C515" s="627" t="s">
        <v>563</v>
      </c>
      <c r="D515" s="628" t="s">
        <v>564</v>
      </c>
      <c r="E515" s="627" t="s">
        <v>552</v>
      </c>
      <c r="F515" s="628" t="s">
        <v>553</v>
      </c>
      <c r="G515" s="627" t="s">
        <v>1264</v>
      </c>
      <c r="H515" s="627">
        <v>849225</v>
      </c>
      <c r="I515" s="627">
        <v>119616</v>
      </c>
      <c r="J515" s="627" t="s">
        <v>1444</v>
      </c>
      <c r="K515" s="627" t="s">
        <v>1445</v>
      </c>
      <c r="L515" s="629">
        <v>945.22131292036113</v>
      </c>
      <c r="M515" s="629">
        <v>34.272000000000006</v>
      </c>
      <c r="N515" s="630">
        <v>32381.231448027087</v>
      </c>
    </row>
    <row r="516" spans="1:14" ht="14.4" customHeight="1" x14ac:dyDescent="0.3">
      <c r="A516" s="625" t="s">
        <v>549</v>
      </c>
      <c r="B516" s="626" t="s">
        <v>551</v>
      </c>
      <c r="C516" s="627" t="s">
        <v>563</v>
      </c>
      <c r="D516" s="628" t="s">
        <v>564</v>
      </c>
      <c r="E516" s="627" t="s">
        <v>552</v>
      </c>
      <c r="F516" s="628" t="s">
        <v>553</v>
      </c>
      <c r="G516" s="627" t="s">
        <v>1264</v>
      </c>
      <c r="H516" s="627">
        <v>849425</v>
      </c>
      <c r="I516" s="627">
        <v>115479</v>
      </c>
      <c r="J516" s="627" t="s">
        <v>1446</v>
      </c>
      <c r="K516" s="627" t="s">
        <v>1447</v>
      </c>
      <c r="L516" s="629">
        <v>95.759988119618001</v>
      </c>
      <c r="M516" s="629">
        <v>1</v>
      </c>
      <c r="N516" s="630">
        <v>95.759988119618001</v>
      </c>
    </row>
    <row r="517" spans="1:14" ht="14.4" customHeight="1" x14ac:dyDescent="0.3">
      <c r="A517" s="625" t="s">
        <v>549</v>
      </c>
      <c r="B517" s="626" t="s">
        <v>551</v>
      </c>
      <c r="C517" s="627" t="s">
        <v>563</v>
      </c>
      <c r="D517" s="628" t="s">
        <v>564</v>
      </c>
      <c r="E517" s="627" t="s">
        <v>552</v>
      </c>
      <c r="F517" s="628" t="s">
        <v>553</v>
      </c>
      <c r="G517" s="627" t="s">
        <v>1264</v>
      </c>
      <c r="H517" s="627">
        <v>849453</v>
      </c>
      <c r="I517" s="627">
        <v>163077</v>
      </c>
      <c r="J517" s="627" t="s">
        <v>1448</v>
      </c>
      <c r="K517" s="627" t="s">
        <v>1449</v>
      </c>
      <c r="L517" s="629">
        <v>23.92</v>
      </c>
      <c r="M517" s="629">
        <v>1</v>
      </c>
      <c r="N517" s="630">
        <v>23.92</v>
      </c>
    </row>
    <row r="518" spans="1:14" ht="14.4" customHeight="1" x14ac:dyDescent="0.3">
      <c r="A518" s="625" t="s">
        <v>549</v>
      </c>
      <c r="B518" s="626" t="s">
        <v>551</v>
      </c>
      <c r="C518" s="627" t="s">
        <v>563</v>
      </c>
      <c r="D518" s="628" t="s">
        <v>564</v>
      </c>
      <c r="E518" s="627" t="s">
        <v>552</v>
      </c>
      <c r="F518" s="628" t="s">
        <v>553</v>
      </c>
      <c r="G518" s="627" t="s">
        <v>1264</v>
      </c>
      <c r="H518" s="627">
        <v>849500</v>
      </c>
      <c r="I518" s="627">
        <v>120805</v>
      </c>
      <c r="J518" s="627" t="s">
        <v>1450</v>
      </c>
      <c r="K518" s="627" t="s">
        <v>1451</v>
      </c>
      <c r="L518" s="629">
        <v>107.02614181377233</v>
      </c>
      <c r="M518" s="629">
        <v>5</v>
      </c>
      <c r="N518" s="630">
        <v>536.21662479551094</v>
      </c>
    </row>
    <row r="519" spans="1:14" ht="14.4" customHeight="1" x14ac:dyDescent="0.3">
      <c r="A519" s="625" t="s">
        <v>549</v>
      </c>
      <c r="B519" s="626" t="s">
        <v>551</v>
      </c>
      <c r="C519" s="627" t="s">
        <v>563</v>
      </c>
      <c r="D519" s="628" t="s">
        <v>564</v>
      </c>
      <c r="E519" s="627" t="s">
        <v>552</v>
      </c>
      <c r="F519" s="628" t="s">
        <v>553</v>
      </c>
      <c r="G519" s="627" t="s">
        <v>1264</v>
      </c>
      <c r="H519" s="627">
        <v>849559</v>
      </c>
      <c r="I519" s="627">
        <v>125066</v>
      </c>
      <c r="J519" s="627" t="s">
        <v>1452</v>
      </c>
      <c r="K519" s="627" t="s">
        <v>1447</v>
      </c>
      <c r="L519" s="629">
        <v>152.22999999999999</v>
      </c>
      <c r="M519" s="629">
        <v>1</v>
      </c>
      <c r="N519" s="630">
        <v>152.22999999999999</v>
      </c>
    </row>
    <row r="520" spans="1:14" ht="14.4" customHeight="1" x14ac:dyDescent="0.3">
      <c r="A520" s="625" t="s">
        <v>549</v>
      </c>
      <c r="B520" s="626" t="s">
        <v>551</v>
      </c>
      <c r="C520" s="627" t="s">
        <v>563</v>
      </c>
      <c r="D520" s="628" t="s">
        <v>564</v>
      </c>
      <c r="E520" s="627" t="s">
        <v>552</v>
      </c>
      <c r="F520" s="628" t="s">
        <v>553</v>
      </c>
      <c r="G520" s="627" t="s">
        <v>1264</v>
      </c>
      <c r="H520" s="627">
        <v>849561</v>
      </c>
      <c r="I520" s="627">
        <v>125060</v>
      </c>
      <c r="J520" s="627" t="s">
        <v>1452</v>
      </c>
      <c r="K520" s="627" t="s">
        <v>1199</v>
      </c>
      <c r="L520" s="629">
        <v>49.130054272545834</v>
      </c>
      <c r="M520" s="629">
        <v>12</v>
      </c>
      <c r="N520" s="630">
        <v>589.56057928992311</v>
      </c>
    </row>
    <row r="521" spans="1:14" ht="14.4" customHeight="1" x14ac:dyDescent="0.3">
      <c r="A521" s="625" t="s">
        <v>549</v>
      </c>
      <c r="B521" s="626" t="s">
        <v>551</v>
      </c>
      <c r="C521" s="627" t="s">
        <v>563</v>
      </c>
      <c r="D521" s="628" t="s">
        <v>564</v>
      </c>
      <c r="E521" s="627" t="s">
        <v>552</v>
      </c>
      <c r="F521" s="628" t="s">
        <v>553</v>
      </c>
      <c r="G521" s="627" t="s">
        <v>1264</v>
      </c>
      <c r="H521" s="627">
        <v>849712</v>
      </c>
      <c r="I521" s="627">
        <v>125053</v>
      </c>
      <c r="J521" s="627" t="s">
        <v>1453</v>
      </c>
      <c r="K521" s="627" t="s">
        <v>1454</v>
      </c>
      <c r="L521" s="629">
        <v>214.47995738014501</v>
      </c>
      <c r="M521" s="629">
        <v>1</v>
      </c>
      <c r="N521" s="630">
        <v>214.47995738014501</v>
      </c>
    </row>
    <row r="522" spans="1:14" ht="14.4" customHeight="1" x14ac:dyDescent="0.3">
      <c r="A522" s="625" t="s">
        <v>549</v>
      </c>
      <c r="B522" s="626" t="s">
        <v>551</v>
      </c>
      <c r="C522" s="627" t="s">
        <v>563</v>
      </c>
      <c r="D522" s="628" t="s">
        <v>564</v>
      </c>
      <c r="E522" s="627" t="s">
        <v>552</v>
      </c>
      <c r="F522" s="628" t="s">
        <v>553</v>
      </c>
      <c r="G522" s="627" t="s">
        <v>1264</v>
      </c>
      <c r="H522" s="627">
        <v>849713</v>
      </c>
      <c r="I522" s="627">
        <v>125046</v>
      </c>
      <c r="J522" s="627" t="s">
        <v>1453</v>
      </c>
      <c r="K522" s="627" t="s">
        <v>1455</v>
      </c>
      <c r="L522" s="629">
        <v>64.704971062793405</v>
      </c>
      <c r="M522" s="629">
        <v>6</v>
      </c>
      <c r="N522" s="630">
        <v>388.00988425117356</v>
      </c>
    </row>
    <row r="523" spans="1:14" ht="14.4" customHeight="1" x14ac:dyDescent="0.3">
      <c r="A523" s="625" t="s">
        <v>549</v>
      </c>
      <c r="B523" s="626" t="s">
        <v>551</v>
      </c>
      <c r="C523" s="627" t="s">
        <v>563</v>
      </c>
      <c r="D523" s="628" t="s">
        <v>564</v>
      </c>
      <c r="E523" s="627" t="s">
        <v>552</v>
      </c>
      <c r="F523" s="628" t="s">
        <v>553</v>
      </c>
      <c r="G523" s="627" t="s">
        <v>1264</v>
      </c>
      <c r="H523" s="627">
        <v>850003</v>
      </c>
      <c r="I523" s="627">
        <v>135600</v>
      </c>
      <c r="J523" s="627" t="s">
        <v>1456</v>
      </c>
      <c r="K523" s="627" t="s">
        <v>1457</v>
      </c>
      <c r="L523" s="629">
        <v>528.76</v>
      </c>
      <c r="M523" s="629">
        <v>1</v>
      </c>
      <c r="N523" s="630">
        <v>528.76</v>
      </c>
    </row>
    <row r="524" spans="1:14" ht="14.4" customHeight="1" x14ac:dyDescent="0.3">
      <c r="A524" s="625" t="s">
        <v>549</v>
      </c>
      <c r="B524" s="626" t="s">
        <v>551</v>
      </c>
      <c r="C524" s="627" t="s">
        <v>563</v>
      </c>
      <c r="D524" s="628" t="s">
        <v>564</v>
      </c>
      <c r="E524" s="627" t="s">
        <v>552</v>
      </c>
      <c r="F524" s="628" t="s">
        <v>553</v>
      </c>
      <c r="G524" s="627" t="s">
        <v>1264</v>
      </c>
      <c r="H524" s="627">
        <v>850087</v>
      </c>
      <c r="I524" s="627">
        <v>120791</v>
      </c>
      <c r="J524" s="627" t="s">
        <v>1458</v>
      </c>
      <c r="K524" s="627" t="s">
        <v>1459</v>
      </c>
      <c r="L524" s="629">
        <v>80.06626855563016</v>
      </c>
      <c r="M524" s="629">
        <v>13</v>
      </c>
      <c r="N524" s="630">
        <v>1040.8802968900825</v>
      </c>
    </row>
    <row r="525" spans="1:14" ht="14.4" customHeight="1" x14ac:dyDescent="0.3">
      <c r="A525" s="625" t="s">
        <v>549</v>
      </c>
      <c r="B525" s="626" t="s">
        <v>551</v>
      </c>
      <c r="C525" s="627" t="s">
        <v>563</v>
      </c>
      <c r="D525" s="628" t="s">
        <v>564</v>
      </c>
      <c r="E525" s="627" t="s">
        <v>552</v>
      </c>
      <c r="F525" s="628" t="s">
        <v>553</v>
      </c>
      <c r="G525" s="627" t="s">
        <v>1264</v>
      </c>
      <c r="H525" s="627">
        <v>850735</v>
      </c>
      <c r="I525" s="627">
        <v>164096</v>
      </c>
      <c r="J525" s="627" t="s">
        <v>1460</v>
      </c>
      <c r="K525" s="627" t="s">
        <v>1461</v>
      </c>
      <c r="L525" s="629">
        <v>529.92196107303596</v>
      </c>
      <c r="M525" s="629">
        <v>18.738</v>
      </c>
      <c r="N525" s="630">
        <v>9937.4932975682332</v>
      </c>
    </row>
    <row r="526" spans="1:14" ht="14.4" customHeight="1" x14ac:dyDescent="0.3">
      <c r="A526" s="625" t="s">
        <v>549</v>
      </c>
      <c r="B526" s="626" t="s">
        <v>551</v>
      </c>
      <c r="C526" s="627" t="s">
        <v>563</v>
      </c>
      <c r="D526" s="628" t="s">
        <v>564</v>
      </c>
      <c r="E526" s="627" t="s">
        <v>552</v>
      </c>
      <c r="F526" s="628" t="s">
        <v>553</v>
      </c>
      <c r="G526" s="627" t="s">
        <v>1264</v>
      </c>
      <c r="H526" s="627">
        <v>16913</v>
      </c>
      <c r="I526" s="627">
        <v>16913</v>
      </c>
      <c r="J526" s="627" t="s">
        <v>1462</v>
      </c>
      <c r="K526" s="627" t="s">
        <v>1463</v>
      </c>
      <c r="L526" s="629">
        <v>82.79</v>
      </c>
      <c r="M526" s="629">
        <v>1</v>
      </c>
      <c r="N526" s="630">
        <v>82.79</v>
      </c>
    </row>
    <row r="527" spans="1:14" ht="14.4" customHeight="1" x14ac:dyDescent="0.3">
      <c r="A527" s="625" t="s">
        <v>549</v>
      </c>
      <c r="B527" s="626" t="s">
        <v>551</v>
      </c>
      <c r="C527" s="627" t="s">
        <v>563</v>
      </c>
      <c r="D527" s="628" t="s">
        <v>564</v>
      </c>
      <c r="E527" s="627" t="s">
        <v>554</v>
      </c>
      <c r="F527" s="628" t="s">
        <v>555</v>
      </c>
      <c r="G527" s="627" t="s">
        <v>690</v>
      </c>
      <c r="H527" s="627">
        <v>103414</v>
      </c>
      <c r="I527" s="627">
        <v>3414</v>
      </c>
      <c r="J527" s="627" t="s">
        <v>1464</v>
      </c>
      <c r="K527" s="627" t="s">
        <v>1465</v>
      </c>
      <c r="L527" s="629">
        <v>2332.2936548319194</v>
      </c>
      <c r="M527" s="629">
        <v>8</v>
      </c>
      <c r="N527" s="630">
        <v>18658.349238655355</v>
      </c>
    </row>
    <row r="528" spans="1:14" ht="14.4" customHeight="1" x14ac:dyDescent="0.3">
      <c r="A528" s="625" t="s">
        <v>549</v>
      </c>
      <c r="B528" s="626" t="s">
        <v>551</v>
      </c>
      <c r="C528" s="627" t="s">
        <v>563</v>
      </c>
      <c r="D528" s="628" t="s">
        <v>564</v>
      </c>
      <c r="E528" s="627" t="s">
        <v>554</v>
      </c>
      <c r="F528" s="628" t="s">
        <v>555</v>
      </c>
      <c r="G528" s="627" t="s">
        <v>690</v>
      </c>
      <c r="H528" s="627">
        <v>149409</v>
      </c>
      <c r="I528" s="627">
        <v>49409</v>
      </c>
      <c r="J528" s="627" t="s">
        <v>1466</v>
      </c>
      <c r="K528" s="627" t="s">
        <v>1467</v>
      </c>
      <c r="L528" s="629">
        <v>1390.0271428571425</v>
      </c>
      <c r="M528" s="629">
        <v>12.7</v>
      </c>
      <c r="N528" s="630">
        <v>17653.522999999997</v>
      </c>
    </row>
    <row r="529" spans="1:14" ht="14.4" customHeight="1" x14ac:dyDescent="0.3">
      <c r="A529" s="625" t="s">
        <v>549</v>
      </c>
      <c r="B529" s="626" t="s">
        <v>551</v>
      </c>
      <c r="C529" s="627" t="s">
        <v>563</v>
      </c>
      <c r="D529" s="628" t="s">
        <v>564</v>
      </c>
      <c r="E529" s="627" t="s">
        <v>554</v>
      </c>
      <c r="F529" s="628" t="s">
        <v>555</v>
      </c>
      <c r="G529" s="627" t="s">
        <v>1264</v>
      </c>
      <c r="H529" s="627">
        <v>33526</v>
      </c>
      <c r="I529" s="627">
        <v>33526</v>
      </c>
      <c r="J529" s="627" t="s">
        <v>1468</v>
      </c>
      <c r="K529" s="627" t="s">
        <v>1469</v>
      </c>
      <c r="L529" s="629">
        <v>183.37001657022546</v>
      </c>
      <c r="M529" s="629">
        <v>232</v>
      </c>
      <c r="N529" s="630">
        <v>42541.84551156262</v>
      </c>
    </row>
    <row r="530" spans="1:14" ht="14.4" customHeight="1" x14ac:dyDescent="0.3">
      <c r="A530" s="625" t="s">
        <v>549</v>
      </c>
      <c r="B530" s="626" t="s">
        <v>551</v>
      </c>
      <c r="C530" s="627" t="s">
        <v>563</v>
      </c>
      <c r="D530" s="628" t="s">
        <v>564</v>
      </c>
      <c r="E530" s="627" t="s">
        <v>554</v>
      </c>
      <c r="F530" s="628" t="s">
        <v>555</v>
      </c>
      <c r="G530" s="627" t="s">
        <v>1264</v>
      </c>
      <c r="H530" s="627">
        <v>133220</v>
      </c>
      <c r="I530" s="627">
        <v>33220</v>
      </c>
      <c r="J530" s="627" t="s">
        <v>1470</v>
      </c>
      <c r="K530" s="627" t="s">
        <v>1471</v>
      </c>
      <c r="L530" s="629">
        <v>198.25995921433451</v>
      </c>
      <c r="M530" s="629">
        <v>10</v>
      </c>
      <c r="N530" s="630">
        <v>1982.5993016236839</v>
      </c>
    </row>
    <row r="531" spans="1:14" ht="14.4" customHeight="1" x14ac:dyDescent="0.3">
      <c r="A531" s="625" t="s">
        <v>549</v>
      </c>
      <c r="B531" s="626" t="s">
        <v>551</v>
      </c>
      <c r="C531" s="627" t="s">
        <v>563</v>
      </c>
      <c r="D531" s="628" t="s">
        <v>564</v>
      </c>
      <c r="E531" s="627" t="s">
        <v>554</v>
      </c>
      <c r="F531" s="628" t="s">
        <v>555</v>
      </c>
      <c r="G531" s="627" t="s">
        <v>1264</v>
      </c>
      <c r="H531" s="627">
        <v>133339</v>
      </c>
      <c r="I531" s="627">
        <v>33339</v>
      </c>
      <c r="J531" s="627" t="s">
        <v>1472</v>
      </c>
      <c r="K531" s="627" t="s">
        <v>1327</v>
      </c>
      <c r="L531" s="629">
        <v>54.096467059067287</v>
      </c>
      <c r="M531" s="629">
        <v>31</v>
      </c>
      <c r="N531" s="630">
        <v>1676.7785766458981</v>
      </c>
    </row>
    <row r="532" spans="1:14" ht="14.4" customHeight="1" x14ac:dyDescent="0.3">
      <c r="A532" s="625" t="s">
        <v>549</v>
      </c>
      <c r="B532" s="626" t="s">
        <v>551</v>
      </c>
      <c r="C532" s="627" t="s">
        <v>563</v>
      </c>
      <c r="D532" s="628" t="s">
        <v>564</v>
      </c>
      <c r="E532" s="627" t="s">
        <v>554</v>
      </c>
      <c r="F532" s="628" t="s">
        <v>555</v>
      </c>
      <c r="G532" s="627" t="s">
        <v>1264</v>
      </c>
      <c r="H532" s="627">
        <v>133340</v>
      </c>
      <c r="I532" s="627">
        <v>33340</v>
      </c>
      <c r="J532" s="627" t="s">
        <v>1473</v>
      </c>
      <c r="K532" s="627" t="s">
        <v>1327</v>
      </c>
      <c r="L532" s="629">
        <v>54.075197600961005</v>
      </c>
      <c r="M532" s="629">
        <v>37</v>
      </c>
      <c r="N532" s="630">
        <v>2001.0284515715068</v>
      </c>
    </row>
    <row r="533" spans="1:14" ht="14.4" customHeight="1" x14ac:dyDescent="0.3">
      <c r="A533" s="625" t="s">
        <v>549</v>
      </c>
      <c r="B533" s="626" t="s">
        <v>551</v>
      </c>
      <c r="C533" s="627" t="s">
        <v>563</v>
      </c>
      <c r="D533" s="628" t="s">
        <v>564</v>
      </c>
      <c r="E533" s="627" t="s">
        <v>554</v>
      </c>
      <c r="F533" s="628" t="s">
        <v>555</v>
      </c>
      <c r="G533" s="627" t="s">
        <v>1264</v>
      </c>
      <c r="H533" s="627">
        <v>133341</v>
      </c>
      <c r="I533" s="627">
        <v>33341</v>
      </c>
      <c r="J533" s="627" t="s">
        <v>1474</v>
      </c>
      <c r="K533" s="627" t="s">
        <v>1327</v>
      </c>
      <c r="L533" s="629">
        <v>54.366374960576387</v>
      </c>
      <c r="M533" s="629">
        <v>13</v>
      </c>
      <c r="N533" s="630">
        <v>707.04374960576376</v>
      </c>
    </row>
    <row r="534" spans="1:14" ht="14.4" customHeight="1" x14ac:dyDescent="0.3">
      <c r="A534" s="625" t="s">
        <v>549</v>
      </c>
      <c r="B534" s="626" t="s">
        <v>551</v>
      </c>
      <c r="C534" s="627" t="s">
        <v>563</v>
      </c>
      <c r="D534" s="628" t="s">
        <v>564</v>
      </c>
      <c r="E534" s="627" t="s">
        <v>554</v>
      </c>
      <c r="F534" s="628" t="s">
        <v>555</v>
      </c>
      <c r="G534" s="627" t="s">
        <v>1264</v>
      </c>
      <c r="H534" s="627">
        <v>133342</v>
      </c>
      <c r="I534" s="627">
        <v>33342</v>
      </c>
      <c r="J534" s="627" t="s">
        <v>1475</v>
      </c>
      <c r="K534" s="627" t="s">
        <v>1327</v>
      </c>
      <c r="L534" s="629">
        <v>54.303305511751553</v>
      </c>
      <c r="M534" s="629">
        <v>11</v>
      </c>
      <c r="N534" s="630">
        <v>597.64974960576387</v>
      </c>
    </row>
    <row r="535" spans="1:14" ht="14.4" customHeight="1" x14ac:dyDescent="0.3">
      <c r="A535" s="625" t="s">
        <v>549</v>
      </c>
      <c r="B535" s="626" t="s">
        <v>551</v>
      </c>
      <c r="C535" s="627" t="s">
        <v>563</v>
      </c>
      <c r="D535" s="628" t="s">
        <v>564</v>
      </c>
      <c r="E535" s="627" t="s">
        <v>554</v>
      </c>
      <c r="F535" s="628" t="s">
        <v>555</v>
      </c>
      <c r="G535" s="627" t="s">
        <v>1264</v>
      </c>
      <c r="H535" s="627">
        <v>500732</v>
      </c>
      <c r="I535" s="627">
        <v>33704</v>
      </c>
      <c r="J535" s="627" t="s">
        <v>1476</v>
      </c>
      <c r="K535" s="627" t="s">
        <v>1327</v>
      </c>
      <c r="L535" s="629">
        <v>54.096490345500115</v>
      </c>
      <c r="M535" s="629">
        <v>33</v>
      </c>
      <c r="N535" s="630">
        <v>1785.0197029074352</v>
      </c>
    </row>
    <row r="536" spans="1:14" ht="14.4" customHeight="1" x14ac:dyDescent="0.3">
      <c r="A536" s="625" t="s">
        <v>549</v>
      </c>
      <c r="B536" s="626" t="s">
        <v>551</v>
      </c>
      <c r="C536" s="627" t="s">
        <v>563</v>
      </c>
      <c r="D536" s="628" t="s">
        <v>564</v>
      </c>
      <c r="E536" s="627" t="s">
        <v>554</v>
      </c>
      <c r="F536" s="628" t="s">
        <v>555</v>
      </c>
      <c r="G536" s="627" t="s">
        <v>1264</v>
      </c>
      <c r="H536" s="627">
        <v>848207</v>
      </c>
      <c r="I536" s="627">
        <v>33422</v>
      </c>
      <c r="J536" s="627" t="s">
        <v>1477</v>
      </c>
      <c r="K536" s="627" t="s">
        <v>1478</v>
      </c>
      <c r="L536" s="629">
        <v>217.5</v>
      </c>
      <c r="M536" s="629">
        <v>8</v>
      </c>
      <c r="N536" s="630">
        <v>1740</v>
      </c>
    </row>
    <row r="537" spans="1:14" ht="14.4" customHeight="1" x14ac:dyDescent="0.3">
      <c r="A537" s="625" t="s">
        <v>549</v>
      </c>
      <c r="B537" s="626" t="s">
        <v>551</v>
      </c>
      <c r="C537" s="627" t="s">
        <v>563</v>
      </c>
      <c r="D537" s="628" t="s">
        <v>564</v>
      </c>
      <c r="E537" s="627" t="s">
        <v>556</v>
      </c>
      <c r="F537" s="628" t="s">
        <v>557</v>
      </c>
      <c r="G537" s="627" t="s">
        <v>690</v>
      </c>
      <c r="H537" s="627">
        <v>101066</v>
      </c>
      <c r="I537" s="627">
        <v>1066</v>
      </c>
      <c r="J537" s="627" t="s">
        <v>1479</v>
      </c>
      <c r="K537" s="627" t="s">
        <v>1480</v>
      </c>
      <c r="L537" s="629">
        <v>37.933922157311549</v>
      </c>
      <c r="M537" s="629">
        <v>23</v>
      </c>
      <c r="N537" s="630">
        <v>871.01833455125609</v>
      </c>
    </row>
    <row r="538" spans="1:14" ht="14.4" customHeight="1" x14ac:dyDescent="0.3">
      <c r="A538" s="625" t="s">
        <v>549</v>
      </c>
      <c r="B538" s="626" t="s">
        <v>551</v>
      </c>
      <c r="C538" s="627" t="s">
        <v>563</v>
      </c>
      <c r="D538" s="628" t="s">
        <v>564</v>
      </c>
      <c r="E538" s="627" t="s">
        <v>556</v>
      </c>
      <c r="F538" s="628" t="s">
        <v>557</v>
      </c>
      <c r="G538" s="627" t="s">
        <v>690</v>
      </c>
      <c r="H538" s="627">
        <v>101076</v>
      </c>
      <c r="I538" s="627">
        <v>1076</v>
      </c>
      <c r="J538" s="627" t="s">
        <v>1481</v>
      </c>
      <c r="K538" s="627" t="s">
        <v>743</v>
      </c>
      <c r="L538" s="629">
        <v>64.19</v>
      </c>
      <c r="M538" s="629">
        <v>1</v>
      </c>
      <c r="N538" s="630">
        <v>64.19</v>
      </c>
    </row>
    <row r="539" spans="1:14" ht="14.4" customHeight="1" x14ac:dyDescent="0.3">
      <c r="A539" s="625" t="s">
        <v>549</v>
      </c>
      <c r="B539" s="626" t="s">
        <v>551</v>
      </c>
      <c r="C539" s="627" t="s">
        <v>563</v>
      </c>
      <c r="D539" s="628" t="s">
        <v>564</v>
      </c>
      <c r="E539" s="627" t="s">
        <v>556</v>
      </c>
      <c r="F539" s="628" t="s">
        <v>557</v>
      </c>
      <c r="G539" s="627" t="s">
        <v>690</v>
      </c>
      <c r="H539" s="627">
        <v>104013</v>
      </c>
      <c r="I539" s="627">
        <v>4013</v>
      </c>
      <c r="J539" s="627" t="s">
        <v>1482</v>
      </c>
      <c r="K539" s="627" t="s">
        <v>1483</v>
      </c>
      <c r="L539" s="629">
        <v>85.180000668806741</v>
      </c>
      <c r="M539" s="629">
        <v>4</v>
      </c>
      <c r="N539" s="630">
        <v>340.72000267522697</v>
      </c>
    </row>
    <row r="540" spans="1:14" ht="14.4" customHeight="1" x14ac:dyDescent="0.3">
      <c r="A540" s="625" t="s">
        <v>549</v>
      </c>
      <c r="B540" s="626" t="s">
        <v>551</v>
      </c>
      <c r="C540" s="627" t="s">
        <v>563</v>
      </c>
      <c r="D540" s="628" t="s">
        <v>564</v>
      </c>
      <c r="E540" s="627" t="s">
        <v>556</v>
      </c>
      <c r="F540" s="628" t="s">
        <v>557</v>
      </c>
      <c r="G540" s="627" t="s">
        <v>690</v>
      </c>
      <c r="H540" s="627">
        <v>106264</v>
      </c>
      <c r="I540" s="627">
        <v>6264</v>
      </c>
      <c r="J540" s="627" t="s">
        <v>1484</v>
      </c>
      <c r="K540" s="627" t="s">
        <v>1485</v>
      </c>
      <c r="L540" s="629">
        <v>33.161971319838457</v>
      </c>
      <c r="M540" s="629">
        <v>10</v>
      </c>
      <c r="N540" s="630">
        <v>331.61969950962418</v>
      </c>
    </row>
    <row r="541" spans="1:14" ht="14.4" customHeight="1" x14ac:dyDescent="0.3">
      <c r="A541" s="625" t="s">
        <v>549</v>
      </c>
      <c r="B541" s="626" t="s">
        <v>551</v>
      </c>
      <c r="C541" s="627" t="s">
        <v>563</v>
      </c>
      <c r="D541" s="628" t="s">
        <v>564</v>
      </c>
      <c r="E541" s="627" t="s">
        <v>556</v>
      </c>
      <c r="F541" s="628" t="s">
        <v>557</v>
      </c>
      <c r="G541" s="627" t="s">
        <v>690</v>
      </c>
      <c r="H541" s="627">
        <v>111785</v>
      </c>
      <c r="I541" s="627">
        <v>11785</v>
      </c>
      <c r="J541" s="627" t="s">
        <v>1486</v>
      </c>
      <c r="K541" s="627" t="s">
        <v>1487</v>
      </c>
      <c r="L541" s="629">
        <v>63.16</v>
      </c>
      <c r="M541" s="629">
        <v>10</v>
      </c>
      <c r="N541" s="630">
        <v>631.59999999999991</v>
      </c>
    </row>
    <row r="542" spans="1:14" ht="14.4" customHeight="1" x14ac:dyDescent="0.3">
      <c r="A542" s="625" t="s">
        <v>549</v>
      </c>
      <c r="B542" s="626" t="s">
        <v>551</v>
      </c>
      <c r="C542" s="627" t="s">
        <v>563</v>
      </c>
      <c r="D542" s="628" t="s">
        <v>564</v>
      </c>
      <c r="E542" s="627" t="s">
        <v>556</v>
      </c>
      <c r="F542" s="628" t="s">
        <v>557</v>
      </c>
      <c r="G542" s="627" t="s">
        <v>690</v>
      </c>
      <c r="H542" s="627">
        <v>119751</v>
      </c>
      <c r="I542" s="627">
        <v>19751</v>
      </c>
      <c r="J542" s="627" t="s">
        <v>1488</v>
      </c>
      <c r="K542" s="627" t="s">
        <v>1489</v>
      </c>
      <c r="L542" s="629">
        <v>69.989999999999995</v>
      </c>
      <c r="M542" s="629">
        <v>1</v>
      </c>
      <c r="N542" s="630">
        <v>69.989999999999995</v>
      </c>
    </row>
    <row r="543" spans="1:14" ht="14.4" customHeight="1" x14ac:dyDescent="0.3">
      <c r="A543" s="625" t="s">
        <v>549</v>
      </c>
      <c r="B543" s="626" t="s">
        <v>551</v>
      </c>
      <c r="C543" s="627" t="s">
        <v>563</v>
      </c>
      <c r="D543" s="628" t="s">
        <v>564</v>
      </c>
      <c r="E543" s="627" t="s">
        <v>556</v>
      </c>
      <c r="F543" s="628" t="s">
        <v>557</v>
      </c>
      <c r="G543" s="627" t="s">
        <v>690</v>
      </c>
      <c r="H543" s="627">
        <v>144285</v>
      </c>
      <c r="I543" s="627">
        <v>44285</v>
      </c>
      <c r="J543" s="627" t="s">
        <v>1490</v>
      </c>
      <c r="K543" s="627" t="s">
        <v>1491</v>
      </c>
      <c r="L543" s="629">
        <v>157.38</v>
      </c>
      <c r="M543" s="629">
        <v>1</v>
      </c>
      <c r="N543" s="630">
        <v>157.38</v>
      </c>
    </row>
    <row r="544" spans="1:14" ht="14.4" customHeight="1" x14ac:dyDescent="0.3">
      <c r="A544" s="625" t="s">
        <v>549</v>
      </c>
      <c r="B544" s="626" t="s">
        <v>551</v>
      </c>
      <c r="C544" s="627" t="s">
        <v>563</v>
      </c>
      <c r="D544" s="628" t="s">
        <v>564</v>
      </c>
      <c r="E544" s="627" t="s">
        <v>556</v>
      </c>
      <c r="F544" s="628" t="s">
        <v>557</v>
      </c>
      <c r="G544" s="627" t="s">
        <v>690</v>
      </c>
      <c r="H544" s="627">
        <v>155759</v>
      </c>
      <c r="I544" s="627">
        <v>55759</v>
      </c>
      <c r="J544" s="627" t="s">
        <v>1492</v>
      </c>
      <c r="K544" s="627" t="s">
        <v>1493</v>
      </c>
      <c r="L544" s="629">
        <v>70.049621082072704</v>
      </c>
      <c r="M544" s="629">
        <v>1</v>
      </c>
      <c r="N544" s="630">
        <v>70.049621082072704</v>
      </c>
    </row>
    <row r="545" spans="1:14" ht="14.4" customHeight="1" x14ac:dyDescent="0.3">
      <c r="A545" s="625" t="s">
        <v>549</v>
      </c>
      <c r="B545" s="626" t="s">
        <v>551</v>
      </c>
      <c r="C545" s="627" t="s">
        <v>563</v>
      </c>
      <c r="D545" s="628" t="s">
        <v>564</v>
      </c>
      <c r="E545" s="627" t="s">
        <v>556</v>
      </c>
      <c r="F545" s="628" t="s">
        <v>557</v>
      </c>
      <c r="G545" s="627" t="s">
        <v>690</v>
      </c>
      <c r="H545" s="627">
        <v>162052</v>
      </c>
      <c r="I545" s="627">
        <v>62052</v>
      </c>
      <c r="J545" s="627" t="s">
        <v>1488</v>
      </c>
      <c r="K545" s="627" t="s">
        <v>1494</v>
      </c>
      <c r="L545" s="629">
        <v>107.23</v>
      </c>
      <c r="M545" s="629">
        <v>1</v>
      </c>
      <c r="N545" s="630">
        <v>107.23</v>
      </c>
    </row>
    <row r="546" spans="1:14" ht="14.4" customHeight="1" x14ac:dyDescent="0.3">
      <c r="A546" s="625" t="s">
        <v>549</v>
      </c>
      <c r="B546" s="626" t="s">
        <v>551</v>
      </c>
      <c r="C546" s="627" t="s">
        <v>563</v>
      </c>
      <c r="D546" s="628" t="s">
        <v>564</v>
      </c>
      <c r="E546" s="627" t="s">
        <v>556</v>
      </c>
      <c r="F546" s="628" t="s">
        <v>557</v>
      </c>
      <c r="G546" s="627" t="s">
        <v>690</v>
      </c>
      <c r="H546" s="627">
        <v>847476</v>
      </c>
      <c r="I546" s="627">
        <v>112782</v>
      </c>
      <c r="J546" s="627" t="s">
        <v>1495</v>
      </c>
      <c r="K546" s="627" t="s">
        <v>1496</v>
      </c>
      <c r="L546" s="629">
        <v>605.26843305129546</v>
      </c>
      <c r="M546" s="629">
        <v>2</v>
      </c>
      <c r="N546" s="630">
        <v>1210.5368661025909</v>
      </c>
    </row>
    <row r="547" spans="1:14" ht="14.4" customHeight="1" x14ac:dyDescent="0.3">
      <c r="A547" s="625" t="s">
        <v>549</v>
      </c>
      <c r="B547" s="626" t="s">
        <v>551</v>
      </c>
      <c r="C547" s="627" t="s">
        <v>563</v>
      </c>
      <c r="D547" s="628" t="s">
        <v>564</v>
      </c>
      <c r="E547" s="627" t="s">
        <v>556</v>
      </c>
      <c r="F547" s="628" t="s">
        <v>557</v>
      </c>
      <c r="G547" s="627" t="s">
        <v>690</v>
      </c>
      <c r="H547" s="627">
        <v>849567</v>
      </c>
      <c r="I547" s="627">
        <v>125249</v>
      </c>
      <c r="J547" s="627" t="s">
        <v>1497</v>
      </c>
      <c r="K547" s="627" t="s">
        <v>1498</v>
      </c>
      <c r="L547" s="629">
        <v>517.49974398152494</v>
      </c>
      <c r="M547" s="629">
        <v>1</v>
      </c>
      <c r="N547" s="630">
        <v>517.49974398152494</v>
      </c>
    </row>
    <row r="548" spans="1:14" ht="14.4" customHeight="1" x14ac:dyDescent="0.3">
      <c r="A548" s="625" t="s">
        <v>549</v>
      </c>
      <c r="B548" s="626" t="s">
        <v>551</v>
      </c>
      <c r="C548" s="627" t="s">
        <v>563</v>
      </c>
      <c r="D548" s="628" t="s">
        <v>564</v>
      </c>
      <c r="E548" s="627" t="s">
        <v>556</v>
      </c>
      <c r="F548" s="628" t="s">
        <v>557</v>
      </c>
      <c r="G548" s="627" t="s">
        <v>1264</v>
      </c>
      <c r="H548" s="627">
        <v>105951</v>
      </c>
      <c r="I548" s="627">
        <v>5951</v>
      </c>
      <c r="J548" s="627" t="s">
        <v>1499</v>
      </c>
      <c r="K548" s="627" t="s">
        <v>1500</v>
      </c>
      <c r="L548" s="629">
        <v>262.64760186100079</v>
      </c>
      <c r="M548" s="629">
        <v>36</v>
      </c>
      <c r="N548" s="630">
        <v>9434.2150951459425</v>
      </c>
    </row>
    <row r="549" spans="1:14" ht="14.4" customHeight="1" x14ac:dyDescent="0.3">
      <c r="A549" s="625" t="s">
        <v>549</v>
      </c>
      <c r="B549" s="626" t="s">
        <v>551</v>
      </c>
      <c r="C549" s="627" t="s">
        <v>563</v>
      </c>
      <c r="D549" s="628" t="s">
        <v>564</v>
      </c>
      <c r="E549" s="627" t="s">
        <v>556</v>
      </c>
      <c r="F549" s="628" t="s">
        <v>557</v>
      </c>
      <c r="G549" s="627" t="s">
        <v>1264</v>
      </c>
      <c r="H549" s="627">
        <v>108807</v>
      </c>
      <c r="I549" s="627">
        <v>8807</v>
      </c>
      <c r="J549" s="627" t="s">
        <v>1501</v>
      </c>
      <c r="K549" s="627" t="s">
        <v>1502</v>
      </c>
      <c r="L549" s="629">
        <v>88.599960715490397</v>
      </c>
      <c r="M549" s="629">
        <v>30</v>
      </c>
      <c r="N549" s="630">
        <v>2657.9988214647119</v>
      </c>
    </row>
    <row r="550" spans="1:14" ht="14.4" customHeight="1" x14ac:dyDescent="0.3">
      <c r="A550" s="625" t="s">
        <v>549</v>
      </c>
      <c r="B550" s="626" t="s">
        <v>551</v>
      </c>
      <c r="C550" s="627" t="s">
        <v>563</v>
      </c>
      <c r="D550" s="628" t="s">
        <v>564</v>
      </c>
      <c r="E550" s="627" t="s">
        <v>556</v>
      </c>
      <c r="F550" s="628" t="s">
        <v>557</v>
      </c>
      <c r="G550" s="627" t="s">
        <v>1264</v>
      </c>
      <c r="H550" s="627">
        <v>115273</v>
      </c>
      <c r="I550" s="627">
        <v>15273</v>
      </c>
      <c r="J550" s="627" t="s">
        <v>1503</v>
      </c>
      <c r="K550" s="627" t="s">
        <v>1504</v>
      </c>
      <c r="L550" s="629">
        <v>197.624558071775</v>
      </c>
      <c r="M550" s="629">
        <v>18</v>
      </c>
      <c r="N550" s="630">
        <v>3555.5129291484</v>
      </c>
    </row>
    <row r="551" spans="1:14" ht="14.4" customHeight="1" x14ac:dyDescent="0.3">
      <c r="A551" s="625" t="s">
        <v>549</v>
      </c>
      <c r="B551" s="626" t="s">
        <v>551</v>
      </c>
      <c r="C551" s="627" t="s">
        <v>563</v>
      </c>
      <c r="D551" s="628" t="s">
        <v>564</v>
      </c>
      <c r="E551" s="627" t="s">
        <v>556</v>
      </c>
      <c r="F551" s="628" t="s">
        <v>557</v>
      </c>
      <c r="G551" s="627" t="s">
        <v>1264</v>
      </c>
      <c r="H551" s="627">
        <v>116600</v>
      </c>
      <c r="I551" s="627">
        <v>16600</v>
      </c>
      <c r="J551" s="627" t="s">
        <v>1505</v>
      </c>
      <c r="K551" s="627" t="s">
        <v>1506</v>
      </c>
      <c r="L551" s="629">
        <v>45.84990145073607</v>
      </c>
      <c r="M551" s="629">
        <v>40</v>
      </c>
      <c r="N551" s="630">
        <v>1833.99831159205</v>
      </c>
    </row>
    <row r="552" spans="1:14" ht="14.4" customHeight="1" x14ac:dyDescent="0.3">
      <c r="A552" s="625" t="s">
        <v>549</v>
      </c>
      <c r="B552" s="626" t="s">
        <v>551</v>
      </c>
      <c r="C552" s="627" t="s">
        <v>563</v>
      </c>
      <c r="D552" s="628" t="s">
        <v>564</v>
      </c>
      <c r="E552" s="627" t="s">
        <v>556</v>
      </c>
      <c r="F552" s="628" t="s">
        <v>557</v>
      </c>
      <c r="G552" s="627" t="s">
        <v>1264</v>
      </c>
      <c r="H552" s="627">
        <v>117810</v>
      </c>
      <c r="I552" s="627">
        <v>17810</v>
      </c>
      <c r="J552" s="627" t="s">
        <v>1507</v>
      </c>
      <c r="K552" s="627" t="s">
        <v>1508</v>
      </c>
      <c r="L552" s="629">
        <v>3787.0713506868051</v>
      </c>
      <c r="M552" s="629">
        <v>13.529299999999999</v>
      </c>
      <c r="N552" s="630">
        <v>51333.692320299429</v>
      </c>
    </row>
    <row r="553" spans="1:14" ht="14.4" customHeight="1" x14ac:dyDescent="0.3">
      <c r="A553" s="625" t="s">
        <v>549</v>
      </c>
      <c r="B553" s="626" t="s">
        <v>551</v>
      </c>
      <c r="C553" s="627" t="s">
        <v>563</v>
      </c>
      <c r="D553" s="628" t="s">
        <v>564</v>
      </c>
      <c r="E553" s="627" t="s">
        <v>556</v>
      </c>
      <c r="F553" s="628" t="s">
        <v>557</v>
      </c>
      <c r="G553" s="627" t="s">
        <v>1264</v>
      </c>
      <c r="H553" s="627">
        <v>147727</v>
      </c>
      <c r="I553" s="627">
        <v>47727</v>
      </c>
      <c r="J553" s="627" t="s">
        <v>1509</v>
      </c>
      <c r="K553" s="627" t="s">
        <v>1510</v>
      </c>
      <c r="L553" s="629">
        <v>186.97160384470052</v>
      </c>
      <c r="M553" s="629">
        <v>9</v>
      </c>
      <c r="N553" s="630">
        <v>1735.509855465438</v>
      </c>
    </row>
    <row r="554" spans="1:14" ht="14.4" customHeight="1" x14ac:dyDescent="0.3">
      <c r="A554" s="625" t="s">
        <v>549</v>
      </c>
      <c r="B554" s="626" t="s">
        <v>551</v>
      </c>
      <c r="C554" s="627" t="s">
        <v>563</v>
      </c>
      <c r="D554" s="628" t="s">
        <v>564</v>
      </c>
      <c r="E554" s="627" t="s">
        <v>556</v>
      </c>
      <c r="F554" s="628" t="s">
        <v>557</v>
      </c>
      <c r="G554" s="627" t="s">
        <v>1264</v>
      </c>
      <c r="H554" s="627">
        <v>153202</v>
      </c>
      <c r="I554" s="627">
        <v>53202</v>
      </c>
      <c r="J554" s="627" t="s">
        <v>1511</v>
      </c>
      <c r="K554" s="627" t="s">
        <v>1510</v>
      </c>
      <c r="L554" s="629">
        <v>56.870179208137799</v>
      </c>
      <c r="M554" s="629">
        <v>3</v>
      </c>
      <c r="N554" s="630">
        <v>170.61053762441338</v>
      </c>
    </row>
    <row r="555" spans="1:14" ht="14.4" customHeight="1" x14ac:dyDescent="0.3">
      <c r="A555" s="625" t="s">
        <v>549</v>
      </c>
      <c r="B555" s="626" t="s">
        <v>551</v>
      </c>
      <c r="C555" s="627" t="s">
        <v>563</v>
      </c>
      <c r="D555" s="628" t="s">
        <v>564</v>
      </c>
      <c r="E555" s="627" t="s">
        <v>556</v>
      </c>
      <c r="F555" s="628" t="s">
        <v>557</v>
      </c>
      <c r="G555" s="627" t="s">
        <v>1264</v>
      </c>
      <c r="H555" s="627">
        <v>153853</v>
      </c>
      <c r="I555" s="627">
        <v>53853</v>
      </c>
      <c r="J555" s="627" t="s">
        <v>1512</v>
      </c>
      <c r="K555" s="627" t="s">
        <v>1513</v>
      </c>
      <c r="L555" s="629">
        <v>305.78992915109302</v>
      </c>
      <c r="M555" s="629">
        <v>4</v>
      </c>
      <c r="N555" s="630">
        <v>1223.1597166043721</v>
      </c>
    </row>
    <row r="556" spans="1:14" ht="14.4" customHeight="1" x14ac:dyDescent="0.3">
      <c r="A556" s="625" t="s">
        <v>549</v>
      </c>
      <c r="B556" s="626" t="s">
        <v>551</v>
      </c>
      <c r="C556" s="627" t="s">
        <v>563</v>
      </c>
      <c r="D556" s="628" t="s">
        <v>564</v>
      </c>
      <c r="E556" s="627" t="s">
        <v>556</v>
      </c>
      <c r="F556" s="628" t="s">
        <v>557</v>
      </c>
      <c r="G556" s="627" t="s">
        <v>1264</v>
      </c>
      <c r="H556" s="627">
        <v>166137</v>
      </c>
      <c r="I556" s="627">
        <v>66137</v>
      </c>
      <c r="J556" s="627" t="s">
        <v>1514</v>
      </c>
      <c r="K556" s="627" t="s">
        <v>1515</v>
      </c>
      <c r="L556" s="629">
        <v>54.430322954665975</v>
      </c>
      <c r="M556" s="629">
        <v>90</v>
      </c>
      <c r="N556" s="630">
        <v>4898.7244285980087</v>
      </c>
    </row>
    <row r="557" spans="1:14" ht="14.4" customHeight="1" x14ac:dyDescent="0.3">
      <c r="A557" s="625" t="s">
        <v>549</v>
      </c>
      <c r="B557" s="626" t="s">
        <v>551</v>
      </c>
      <c r="C557" s="627" t="s">
        <v>563</v>
      </c>
      <c r="D557" s="628" t="s">
        <v>564</v>
      </c>
      <c r="E557" s="627" t="s">
        <v>556</v>
      </c>
      <c r="F557" s="628" t="s">
        <v>557</v>
      </c>
      <c r="G557" s="627" t="s">
        <v>1264</v>
      </c>
      <c r="H557" s="627">
        <v>172972</v>
      </c>
      <c r="I557" s="627">
        <v>72972</v>
      </c>
      <c r="J557" s="627" t="s">
        <v>1516</v>
      </c>
      <c r="K557" s="627" t="s">
        <v>1517</v>
      </c>
      <c r="L557" s="629">
        <v>226.41485647723525</v>
      </c>
      <c r="M557" s="629">
        <v>107</v>
      </c>
      <c r="N557" s="630">
        <v>24205.377736067996</v>
      </c>
    </row>
    <row r="558" spans="1:14" ht="14.4" customHeight="1" x14ac:dyDescent="0.3">
      <c r="A558" s="625" t="s">
        <v>549</v>
      </c>
      <c r="B558" s="626" t="s">
        <v>551</v>
      </c>
      <c r="C558" s="627" t="s">
        <v>563</v>
      </c>
      <c r="D558" s="628" t="s">
        <v>564</v>
      </c>
      <c r="E558" s="627" t="s">
        <v>556</v>
      </c>
      <c r="F558" s="628" t="s">
        <v>557</v>
      </c>
      <c r="G558" s="627" t="s">
        <v>1264</v>
      </c>
      <c r="H558" s="627">
        <v>176360</v>
      </c>
      <c r="I558" s="627">
        <v>76360</v>
      </c>
      <c r="J558" s="627" t="s">
        <v>1518</v>
      </c>
      <c r="K558" s="627" t="s">
        <v>1519</v>
      </c>
      <c r="L558" s="629">
        <v>75.1917060296214</v>
      </c>
      <c r="M558" s="629">
        <v>70</v>
      </c>
      <c r="N558" s="630">
        <v>5270.3533064881976</v>
      </c>
    </row>
    <row r="559" spans="1:14" ht="14.4" customHeight="1" x14ac:dyDescent="0.3">
      <c r="A559" s="625" t="s">
        <v>549</v>
      </c>
      <c r="B559" s="626" t="s">
        <v>551</v>
      </c>
      <c r="C559" s="627" t="s">
        <v>563</v>
      </c>
      <c r="D559" s="628" t="s">
        <v>564</v>
      </c>
      <c r="E559" s="627" t="s">
        <v>558</v>
      </c>
      <c r="F559" s="628" t="s">
        <v>559</v>
      </c>
      <c r="G559" s="627" t="s">
        <v>690</v>
      </c>
      <c r="H559" s="627">
        <v>113798</v>
      </c>
      <c r="I559" s="627">
        <v>13798</v>
      </c>
      <c r="J559" s="627" t="s">
        <v>1520</v>
      </c>
      <c r="K559" s="627" t="s">
        <v>1521</v>
      </c>
      <c r="L559" s="629">
        <v>84.28</v>
      </c>
      <c r="M559" s="629">
        <v>2</v>
      </c>
      <c r="N559" s="630">
        <v>168.56</v>
      </c>
    </row>
    <row r="560" spans="1:14" ht="14.4" customHeight="1" x14ac:dyDescent="0.3">
      <c r="A560" s="625" t="s">
        <v>549</v>
      </c>
      <c r="B560" s="626" t="s">
        <v>551</v>
      </c>
      <c r="C560" s="627" t="s">
        <v>563</v>
      </c>
      <c r="D560" s="628" t="s">
        <v>564</v>
      </c>
      <c r="E560" s="627" t="s">
        <v>558</v>
      </c>
      <c r="F560" s="628" t="s">
        <v>559</v>
      </c>
      <c r="G560" s="627" t="s">
        <v>690</v>
      </c>
      <c r="H560" s="627">
        <v>154516</v>
      </c>
      <c r="I560" s="627">
        <v>54516</v>
      </c>
      <c r="J560" s="627" t="s">
        <v>1522</v>
      </c>
      <c r="K560" s="627" t="s">
        <v>1060</v>
      </c>
      <c r="L560" s="629">
        <v>393.36</v>
      </c>
      <c r="M560" s="629">
        <v>2</v>
      </c>
      <c r="N560" s="630">
        <v>786.72</v>
      </c>
    </row>
    <row r="561" spans="1:14" ht="14.4" customHeight="1" x14ac:dyDescent="0.3">
      <c r="A561" s="625" t="s">
        <v>549</v>
      </c>
      <c r="B561" s="626" t="s">
        <v>551</v>
      </c>
      <c r="C561" s="627" t="s">
        <v>563</v>
      </c>
      <c r="D561" s="628" t="s">
        <v>564</v>
      </c>
      <c r="E561" s="627" t="s">
        <v>558</v>
      </c>
      <c r="F561" s="628" t="s">
        <v>559</v>
      </c>
      <c r="G561" s="627" t="s">
        <v>1264</v>
      </c>
      <c r="H561" s="627">
        <v>165989</v>
      </c>
      <c r="I561" s="627">
        <v>65989</v>
      </c>
      <c r="J561" s="627" t="s">
        <v>1523</v>
      </c>
      <c r="K561" s="627"/>
      <c r="L561" s="629">
        <v>91.71</v>
      </c>
      <c r="M561" s="629">
        <v>10</v>
      </c>
      <c r="N561" s="630">
        <v>917.09999999999991</v>
      </c>
    </row>
    <row r="562" spans="1:14" ht="14.4" customHeight="1" x14ac:dyDescent="0.3">
      <c r="A562" s="625" t="s">
        <v>549</v>
      </c>
      <c r="B562" s="626" t="s">
        <v>551</v>
      </c>
      <c r="C562" s="627" t="s">
        <v>567</v>
      </c>
      <c r="D562" s="628" t="s">
        <v>568</v>
      </c>
      <c r="E562" s="627" t="s">
        <v>552</v>
      </c>
      <c r="F562" s="628" t="s">
        <v>553</v>
      </c>
      <c r="G562" s="627"/>
      <c r="H562" s="627">
        <v>16972</v>
      </c>
      <c r="I562" s="627">
        <v>16972</v>
      </c>
      <c r="J562" s="627" t="s">
        <v>579</v>
      </c>
      <c r="K562" s="627" t="s">
        <v>580</v>
      </c>
      <c r="L562" s="629">
        <v>1183.6305263157901</v>
      </c>
      <c r="M562" s="629">
        <v>5.1259999999999994</v>
      </c>
      <c r="N562" s="630">
        <v>6088.334120000005</v>
      </c>
    </row>
    <row r="563" spans="1:14" ht="14.4" customHeight="1" x14ac:dyDescent="0.3">
      <c r="A563" s="625" t="s">
        <v>549</v>
      </c>
      <c r="B563" s="626" t="s">
        <v>551</v>
      </c>
      <c r="C563" s="627" t="s">
        <v>567</v>
      </c>
      <c r="D563" s="628" t="s">
        <v>568</v>
      </c>
      <c r="E563" s="627" t="s">
        <v>552</v>
      </c>
      <c r="F563" s="628" t="s">
        <v>553</v>
      </c>
      <c r="G563" s="627"/>
      <c r="H563" s="627">
        <v>16975</v>
      </c>
      <c r="I563" s="627">
        <v>16975</v>
      </c>
      <c r="J563" s="627" t="s">
        <v>579</v>
      </c>
      <c r="K563" s="627" t="s">
        <v>581</v>
      </c>
      <c r="L563" s="629">
        <v>179.58357142857145</v>
      </c>
      <c r="M563" s="629">
        <v>8.1319999999999997</v>
      </c>
      <c r="N563" s="630">
        <v>1460.88789</v>
      </c>
    </row>
    <row r="564" spans="1:14" ht="14.4" customHeight="1" x14ac:dyDescent="0.3">
      <c r="A564" s="625" t="s">
        <v>549</v>
      </c>
      <c r="B564" s="626" t="s">
        <v>551</v>
      </c>
      <c r="C564" s="627" t="s">
        <v>567</v>
      </c>
      <c r="D564" s="628" t="s">
        <v>568</v>
      </c>
      <c r="E564" s="627" t="s">
        <v>552</v>
      </c>
      <c r="F564" s="628" t="s">
        <v>553</v>
      </c>
      <c r="G564" s="627"/>
      <c r="H564" s="627">
        <v>23747</v>
      </c>
      <c r="I564" s="627">
        <v>23747</v>
      </c>
      <c r="J564" s="627" t="s">
        <v>1524</v>
      </c>
      <c r="K564" s="627" t="s">
        <v>1525</v>
      </c>
      <c r="L564" s="629">
        <v>112.96452794502099</v>
      </c>
      <c r="M564" s="629">
        <v>3</v>
      </c>
      <c r="N564" s="630">
        <v>338.51908005792598</v>
      </c>
    </row>
    <row r="565" spans="1:14" ht="14.4" customHeight="1" x14ac:dyDescent="0.3">
      <c r="A565" s="625" t="s">
        <v>549</v>
      </c>
      <c r="B565" s="626" t="s">
        <v>551</v>
      </c>
      <c r="C565" s="627" t="s">
        <v>567</v>
      </c>
      <c r="D565" s="628" t="s">
        <v>568</v>
      </c>
      <c r="E565" s="627" t="s">
        <v>552</v>
      </c>
      <c r="F565" s="628" t="s">
        <v>553</v>
      </c>
      <c r="G565" s="627"/>
      <c r="H565" s="627">
        <v>102592</v>
      </c>
      <c r="I565" s="627">
        <v>2592</v>
      </c>
      <c r="J565" s="627" t="s">
        <v>582</v>
      </c>
      <c r="K565" s="627" t="s">
        <v>583</v>
      </c>
      <c r="L565" s="629">
        <v>61.902755453232338</v>
      </c>
      <c r="M565" s="629">
        <v>16</v>
      </c>
      <c r="N565" s="630">
        <v>990.38893225893958</v>
      </c>
    </row>
    <row r="566" spans="1:14" ht="14.4" customHeight="1" x14ac:dyDescent="0.3">
      <c r="A566" s="625" t="s">
        <v>549</v>
      </c>
      <c r="B566" s="626" t="s">
        <v>551</v>
      </c>
      <c r="C566" s="627" t="s">
        <v>567</v>
      </c>
      <c r="D566" s="628" t="s">
        <v>568</v>
      </c>
      <c r="E566" s="627" t="s">
        <v>552</v>
      </c>
      <c r="F566" s="628" t="s">
        <v>553</v>
      </c>
      <c r="G566" s="627"/>
      <c r="H566" s="627">
        <v>103801</v>
      </c>
      <c r="I566" s="627">
        <v>3801</v>
      </c>
      <c r="J566" s="627" t="s">
        <v>586</v>
      </c>
      <c r="K566" s="627" t="s">
        <v>587</v>
      </c>
      <c r="L566" s="629">
        <v>70.77</v>
      </c>
      <c r="M566" s="629">
        <v>7</v>
      </c>
      <c r="N566" s="630">
        <v>495.81</v>
      </c>
    </row>
    <row r="567" spans="1:14" ht="14.4" customHeight="1" x14ac:dyDescent="0.3">
      <c r="A567" s="625" t="s">
        <v>549</v>
      </c>
      <c r="B567" s="626" t="s">
        <v>551</v>
      </c>
      <c r="C567" s="627" t="s">
        <v>567</v>
      </c>
      <c r="D567" s="628" t="s">
        <v>568</v>
      </c>
      <c r="E567" s="627" t="s">
        <v>552</v>
      </c>
      <c r="F567" s="628" t="s">
        <v>553</v>
      </c>
      <c r="G567" s="627"/>
      <c r="H567" s="627">
        <v>111254</v>
      </c>
      <c r="I567" s="627">
        <v>111254</v>
      </c>
      <c r="J567" s="627" t="s">
        <v>592</v>
      </c>
      <c r="K567" s="627" t="s">
        <v>593</v>
      </c>
      <c r="L567" s="629">
        <v>206.24088828343699</v>
      </c>
      <c r="M567" s="629">
        <v>1</v>
      </c>
      <c r="N567" s="630">
        <v>206.24088828343699</v>
      </c>
    </row>
    <row r="568" spans="1:14" ht="14.4" customHeight="1" x14ac:dyDescent="0.3">
      <c r="A568" s="625" t="s">
        <v>549</v>
      </c>
      <c r="B568" s="626" t="s">
        <v>551</v>
      </c>
      <c r="C568" s="627" t="s">
        <v>567</v>
      </c>
      <c r="D568" s="628" t="s">
        <v>568</v>
      </c>
      <c r="E568" s="627" t="s">
        <v>552</v>
      </c>
      <c r="F568" s="628" t="s">
        <v>553</v>
      </c>
      <c r="G568" s="627"/>
      <c r="H568" s="627">
        <v>112181</v>
      </c>
      <c r="I568" s="627">
        <v>12181</v>
      </c>
      <c r="J568" s="627" t="s">
        <v>1526</v>
      </c>
      <c r="K568" s="627" t="s">
        <v>1459</v>
      </c>
      <c r="L568" s="629">
        <v>49.292476795297155</v>
      </c>
      <c r="M568" s="629">
        <v>5</v>
      </c>
      <c r="N568" s="630">
        <v>246.39989772879201</v>
      </c>
    </row>
    <row r="569" spans="1:14" ht="14.4" customHeight="1" x14ac:dyDescent="0.3">
      <c r="A569" s="625" t="s">
        <v>549</v>
      </c>
      <c r="B569" s="626" t="s">
        <v>551</v>
      </c>
      <c r="C569" s="627" t="s">
        <v>567</v>
      </c>
      <c r="D569" s="628" t="s">
        <v>568</v>
      </c>
      <c r="E569" s="627" t="s">
        <v>552</v>
      </c>
      <c r="F569" s="628" t="s">
        <v>553</v>
      </c>
      <c r="G569" s="627"/>
      <c r="H569" s="627">
        <v>112665</v>
      </c>
      <c r="I569" s="627">
        <v>12665</v>
      </c>
      <c r="J569" s="627" t="s">
        <v>594</v>
      </c>
      <c r="K569" s="627" t="s">
        <v>595</v>
      </c>
      <c r="L569" s="629">
        <v>72.901298561835631</v>
      </c>
      <c r="M569" s="629">
        <v>375.48820710000012</v>
      </c>
      <c r="N569" s="630">
        <v>27434.625398294174</v>
      </c>
    </row>
    <row r="570" spans="1:14" ht="14.4" customHeight="1" x14ac:dyDescent="0.3">
      <c r="A570" s="625" t="s">
        <v>549</v>
      </c>
      <c r="B570" s="626" t="s">
        <v>551</v>
      </c>
      <c r="C570" s="627" t="s">
        <v>567</v>
      </c>
      <c r="D570" s="628" t="s">
        <v>568</v>
      </c>
      <c r="E570" s="627" t="s">
        <v>552</v>
      </c>
      <c r="F570" s="628" t="s">
        <v>553</v>
      </c>
      <c r="G570" s="627"/>
      <c r="H570" s="627">
        <v>112666</v>
      </c>
      <c r="I570" s="627">
        <v>12666</v>
      </c>
      <c r="J570" s="627" t="s">
        <v>594</v>
      </c>
      <c r="K570" s="627" t="s">
        <v>596</v>
      </c>
      <c r="L570" s="629">
        <v>141.2801664263269</v>
      </c>
      <c r="M570" s="629">
        <v>125.83492899999999</v>
      </c>
      <c r="N570" s="630">
        <v>17777.979404977959</v>
      </c>
    </row>
    <row r="571" spans="1:14" ht="14.4" customHeight="1" x14ac:dyDescent="0.3">
      <c r="A571" s="625" t="s">
        <v>549</v>
      </c>
      <c r="B571" s="626" t="s">
        <v>551</v>
      </c>
      <c r="C571" s="627" t="s">
        <v>567</v>
      </c>
      <c r="D571" s="628" t="s">
        <v>568</v>
      </c>
      <c r="E571" s="627" t="s">
        <v>552</v>
      </c>
      <c r="F571" s="628" t="s">
        <v>553</v>
      </c>
      <c r="G571" s="627"/>
      <c r="H571" s="627">
        <v>112667</v>
      </c>
      <c r="I571" s="627">
        <v>12667</v>
      </c>
      <c r="J571" s="627" t="s">
        <v>594</v>
      </c>
      <c r="K571" s="627" t="s">
        <v>597</v>
      </c>
      <c r="L571" s="629">
        <v>592.98476950300847</v>
      </c>
      <c r="M571" s="629">
        <v>171.34391259999992</v>
      </c>
      <c r="N571" s="630">
        <v>101117.63515160498</v>
      </c>
    </row>
    <row r="572" spans="1:14" ht="14.4" customHeight="1" x14ac:dyDescent="0.3">
      <c r="A572" s="625" t="s">
        <v>549</v>
      </c>
      <c r="B572" s="626" t="s">
        <v>551</v>
      </c>
      <c r="C572" s="627" t="s">
        <v>567</v>
      </c>
      <c r="D572" s="628" t="s">
        <v>568</v>
      </c>
      <c r="E572" s="627" t="s">
        <v>552</v>
      </c>
      <c r="F572" s="628" t="s">
        <v>553</v>
      </c>
      <c r="G572" s="627"/>
      <c r="H572" s="627">
        <v>113316</v>
      </c>
      <c r="I572" s="627">
        <v>13316</v>
      </c>
      <c r="J572" s="627" t="s">
        <v>598</v>
      </c>
      <c r="K572" s="627" t="s">
        <v>599</v>
      </c>
      <c r="L572" s="629">
        <v>64.414999999999992</v>
      </c>
      <c r="M572" s="629">
        <v>3</v>
      </c>
      <c r="N572" s="630">
        <v>193.18</v>
      </c>
    </row>
    <row r="573" spans="1:14" ht="14.4" customHeight="1" x14ac:dyDescent="0.3">
      <c r="A573" s="625" t="s">
        <v>549</v>
      </c>
      <c r="B573" s="626" t="s">
        <v>551</v>
      </c>
      <c r="C573" s="627" t="s">
        <v>567</v>
      </c>
      <c r="D573" s="628" t="s">
        <v>568</v>
      </c>
      <c r="E573" s="627" t="s">
        <v>552</v>
      </c>
      <c r="F573" s="628" t="s">
        <v>553</v>
      </c>
      <c r="G573" s="627"/>
      <c r="H573" s="627">
        <v>116147</v>
      </c>
      <c r="I573" s="627">
        <v>116147</v>
      </c>
      <c r="J573" s="627" t="s">
        <v>1527</v>
      </c>
      <c r="K573" s="627" t="s">
        <v>1528</v>
      </c>
      <c r="L573" s="629">
        <v>248.95541666666648</v>
      </c>
      <c r="M573" s="629">
        <v>12</v>
      </c>
      <c r="N573" s="630">
        <v>2986.0499999999961</v>
      </c>
    </row>
    <row r="574" spans="1:14" ht="14.4" customHeight="1" x14ac:dyDescent="0.3">
      <c r="A574" s="625" t="s">
        <v>549</v>
      </c>
      <c r="B574" s="626" t="s">
        <v>551</v>
      </c>
      <c r="C574" s="627" t="s">
        <v>567</v>
      </c>
      <c r="D574" s="628" t="s">
        <v>568</v>
      </c>
      <c r="E574" s="627" t="s">
        <v>552</v>
      </c>
      <c r="F574" s="628" t="s">
        <v>553</v>
      </c>
      <c r="G574" s="627"/>
      <c r="H574" s="627">
        <v>117187</v>
      </c>
      <c r="I574" s="627">
        <v>17187</v>
      </c>
      <c r="J574" s="627" t="s">
        <v>600</v>
      </c>
      <c r="K574" s="627" t="s">
        <v>601</v>
      </c>
      <c r="L574" s="629">
        <v>120.41</v>
      </c>
      <c r="M574" s="629">
        <v>2</v>
      </c>
      <c r="N574" s="630">
        <v>240.82</v>
      </c>
    </row>
    <row r="575" spans="1:14" ht="14.4" customHeight="1" x14ac:dyDescent="0.3">
      <c r="A575" s="625" t="s">
        <v>549</v>
      </c>
      <c r="B575" s="626" t="s">
        <v>551</v>
      </c>
      <c r="C575" s="627" t="s">
        <v>567</v>
      </c>
      <c r="D575" s="628" t="s">
        <v>568</v>
      </c>
      <c r="E575" s="627" t="s">
        <v>552</v>
      </c>
      <c r="F575" s="628" t="s">
        <v>553</v>
      </c>
      <c r="G575" s="627"/>
      <c r="H575" s="627">
        <v>117190</v>
      </c>
      <c r="I575" s="627">
        <v>17190</v>
      </c>
      <c r="J575" s="627" t="s">
        <v>602</v>
      </c>
      <c r="K575" s="627" t="s">
        <v>603</v>
      </c>
      <c r="L575" s="629">
        <v>83.942659465444109</v>
      </c>
      <c r="M575" s="629">
        <v>25</v>
      </c>
      <c r="N575" s="630">
        <v>2148.5475072435165</v>
      </c>
    </row>
    <row r="576" spans="1:14" ht="14.4" customHeight="1" x14ac:dyDescent="0.3">
      <c r="A576" s="625" t="s">
        <v>549</v>
      </c>
      <c r="B576" s="626" t="s">
        <v>551</v>
      </c>
      <c r="C576" s="627" t="s">
        <v>567</v>
      </c>
      <c r="D576" s="628" t="s">
        <v>568</v>
      </c>
      <c r="E576" s="627" t="s">
        <v>552</v>
      </c>
      <c r="F576" s="628" t="s">
        <v>553</v>
      </c>
      <c r="G576" s="627"/>
      <c r="H576" s="627">
        <v>123746</v>
      </c>
      <c r="I576" s="627">
        <v>23746</v>
      </c>
      <c r="J576" s="627" t="s">
        <v>608</v>
      </c>
      <c r="K576" s="627" t="s">
        <v>609</v>
      </c>
      <c r="L576" s="629">
        <v>64.100054556605102</v>
      </c>
      <c r="M576" s="629">
        <v>4</v>
      </c>
      <c r="N576" s="630">
        <v>256.40021822642041</v>
      </c>
    </row>
    <row r="577" spans="1:14" ht="14.4" customHeight="1" x14ac:dyDescent="0.3">
      <c r="A577" s="625" t="s">
        <v>549</v>
      </c>
      <c r="B577" s="626" t="s">
        <v>551</v>
      </c>
      <c r="C577" s="627" t="s">
        <v>567</v>
      </c>
      <c r="D577" s="628" t="s">
        <v>568</v>
      </c>
      <c r="E577" s="627" t="s">
        <v>552</v>
      </c>
      <c r="F577" s="628" t="s">
        <v>553</v>
      </c>
      <c r="G577" s="627"/>
      <c r="H577" s="627">
        <v>126614</v>
      </c>
      <c r="I577" s="627">
        <v>126614</v>
      </c>
      <c r="J577" s="627" t="s">
        <v>1529</v>
      </c>
      <c r="K577" s="627" t="s">
        <v>1530</v>
      </c>
      <c r="L577" s="629">
        <v>193.37</v>
      </c>
      <c r="M577" s="629">
        <v>1</v>
      </c>
      <c r="N577" s="630">
        <v>193.37</v>
      </c>
    </row>
    <row r="578" spans="1:14" ht="14.4" customHeight="1" x14ac:dyDescent="0.3">
      <c r="A578" s="625" t="s">
        <v>549</v>
      </c>
      <c r="B578" s="626" t="s">
        <v>551</v>
      </c>
      <c r="C578" s="627" t="s">
        <v>567</v>
      </c>
      <c r="D578" s="628" t="s">
        <v>568</v>
      </c>
      <c r="E578" s="627" t="s">
        <v>552</v>
      </c>
      <c r="F578" s="628" t="s">
        <v>553</v>
      </c>
      <c r="G578" s="627"/>
      <c r="H578" s="627">
        <v>127910</v>
      </c>
      <c r="I578" s="627">
        <v>127910</v>
      </c>
      <c r="J578" s="627" t="s">
        <v>614</v>
      </c>
      <c r="K578" s="627" t="s">
        <v>615</v>
      </c>
      <c r="L578" s="629">
        <v>4734.7841520081793</v>
      </c>
      <c r="M578" s="629">
        <v>2</v>
      </c>
      <c r="N578" s="630">
        <v>9455.8024560245394</v>
      </c>
    </row>
    <row r="579" spans="1:14" ht="14.4" customHeight="1" x14ac:dyDescent="0.3">
      <c r="A579" s="625" t="s">
        <v>549</v>
      </c>
      <c r="B579" s="626" t="s">
        <v>551</v>
      </c>
      <c r="C579" s="627" t="s">
        <v>567</v>
      </c>
      <c r="D579" s="628" t="s">
        <v>568</v>
      </c>
      <c r="E579" s="627" t="s">
        <v>552</v>
      </c>
      <c r="F579" s="628" t="s">
        <v>553</v>
      </c>
      <c r="G579" s="627"/>
      <c r="H579" s="627">
        <v>131739</v>
      </c>
      <c r="I579" s="627">
        <v>31739</v>
      </c>
      <c r="J579" s="627" t="s">
        <v>616</v>
      </c>
      <c r="K579" s="627"/>
      <c r="L579" s="629">
        <v>77.388818364553288</v>
      </c>
      <c r="M579" s="629">
        <v>240</v>
      </c>
      <c r="N579" s="630">
        <v>18645.699446240014</v>
      </c>
    </row>
    <row r="580" spans="1:14" ht="14.4" customHeight="1" x14ac:dyDescent="0.3">
      <c r="A580" s="625" t="s">
        <v>549</v>
      </c>
      <c r="B580" s="626" t="s">
        <v>551</v>
      </c>
      <c r="C580" s="627" t="s">
        <v>567</v>
      </c>
      <c r="D580" s="628" t="s">
        <v>568</v>
      </c>
      <c r="E580" s="627" t="s">
        <v>552</v>
      </c>
      <c r="F580" s="628" t="s">
        <v>553</v>
      </c>
      <c r="G580" s="627"/>
      <c r="H580" s="627">
        <v>131866</v>
      </c>
      <c r="I580" s="627">
        <v>31866</v>
      </c>
      <c r="J580" s="627" t="s">
        <v>1531</v>
      </c>
      <c r="K580" s="627" t="s">
        <v>1532</v>
      </c>
      <c r="L580" s="629">
        <v>151.53975054860899</v>
      </c>
      <c r="M580" s="629">
        <v>2</v>
      </c>
      <c r="N580" s="630">
        <v>303.07950109721799</v>
      </c>
    </row>
    <row r="581" spans="1:14" ht="14.4" customHeight="1" x14ac:dyDescent="0.3">
      <c r="A581" s="625" t="s">
        <v>549</v>
      </c>
      <c r="B581" s="626" t="s">
        <v>551</v>
      </c>
      <c r="C581" s="627" t="s">
        <v>567</v>
      </c>
      <c r="D581" s="628" t="s">
        <v>568</v>
      </c>
      <c r="E581" s="627" t="s">
        <v>552</v>
      </c>
      <c r="F581" s="628" t="s">
        <v>553</v>
      </c>
      <c r="G581" s="627"/>
      <c r="H581" s="627">
        <v>132963</v>
      </c>
      <c r="I581" s="627">
        <v>32963</v>
      </c>
      <c r="J581" s="627" t="s">
        <v>1533</v>
      </c>
      <c r="K581" s="627" t="s">
        <v>1199</v>
      </c>
      <c r="L581" s="629">
        <v>33.685004759626196</v>
      </c>
      <c r="M581" s="629">
        <v>3</v>
      </c>
      <c r="N581" s="630">
        <v>101.0200095192524</v>
      </c>
    </row>
    <row r="582" spans="1:14" ht="14.4" customHeight="1" x14ac:dyDescent="0.3">
      <c r="A582" s="625" t="s">
        <v>549</v>
      </c>
      <c r="B582" s="626" t="s">
        <v>551</v>
      </c>
      <c r="C582" s="627" t="s">
        <v>567</v>
      </c>
      <c r="D582" s="628" t="s">
        <v>568</v>
      </c>
      <c r="E582" s="627" t="s">
        <v>552</v>
      </c>
      <c r="F582" s="628" t="s">
        <v>553</v>
      </c>
      <c r="G582" s="627"/>
      <c r="H582" s="627">
        <v>145273</v>
      </c>
      <c r="I582" s="627">
        <v>45273</v>
      </c>
      <c r="J582" s="627" t="s">
        <v>623</v>
      </c>
      <c r="K582" s="627" t="s">
        <v>624</v>
      </c>
      <c r="L582" s="629">
        <v>40.850122499560101</v>
      </c>
      <c r="M582" s="629">
        <v>2</v>
      </c>
      <c r="N582" s="630">
        <v>81.700244999120201</v>
      </c>
    </row>
    <row r="583" spans="1:14" ht="14.4" customHeight="1" x14ac:dyDescent="0.3">
      <c r="A583" s="625" t="s">
        <v>549</v>
      </c>
      <c r="B583" s="626" t="s">
        <v>551</v>
      </c>
      <c r="C583" s="627" t="s">
        <v>567</v>
      </c>
      <c r="D583" s="628" t="s">
        <v>568</v>
      </c>
      <c r="E583" s="627" t="s">
        <v>552</v>
      </c>
      <c r="F583" s="628" t="s">
        <v>553</v>
      </c>
      <c r="G583" s="627"/>
      <c r="H583" s="627">
        <v>145274</v>
      </c>
      <c r="I583" s="627">
        <v>45274</v>
      </c>
      <c r="J583" s="627" t="s">
        <v>1534</v>
      </c>
      <c r="K583" s="627" t="s">
        <v>585</v>
      </c>
      <c r="L583" s="629">
        <v>47.082838036378234</v>
      </c>
      <c r="M583" s="629">
        <v>13</v>
      </c>
      <c r="N583" s="630">
        <v>614.92977580772686</v>
      </c>
    </row>
    <row r="584" spans="1:14" ht="14.4" customHeight="1" x14ac:dyDescent="0.3">
      <c r="A584" s="625" t="s">
        <v>549</v>
      </c>
      <c r="B584" s="626" t="s">
        <v>551</v>
      </c>
      <c r="C584" s="627" t="s">
        <v>567</v>
      </c>
      <c r="D584" s="628" t="s">
        <v>568</v>
      </c>
      <c r="E584" s="627" t="s">
        <v>552</v>
      </c>
      <c r="F584" s="628" t="s">
        <v>553</v>
      </c>
      <c r="G584" s="627"/>
      <c r="H584" s="627">
        <v>146980</v>
      </c>
      <c r="I584" s="627">
        <v>46980</v>
      </c>
      <c r="J584" s="627" t="s">
        <v>1535</v>
      </c>
      <c r="K584" s="627" t="s">
        <v>1536</v>
      </c>
      <c r="L584" s="629">
        <v>219.42666666666665</v>
      </c>
      <c r="M584" s="629">
        <v>4</v>
      </c>
      <c r="N584" s="630">
        <v>877.21999999999991</v>
      </c>
    </row>
    <row r="585" spans="1:14" ht="14.4" customHeight="1" x14ac:dyDescent="0.3">
      <c r="A585" s="625" t="s">
        <v>549</v>
      </c>
      <c r="B585" s="626" t="s">
        <v>551</v>
      </c>
      <c r="C585" s="627" t="s">
        <v>567</v>
      </c>
      <c r="D585" s="628" t="s">
        <v>568</v>
      </c>
      <c r="E585" s="627" t="s">
        <v>552</v>
      </c>
      <c r="F585" s="628" t="s">
        <v>553</v>
      </c>
      <c r="G585" s="627"/>
      <c r="H585" s="627">
        <v>146981</v>
      </c>
      <c r="I585" s="627">
        <v>46981</v>
      </c>
      <c r="J585" s="627" t="s">
        <v>1535</v>
      </c>
      <c r="K585" s="627" t="s">
        <v>1537</v>
      </c>
      <c r="L585" s="629">
        <v>104.64641882930501</v>
      </c>
      <c r="M585" s="629">
        <v>4</v>
      </c>
      <c r="N585" s="630">
        <v>418.11925648791498</v>
      </c>
    </row>
    <row r="586" spans="1:14" ht="14.4" customHeight="1" x14ac:dyDescent="0.3">
      <c r="A586" s="625" t="s">
        <v>549</v>
      </c>
      <c r="B586" s="626" t="s">
        <v>551</v>
      </c>
      <c r="C586" s="627" t="s">
        <v>567</v>
      </c>
      <c r="D586" s="628" t="s">
        <v>568</v>
      </c>
      <c r="E586" s="627" t="s">
        <v>552</v>
      </c>
      <c r="F586" s="628" t="s">
        <v>553</v>
      </c>
      <c r="G586" s="627"/>
      <c r="H586" s="627">
        <v>147478</v>
      </c>
      <c r="I586" s="627">
        <v>47478</v>
      </c>
      <c r="J586" s="627" t="s">
        <v>625</v>
      </c>
      <c r="K586" s="627" t="s">
        <v>626</v>
      </c>
      <c r="L586" s="629">
        <v>54.634998984629448</v>
      </c>
      <c r="M586" s="629">
        <v>5</v>
      </c>
      <c r="N586" s="630">
        <v>273.37999593851782</v>
      </c>
    </row>
    <row r="587" spans="1:14" ht="14.4" customHeight="1" x14ac:dyDescent="0.3">
      <c r="A587" s="625" t="s">
        <v>549</v>
      </c>
      <c r="B587" s="626" t="s">
        <v>551</v>
      </c>
      <c r="C587" s="627" t="s">
        <v>567</v>
      </c>
      <c r="D587" s="628" t="s">
        <v>568</v>
      </c>
      <c r="E587" s="627" t="s">
        <v>552</v>
      </c>
      <c r="F587" s="628" t="s">
        <v>553</v>
      </c>
      <c r="G587" s="627"/>
      <c r="H587" s="627">
        <v>151754</v>
      </c>
      <c r="I587" s="627">
        <v>51754</v>
      </c>
      <c r="J587" s="627" t="s">
        <v>1538</v>
      </c>
      <c r="K587" s="627" t="s">
        <v>1459</v>
      </c>
      <c r="L587" s="629">
        <v>89.96</v>
      </c>
      <c r="M587" s="629">
        <v>1</v>
      </c>
      <c r="N587" s="630">
        <v>89.96</v>
      </c>
    </row>
    <row r="588" spans="1:14" ht="14.4" customHeight="1" x14ac:dyDescent="0.3">
      <c r="A588" s="625" t="s">
        <v>549</v>
      </c>
      <c r="B588" s="626" t="s">
        <v>551</v>
      </c>
      <c r="C588" s="627" t="s">
        <v>567</v>
      </c>
      <c r="D588" s="628" t="s">
        <v>568</v>
      </c>
      <c r="E588" s="627" t="s">
        <v>552</v>
      </c>
      <c r="F588" s="628" t="s">
        <v>553</v>
      </c>
      <c r="G588" s="627"/>
      <c r="H588" s="627">
        <v>156055</v>
      </c>
      <c r="I588" s="627">
        <v>56055</v>
      </c>
      <c r="J588" s="627" t="s">
        <v>594</v>
      </c>
      <c r="K588" s="627" t="s">
        <v>631</v>
      </c>
      <c r="L588" s="629">
        <v>40.740035168876126</v>
      </c>
      <c r="M588" s="629">
        <v>107.40202490000006</v>
      </c>
      <c r="N588" s="630">
        <v>4375.561997186559</v>
      </c>
    </row>
    <row r="589" spans="1:14" ht="14.4" customHeight="1" x14ac:dyDescent="0.3">
      <c r="A589" s="625" t="s">
        <v>549</v>
      </c>
      <c r="B589" s="626" t="s">
        <v>551</v>
      </c>
      <c r="C589" s="627" t="s">
        <v>567</v>
      </c>
      <c r="D589" s="628" t="s">
        <v>568</v>
      </c>
      <c r="E589" s="627" t="s">
        <v>552</v>
      </c>
      <c r="F589" s="628" t="s">
        <v>553</v>
      </c>
      <c r="G589" s="627"/>
      <c r="H589" s="627">
        <v>158983</v>
      </c>
      <c r="I589" s="627">
        <v>58983</v>
      </c>
      <c r="J589" s="627" t="s">
        <v>1539</v>
      </c>
      <c r="K589" s="627" t="s">
        <v>1540</v>
      </c>
      <c r="L589" s="629">
        <v>1385.49</v>
      </c>
      <c r="M589" s="629">
        <v>1</v>
      </c>
      <c r="N589" s="630">
        <v>1385.49</v>
      </c>
    </row>
    <row r="590" spans="1:14" ht="14.4" customHeight="1" x14ac:dyDescent="0.3">
      <c r="A590" s="625" t="s">
        <v>549</v>
      </c>
      <c r="B590" s="626" t="s">
        <v>551</v>
      </c>
      <c r="C590" s="627" t="s">
        <v>567</v>
      </c>
      <c r="D590" s="628" t="s">
        <v>568</v>
      </c>
      <c r="E590" s="627" t="s">
        <v>552</v>
      </c>
      <c r="F590" s="628" t="s">
        <v>553</v>
      </c>
      <c r="G590" s="627"/>
      <c r="H590" s="627">
        <v>163196</v>
      </c>
      <c r="I590" s="627">
        <v>163196</v>
      </c>
      <c r="J590" s="627" t="s">
        <v>638</v>
      </c>
      <c r="K590" s="627" t="s">
        <v>639</v>
      </c>
      <c r="L590" s="629">
        <v>150.79995207326706</v>
      </c>
      <c r="M590" s="629">
        <v>23.568999999999996</v>
      </c>
      <c r="N590" s="630">
        <v>3554.2042714687418</v>
      </c>
    </row>
    <row r="591" spans="1:14" ht="14.4" customHeight="1" x14ac:dyDescent="0.3">
      <c r="A591" s="625" t="s">
        <v>549</v>
      </c>
      <c r="B591" s="626" t="s">
        <v>551</v>
      </c>
      <c r="C591" s="627" t="s">
        <v>567</v>
      </c>
      <c r="D591" s="628" t="s">
        <v>568</v>
      </c>
      <c r="E591" s="627" t="s">
        <v>552</v>
      </c>
      <c r="F591" s="628" t="s">
        <v>553</v>
      </c>
      <c r="G591" s="627"/>
      <c r="H591" s="627">
        <v>163197</v>
      </c>
      <c r="I591" s="627">
        <v>163197</v>
      </c>
      <c r="J591" s="627" t="s">
        <v>638</v>
      </c>
      <c r="K591" s="627" t="s">
        <v>640</v>
      </c>
      <c r="L591" s="629">
        <v>378.99204586205536</v>
      </c>
      <c r="M591" s="629">
        <v>41.784164200000014</v>
      </c>
      <c r="N591" s="630">
        <v>15833.328969695074</v>
      </c>
    </row>
    <row r="592" spans="1:14" ht="14.4" customHeight="1" x14ac:dyDescent="0.3">
      <c r="A592" s="625" t="s">
        <v>549</v>
      </c>
      <c r="B592" s="626" t="s">
        <v>551</v>
      </c>
      <c r="C592" s="627" t="s">
        <v>567</v>
      </c>
      <c r="D592" s="628" t="s">
        <v>568</v>
      </c>
      <c r="E592" s="627" t="s">
        <v>552</v>
      </c>
      <c r="F592" s="628" t="s">
        <v>553</v>
      </c>
      <c r="G592" s="627"/>
      <c r="H592" s="627">
        <v>163198</v>
      </c>
      <c r="I592" s="627">
        <v>163198</v>
      </c>
      <c r="J592" s="627" t="s">
        <v>638</v>
      </c>
      <c r="K592" s="627" t="s">
        <v>641</v>
      </c>
      <c r="L592" s="629">
        <v>1221.1104979411896</v>
      </c>
      <c r="M592" s="629">
        <v>16.031603599999997</v>
      </c>
      <c r="N592" s="630">
        <v>19572.290178669831</v>
      </c>
    </row>
    <row r="593" spans="1:14" ht="14.4" customHeight="1" x14ac:dyDescent="0.3">
      <c r="A593" s="625" t="s">
        <v>549</v>
      </c>
      <c r="B593" s="626" t="s">
        <v>551</v>
      </c>
      <c r="C593" s="627" t="s">
        <v>567</v>
      </c>
      <c r="D593" s="628" t="s">
        <v>568</v>
      </c>
      <c r="E593" s="627" t="s">
        <v>552</v>
      </c>
      <c r="F593" s="628" t="s">
        <v>553</v>
      </c>
      <c r="G593" s="627"/>
      <c r="H593" s="627">
        <v>163199</v>
      </c>
      <c r="I593" s="627">
        <v>163199</v>
      </c>
      <c r="J593" s="627" t="s">
        <v>638</v>
      </c>
      <c r="K593" s="627" t="s">
        <v>642</v>
      </c>
      <c r="L593" s="629">
        <v>1656.6592585953626</v>
      </c>
      <c r="M593" s="629">
        <v>9.8780080999999988</v>
      </c>
      <c r="N593" s="630">
        <v>16364.493596496655</v>
      </c>
    </row>
    <row r="594" spans="1:14" ht="14.4" customHeight="1" x14ac:dyDescent="0.3">
      <c r="A594" s="625" t="s">
        <v>549</v>
      </c>
      <c r="B594" s="626" t="s">
        <v>551</v>
      </c>
      <c r="C594" s="627" t="s">
        <v>567</v>
      </c>
      <c r="D594" s="628" t="s">
        <v>568</v>
      </c>
      <c r="E594" s="627" t="s">
        <v>552</v>
      </c>
      <c r="F594" s="628" t="s">
        <v>553</v>
      </c>
      <c r="G594" s="627"/>
      <c r="H594" s="627">
        <v>164797</v>
      </c>
      <c r="I594" s="627">
        <v>64797</v>
      </c>
      <c r="J594" s="627" t="s">
        <v>1541</v>
      </c>
      <c r="K594" s="627" t="s">
        <v>1029</v>
      </c>
      <c r="L594" s="629">
        <v>203.22</v>
      </c>
      <c r="M594" s="629">
        <v>1</v>
      </c>
      <c r="N594" s="630">
        <v>203.22</v>
      </c>
    </row>
    <row r="595" spans="1:14" ht="14.4" customHeight="1" x14ac:dyDescent="0.3">
      <c r="A595" s="625" t="s">
        <v>549</v>
      </c>
      <c r="B595" s="626" t="s">
        <v>551</v>
      </c>
      <c r="C595" s="627" t="s">
        <v>567</v>
      </c>
      <c r="D595" s="628" t="s">
        <v>568</v>
      </c>
      <c r="E595" s="627" t="s">
        <v>552</v>
      </c>
      <c r="F595" s="628" t="s">
        <v>553</v>
      </c>
      <c r="G595" s="627"/>
      <c r="H595" s="627">
        <v>176204</v>
      </c>
      <c r="I595" s="627">
        <v>76204</v>
      </c>
      <c r="J595" s="627" t="s">
        <v>1542</v>
      </c>
      <c r="K595" s="627" t="s">
        <v>1543</v>
      </c>
      <c r="L595" s="629">
        <v>339.36</v>
      </c>
      <c r="M595" s="629">
        <v>5</v>
      </c>
      <c r="N595" s="630">
        <v>1714.98</v>
      </c>
    </row>
    <row r="596" spans="1:14" ht="14.4" customHeight="1" x14ac:dyDescent="0.3">
      <c r="A596" s="625" t="s">
        <v>549</v>
      </c>
      <c r="B596" s="626" t="s">
        <v>551</v>
      </c>
      <c r="C596" s="627" t="s">
        <v>567</v>
      </c>
      <c r="D596" s="628" t="s">
        <v>568</v>
      </c>
      <c r="E596" s="627" t="s">
        <v>552</v>
      </c>
      <c r="F596" s="628" t="s">
        <v>553</v>
      </c>
      <c r="G596" s="627"/>
      <c r="H596" s="627">
        <v>184316</v>
      </c>
      <c r="I596" s="627">
        <v>184316</v>
      </c>
      <c r="J596" s="627" t="s">
        <v>649</v>
      </c>
      <c r="K596" s="627" t="s">
        <v>650</v>
      </c>
      <c r="L596" s="629">
        <v>507.80943109992296</v>
      </c>
      <c r="M596" s="629">
        <v>50.3588418</v>
      </c>
      <c r="N596" s="630">
        <v>25572.695952797825</v>
      </c>
    </row>
    <row r="597" spans="1:14" ht="14.4" customHeight="1" x14ac:dyDescent="0.3">
      <c r="A597" s="625" t="s">
        <v>549</v>
      </c>
      <c r="B597" s="626" t="s">
        <v>551</v>
      </c>
      <c r="C597" s="627" t="s">
        <v>567</v>
      </c>
      <c r="D597" s="628" t="s">
        <v>568</v>
      </c>
      <c r="E597" s="627" t="s">
        <v>552</v>
      </c>
      <c r="F597" s="628" t="s">
        <v>553</v>
      </c>
      <c r="G597" s="627"/>
      <c r="H597" s="627">
        <v>184317</v>
      </c>
      <c r="I597" s="627">
        <v>184317</v>
      </c>
      <c r="J597" s="627" t="s">
        <v>649</v>
      </c>
      <c r="K597" s="627" t="s">
        <v>651</v>
      </c>
      <c r="L597" s="629">
        <v>2773.9158203410016</v>
      </c>
      <c r="M597" s="629">
        <v>22.375999999999998</v>
      </c>
      <c r="N597" s="630">
        <v>62069.129934856297</v>
      </c>
    </row>
    <row r="598" spans="1:14" ht="14.4" customHeight="1" x14ac:dyDescent="0.3">
      <c r="A598" s="625" t="s">
        <v>549</v>
      </c>
      <c r="B598" s="626" t="s">
        <v>551</v>
      </c>
      <c r="C598" s="627" t="s">
        <v>567</v>
      </c>
      <c r="D598" s="628" t="s">
        <v>568</v>
      </c>
      <c r="E598" s="627" t="s">
        <v>552</v>
      </c>
      <c r="F598" s="628" t="s">
        <v>553</v>
      </c>
      <c r="G598" s="627"/>
      <c r="H598" s="627">
        <v>184318</v>
      </c>
      <c r="I598" s="627">
        <v>184318</v>
      </c>
      <c r="J598" s="627" t="s">
        <v>649</v>
      </c>
      <c r="K598" s="627" t="s">
        <v>652</v>
      </c>
      <c r="L598" s="629">
        <v>5702.1458104332232</v>
      </c>
      <c r="M598" s="629">
        <v>10.246</v>
      </c>
      <c r="N598" s="630">
        <v>58424.185885712403</v>
      </c>
    </row>
    <row r="599" spans="1:14" ht="14.4" customHeight="1" x14ac:dyDescent="0.3">
      <c r="A599" s="625" t="s">
        <v>549</v>
      </c>
      <c r="B599" s="626" t="s">
        <v>551</v>
      </c>
      <c r="C599" s="627" t="s">
        <v>567</v>
      </c>
      <c r="D599" s="628" t="s">
        <v>568</v>
      </c>
      <c r="E599" s="627" t="s">
        <v>552</v>
      </c>
      <c r="F599" s="628" t="s">
        <v>553</v>
      </c>
      <c r="G599" s="627"/>
      <c r="H599" s="627">
        <v>191995</v>
      </c>
      <c r="I599" s="627">
        <v>91995</v>
      </c>
      <c r="J599" s="627" t="s">
        <v>1544</v>
      </c>
      <c r="K599" s="627" t="s">
        <v>1545</v>
      </c>
      <c r="L599" s="629">
        <v>409.82755911266997</v>
      </c>
      <c r="M599" s="629">
        <v>1</v>
      </c>
      <c r="N599" s="630">
        <v>409.82755911266997</v>
      </c>
    </row>
    <row r="600" spans="1:14" ht="14.4" customHeight="1" x14ac:dyDescent="0.3">
      <c r="A600" s="625" t="s">
        <v>549</v>
      </c>
      <c r="B600" s="626" t="s">
        <v>551</v>
      </c>
      <c r="C600" s="627" t="s">
        <v>567</v>
      </c>
      <c r="D600" s="628" t="s">
        <v>568</v>
      </c>
      <c r="E600" s="627" t="s">
        <v>552</v>
      </c>
      <c r="F600" s="628" t="s">
        <v>553</v>
      </c>
      <c r="G600" s="627"/>
      <c r="H600" s="627">
        <v>194164</v>
      </c>
      <c r="I600" s="627">
        <v>94164</v>
      </c>
      <c r="J600" s="627" t="s">
        <v>655</v>
      </c>
      <c r="K600" s="627" t="s">
        <v>656</v>
      </c>
      <c r="L600" s="629">
        <v>108.16496546689501</v>
      </c>
      <c r="M600" s="629">
        <v>6</v>
      </c>
      <c r="N600" s="630">
        <v>648.98986186758009</v>
      </c>
    </row>
    <row r="601" spans="1:14" ht="14.4" customHeight="1" x14ac:dyDescent="0.3">
      <c r="A601" s="625" t="s">
        <v>549</v>
      </c>
      <c r="B601" s="626" t="s">
        <v>551</v>
      </c>
      <c r="C601" s="627" t="s">
        <v>567</v>
      </c>
      <c r="D601" s="628" t="s">
        <v>568</v>
      </c>
      <c r="E601" s="627" t="s">
        <v>552</v>
      </c>
      <c r="F601" s="628" t="s">
        <v>553</v>
      </c>
      <c r="G601" s="627"/>
      <c r="H601" s="627">
        <v>194804</v>
      </c>
      <c r="I601" s="627">
        <v>94804</v>
      </c>
      <c r="J601" s="627" t="s">
        <v>657</v>
      </c>
      <c r="K601" s="627" t="s">
        <v>658</v>
      </c>
      <c r="L601" s="629">
        <v>41.103217134204563</v>
      </c>
      <c r="M601" s="629">
        <v>5</v>
      </c>
      <c r="N601" s="630">
        <v>205.53965140261369</v>
      </c>
    </row>
    <row r="602" spans="1:14" ht="14.4" customHeight="1" x14ac:dyDescent="0.3">
      <c r="A602" s="625" t="s">
        <v>549</v>
      </c>
      <c r="B602" s="626" t="s">
        <v>551</v>
      </c>
      <c r="C602" s="627" t="s">
        <v>567</v>
      </c>
      <c r="D602" s="628" t="s">
        <v>568</v>
      </c>
      <c r="E602" s="627" t="s">
        <v>552</v>
      </c>
      <c r="F602" s="628" t="s">
        <v>553</v>
      </c>
      <c r="G602" s="627"/>
      <c r="H602" s="627">
        <v>196056</v>
      </c>
      <c r="I602" s="627">
        <v>96056</v>
      </c>
      <c r="J602" s="627" t="s">
        <v>659</v>
      </c>
      <c r="K602" s="627" t="s">
        <v>660</v>
      </c>
      <c r="L602" s="629">
        <v>34.803353624471136</v>
      </c>
      <c r="M602" s="629">
        <v>6</v>
      </c>
      <c r="N602" s="630">
        <v>208.8201217468268</v>
      </c>
    </row>
    <row r="603" spans="1:14" ht="14.4" customHeight="1" x14ac:dyDescent="0.3">
      <c r="A603" s="625" t="s">
        <v>549</v>
      </c>
      <c r="B603" s="626" t="s">
        <v>551</v>
      </c>
      <c r="C603" s="627" t="s">
        <v>567</v>
      </c>
      <c r="D603" s="628" t="s">
        <v>568</v>
      </c>
      <c r="E603" s="627" t="s">
        <v>552</v>
      </c>
      <c r="F603" s="628" t="s">
        <v>553</v>
      </c>
      <c r="G603" s="627"/>
      <c r="H603" s="627">
        <v>198197</v>
      </c>
      <c r="I603" s="627">
        <v>98197</v>
      </c>
      <c r="J603" s="627" t="s">
        <v>1546</v>
      </c>
      <c r="K603" s="627" t="s">
        <v>748</v>
      </c>
      <c r="L603" s="629">
        <v>4969.4844515563054</v>
      </c>
      <c r="M603" s="629">
        <v>1.2143999999999999</v>
      </c>
      <c r="N603" s="630">
        <v>6034.9418871943271</v>
      </c>
    </row>
    <row r="604" spans="1:14" ht="14.4" customHeight="1" x14ac:dyDescent="0.3">
      <c r="A604" s="625" t="s">
        <v>549</v>
      </c>
      <c r="B604" s="626" t="s">
        <v>551</v>
      </c>
      <c r="C604" s="627" t="s">
        <v>567</v>
      </c>
      <c r="D604" s="628" t="s">
        <v>568</v>
      </c>
      <c r="E604" s="627" t="s">
        <v>552</v>
      </c>
      <c r="F604" s="628" t="s">
        <v>553</v>
      </c>
      <c r="G604" s="627"/>
      <c r="H604" s="627">
        <v>198203</v>
      </c>
      <c r="I604" s="627">
        <v>98203</v>
      </c>
      <c r="J604" s="627" t="s">
        <v>1546</v>
      </c>
      <c r="K604" s="627" t="s">
        <v>1547</v>
      </c>
      <c r="L604" s="629">
        <v>27269.712337509001</v>
      </c>
      <c r="M604" s="629">
        <v>0.1</v>
      </c>
      <c r="N604" s="630">
        <v>2726.9712337509</v>
      </c>
    </row>
    <row r="605" spans="1:14" ht="14.4" customHeight="1" x14ac:dyDescent="0.3">
      <c r="A605" s="625" t="s">
        <v>549</v>
      </c>
      <c r="B605" s="626" t="s">
        <v>551</v>
      </c>
      <c r="C605" s="627" t="s">
        <v>567</v>
      </c>
      <c r="D605" s="628" t="s">
        <v>568</v>
      </c>
      <c r="E605" s="627" t="s">
        <v>552</v>
      </c>
      <c r="F605" s="628" t="s">
        <v>553</v>
      </c>
      <c r="G605" s="627"/>
      <c r="H605" s="627">
        <v>394906</v>
      </c>
      <c r="I605" s="627">
        <v>1</v>
      </c>
      <c r="J605" s="627" t="s">
        <v>661</v>
      </c>
      <c r="K605" s="627" t="s">
        <v>662</v>
      </c>
      <c r="L605" s="629">
        <v>5635.9199999999992</v>
      </c>
      <c r="M605" s="629">
        <v>0.78645940000000003</v>
      </c>
      <c r="N605" s="630">
        <v>4432.4222616480001</v>
      </c>
    </row>
    <row r="606" spans="1:14" ht="14.4" customHeight="1" x14ac:dyDescent="0.3">
      <c r="A606" s="625" t="s">
        <v>549</v>
      </c>
      <c r="B606" s="626" t="s">
        <v>551</v>
      </c>
      <c r="C606" s="627" t="s">
        <v>567</v>
      </c>
      <c r="D606" s="628" t="s">
        <v>568</v>
      </c>
      <c r="E606" s="627" t="s">
        <v>552</v>
      </c>
      <c r="F606" s="628" t="s">
        <v>553</v>
      </c>
      <c r="G606" s="627"/>
      <c r="H606" s="627">
        <v>395810</v>
      </c>
      <c r="I606" s="627">
        <v>139065</v>
      </c>
      <c r="J606" s="627" t="s">
        <v>663</v>
      </c>
      <c r="K606" s="627" t="s">
        <v>664</v>
      </c>
      <c r="L606" s="629">
        <v>1107.4730867208668</v>
      </c>
      <c r="M606" s="629">
        <v>18.547000000000001</v>
      </c>
      <c r="N606" s="630">
        <v>20538.342800182549</v>
      </c>
    </row>
    <row r="607" spans="1:14" ht="14.4" customHeight="1" x14ac:dyDescent="0.3">
      <c r="A607" s="625" t="s">
        <v>549</v>
      </c>
      <c r="B607" s="626" t="s">
        <v>551</v>
      </c>
      <c r="C607" s="627" t="s">
        <v>567</v>
      </c>
      <c r="D607" s="628" t="s">
        <v>568</v>
      </c>
      <c r="E607" s="627" t="s">
        <v>552</v>
      </c>
      <c r="F607" s="628" t="s">
        <v>553</v>
      </c>
      <c r="G607" s="627"/>
      <c r="H607" s="627">
        <v>395853</v>
      </c>
      <c r="I607" s="627">
        <v>139066</v>
      </c>
      <c r="J607" s="627" t="s">
        <v>665</v>
      </c>
      <c r="K607" s="627" t="s">
        <v>666</v>
      </c>
      <c r="L607" s="629">
        <v>4238.1794808860286</v>
      </c>
      <c r="M607" s="629">
        <v>2.6980921000000002</v>
      </c>
      <c r="N607" s="630">
        <v>11434.998460732222</v>
      </c>
    </row>
    <row r="608" spans="1:14" ht="14.4" customHeight="1" x14ac:dyDescent="0.3">
      <c r="A608" s="625" t="s">
        <v>549</v>
      </c>
      <c r="B608" s="626" t="s">
        <v>551</v>
      </c>
      <c r="C608" s="627" t="s">
        <v>567</v>
      </c>
      <c r="D608" s="628" t="s">
        <v>568</v>
      </c>
      <c r="E608" s="627" t="s">
        <v>552</v>
      </c>
      <c r="F608" s="628" t="s">
        <v>553</v>
      </c>
      <c r="G608" s="627"/>
      <c r="H608" s="627">
        <v>500877</v>
      </c>
      <c r="I608" s="627">
        <v>139063</v>
      </c>
      <c r="J608" s="627" t="s">
        <v>663</v>
      </c>
      <c r="K608" s="627" t="s">
        <v>669</v>
      </c>
      <c r="L608" s="629">
        <v>211.42993132566494</v>
      </c>
      <c r="M608" s="629">
        <v>12.728999999999997</v>
      </c>
      <c r="N608" s="630">
        <v>2691.2923829002771</v>
      </c>
    </row>
    <row r="609" spans="1:14" ht="14.4" customHeight="1" x14ac:dyDescent="0.3">
      <c r="A609" s="625" t="s">
        <v>549</v>
      </c>
      <c r="B609" s="626" t="s">
        <v>551</v>
      </c>
      <c r="C609" s="627" t="s">
        <v>567</v>
      </c>
      <c r="D609" s="628" t="s">
        <v>568</v>
      </c>
      <c r="E609" s="627" t="s">
        <v>552</v>
      </c>
      <c r="F609" s="628" t="s">
        <v>553</v>
      </c>
      <c r="G609" s="627"/>
      <c r="H609" s="627">
        <v>500971</v>
      </c>
      <c r="I609" s="627">
        <v>1</v>
      </c>
      <c r="J609" s="627" t="s">
        <v>670</v>
      </c>
      <c r="K609" s="627" t="s">
        <v>671</v>
      </c>
      <c r="L609" s="629">
        <v>1691.5149087719344</v>
      </c>
      <c r="M609" s="629">
        <v>38.96266279999999</v>
      </c>
      <c r="N609" s="630">
        <v>65867.56778169646</v>
      </c>
    </row>
    <row r="610" spans="1:14" ht="14.4" customHeight="1" x14ac:dyDescent="0.3">
      <c r="A610" s="625" t="s">
        <v>549</v>
      </c>
      <c r="B610" s="626" t="s">
        <v>551</v>
      </c>
      <c r="C610" s="627" t="s">
        <v>567</v>
      </c>
      <c r="D610" s="628" t="s">
        <v>568</v>
      </c>
      <c r="E610" s="627" t="s">
        <v>552</v>
      </c>
      <c r="F610" s="628" t="s">
        <v>553</v>
      </c>
      <c r="G610" s="627"/>
      <c r="H610" s="627">
        <v>844651</v>
      </c>
      <c r="I610" s="627">
        <v>101205</v>
      </c>
      <c r="J610" s="627" t="s">
        <v>672</v>
      </c>
      <c r="K610" s="627" t="s">
        <v>593</v>
      </c>
      <c r="L610" s="629">
        <v>121.06</v>
      </c>
      <c r="M610" s="629">
        <v>2</v>
      </c>
      <c r="N610" s="630">
        <v>242.12</v>
      </c>
    </row>
    <row r="611" spans="1:14" ht="14.4" customHeight="1" x14ac:dyDescent="0.3">
      <c r="A611" s="625" t="s">
        <v>549</v>
      </c>
      <c r="B611" s="626" t="s">
        <v>551</v>
      </c>
      <c r="C611" s="627" t="s">
        <v>567</v>
      </c>
      <c r="D611" s="628" t="s">
        <v>568</v>
      </c>
      <c r="E611" s="627" t="s">
        <v>552</v>
      </c>
      <c r="F611" s="628" t="s">
        <v>553</v>
      </c>
      <c r="G611" s="627"/>
      <c r="H611" s="627">
        <v>844738</v>
      </c>
      <c r="I611" s="627">
        <v>101227</v>
      </c>
      <c r="J611" s="627" t="s">
        <v>1548</v>
      </c>
      <c r="K611" s="627" t="s">
        <v>628</v>
      </c>
      <c r="L611" s="629">
        <v>174.55941364143752</v>
      </c>
      <c r="M611" s="629">
        <v>3</v>
      </c>
      <c r="N611" s="630">
        <v>522.92765456575</v>
      </c>
    </row>
    <row r="612" spans="1:14" ht="14.4" customHeight="1" x14ac:dyDescent="0.3">
      <c r="A612" s="625" t="s">
        <v>549</v>
      </c>
      <c r="B612" s="626" t="s">
        <v>551</v>
      </c>
      <c r="C612" s="627" t="s">
        <v>567</v>
      </c>
      <c r="D612" s="628" t="s">
        <v>568</v>
      </c>
      <c r="E612" s="627" t="s">
        <v>552</v>
      </c>
      <c r="F612" s="628" t="s">
        <v>553</v>
      </c>
      <c r="G612" s="627"/>
      <c r="H612" s="627">
        <v>844743</v>
      </c>
      <c r="I612" s="627">
        <v>102382</v>
      </c>
      <c r="J612" s="627" t="s">
        <v>1549</v>
      </c>
      <c r="K612" s="627" t="s">
        <v>1550</v>
      </c>
      <c r="L612" s="629">
        <v>128.01</v>
      </c>
      <c r="M612" s="629">
        <v>1</v>
      </c>
      <c r="N612" s="630">
        <v>128.01</v>
      </c>
    </row>
    <row r="613" spans="1:14" ht="14.4" customHeight="1" x14ac:dyDescent="0.3">
      <c r="A613" s="625" t="s">
        <v>549</v>
      </c>
      <c r="B613" s="626" t="s">
        <v>551</v>
      </c>
      <c r="C613" s="627" t="s">
        <v>567</v>
      </c>
      <c r="D613" s="628" t="s">
        <v>568</v>
      </c>
      <c r="E613" s="627" t="s">
        <v>552</v>
      </c>
      <c r="F613" s="628" t="s">
        <v>553</v>
      </c>
      <c r="G613" s="627"/>
      <c r="H613" s="627">
        <v>845376</v>
      </c>
      <c r="I613" s="627">
        <v>107641</v>
      </c>
      <c r="J613" s="627" t="s">
        <v>1551</v>
      </c>
      <c r="K613" s="627" t="s">
        <v>1552</v>
      </c>
      <c r="L613" s="629">
        <v>139.36000000000001</v>
      </c>
      <c r="M613" s="629">
        <v>2</v>
      </c>
      <c r="N613" s="630">
        <v>278.72000000000003</v>
      </c>
    </row>
    <row r="614" spans="1:14" ht="14.4" customHeight="1" x14ac:dyDescent="0.3">
      <c r="A614" s="625" t="s">
        <v>549</v>
      </c>
      <c r="B614" s="626" t="s">
        <v>551</v>
      </c>
      <c r="C614" s="627" t="s">
        <v>567</v>
      </c>
      <c r="D614" s="628" t="s">
        <v>568</v>
      </c>
      <c r="E614" s="627" t="s">
        <v>552</v>
      </c>
      <c r="F614" s="628" t="s">
        <v>553</v>
      </c>
      <c r="G614" s="627"/>
      <c r="H614" s="627">
        <v>845493</v>
      </c>
      <c r="I614" s="627">
        <v>105844</v>
      </c>
      <c r="J614" s="627" t="s">
        <v>675</v>
      </c>
      <c r="K614" s="627" t="s">
        <v>676</v>
      </c>
      <c r="L614" s="629">
        <v>104.73</v>
      </c>
      <c r="M614" s="629">
        <v>2</v>
      </c>
      <c r="N614" s="630">
        <v>209.46</v>
      </c>
    </row>
    <row r="615" spans="1:14" ht="14.4" customHeight="1" x14ac:dyDescent="0.3">
      <c r="A615" s="625" t="s">
        <v>549</v>
      </c>
      <c r="B615" s="626" t="s">
        <v>551</v>
      </c>
      <c r="C615" s="627" t="s">
        <v>567</v>
      </c>
      <c r="D615" s="628" t="s">
        <v>568</v>
      </c>
      <c r="E615" s="627" t="s">
        <v>552</v>
      </c>
      <c r="F615" s="628" t="s">
        <v>553</v>
      </c>
      <c r="G615" s="627"/>
      <c r="H615" s="627">
        <v>845592</v>
      </c>
      <c r="I615" s="627">
        <v>114287</v>
      </c>
      <c r="J615" s="627" t="s">
        <v>677</v>
      </c>
      <c r="K615" s="627" t="s">
        <v>678</v>
      </c>
      <c r="L615" s="629">
        <v>162.07565915509187</v>
      </c>
      <c r="M615" s="629">
        <v>21</v>
      </c>
      <c r="N615" s="630">
        <v>3404.1223363537779</v>
      </c>
    </row>
    <row r="616" spans="1:14" ht="14.4" customHeight="1" x14ac:dyDescent="0.3">
      <c r="A616" s="625" t="s">
        <v>549</v>
      </c>
      <c r="B616" s="626" t="s">
        <v>551</v>
      </c>
      <c r="C616" s="627" t="s">
        <v>567</v>
      </c>
      <c r="D616" s="628" t="s">
        <v>568</v>
      </c>
      <c r="E616" s="627" t="s">
        <v>552</v>
      </c>
      <c r="F616" s="628" t="s">
        <v>553</v>
      </c>
      <c r="G616" s="627"/>
      <c r="H616" s="627">
        <v>846338</v>
      </c>
      <c r="I616" s="627">
        <v>122685</v>
      </c>
      <c r="J616" s="627" t="s">
        <v>679</v>
      </c>
      <c r="K616" s="627" t="s">
        <v>680</v>
      </c>
      <c r="L616" s="629">
        <v>120.67</v>
      </c>
      <c r="M616" s="629">
        <v>2</v>
      </c>
      <c r="N616" s="630">
        <v>241.34</v>
      </c>
    </row>
    <row r="617" spans="1:14" ht="14.4" customHeight="1" x14ac:dyDescent="0.3">
      <c r="A617" s="625" t="s">
        <v>549</v>
      </c>
      <c r="B617" s="626" t="s">
        <v>551</v>
      </c>
      <c r="C617" s="627" t="s">
        <v>567</v>
      </c>
      <c r="D617" s="628" t="s">
        <v>568</v>
      </c>
      <c r="E617" s="627" t="s">
        <v>552</v>
      </c>
      <c r="F617" s="628" t="s">
        <v>553</v>
      </c>
      <c r="G617" s="627"/>
      <c r="H617" s="627">
        <v>846340</v>
      </c>
      <c r="I617" s="627">
        <v>122690</v>
      </c>
      <c r="J617" s="627" t="s">
        <v>679</v>
      </c>
      <c r="K617" s="627" t="s">
        <v>1553</v>
      </c>
      <c r="L617" s="629">
        <v>348.58</v>
      </c>
      <c r="M617" s="629">
        <v>1</v>
      </c>
      <c r="N617" s="630">
        <v>348.58</v>
      </c>
    </row>
    <row r="618" spans="1:14" ht="14.4" customHeight="1" x14ac:dyDescent="0.3">
      <c r="A618" s="625" t="s">
        <v>549</v>
      </c>
      <c r="B618" s="626" t="s">
        <v>551</v>
      </c>
      <c r="C618" s="627" t="s">
        <v>567</v>
      </c>
      <c r="D618" s="628" t="s">
        <v>568</v>
      </c>
      <c r="E618" s="627" t="s">
        <v>552</v>
      </c>
      <c r="F618" s="628" t="s">
        <v>553</v>
      </c>
      <c r="G618" s="627"/>
      <c r="H618" s="627">
        <v>846824</v>
      </c>
      <c r="I618" s="627">
        <v>124087</v>
      </c>
      <c r="J618" s="627" t="s">
        <v>1554</v>
      </c>
      <c r="K618" s="627" t="s">
        <v>658</v>
      </c>
      <c r="L618" s="629">
        <v>191.36437903294899</v>
      </c>
      <c r="M618" s="629">
        <v>4</v>
      </c>
      <c r="N618" s="630">
        <v>765.45751613179596</v>
      </c>
    </row>
    <row r="619" spans="1:14" ht="14.4" customHeight="1" x14ac:dyDescent="0.3">
      <c r="A619" s="625" t="s">
        <v>549</v>
      </c>
      <c r="B619" s="626" t="s">
        <v>551</v>
      </c>
      <c r="C619" s="627" t="s">
        <v>567</v>
      </c>
      <c r="D619" s="628" t="s">
        <v>568</v>
      </c>
      <c r="E619" s="627" t="s">
        <v>552</v>
      </c>
      <c r="F619" s="628" t="s">
        <v>553</v>
      </c>
      <c r="G619" s="627"/>
      <c r="H619" s="627">
        <v>846980</v>
      </c>
      <c r="I619" s="627">
        <v>124129</v>
      </c>
      <c r="J619" s="627" t="s">
        <v>681</v>
      </c>
      <c r="K619" s="627" t="s">
        <v>658</v>
      </c>
      <c r="L619" s="629">
        <v>238.4</v>
      </c>
      <c r="M619" s="629">
        <v>3</v>
      </c>
      <c r="N619" s="630">
        <v>714.45</v>
      </c>
    </row>
    <row r="620" spans="1:14" ht="14.4" customHeight="1" x14ac:dyDescent="0.3">
      <c r="A620" s="625" t="s">
        <v>549</v>
      </c>
      <c r="B620" s="626" t="s">
        <v>551</v>
      </c>
      <c r="C620" s="627" t="s">
        <v>567</v>
      </c>
      <c r="D620" s="628" t="s">
        <v>568</v>
      </c>
      <c r="E620" s="627" t="s">
        <v>552</v>
      </c>
      <c r="F620" s="628" t="s">
        <v>553</v>
      </c>
      <c r="G620" s="627"/>
      <c r="H620" s="627">
        <v>848273</v>
      </c>
      <c r="I620" s="627">
        <v>125298</v>
      </c>
      <c r="J620" s="627" t="s">
        <v>682</v>
      </c>
      <c r="K620" s="627" t="s">
        <v>683</v>
      </c>
      <c r="L620" s="629">
        <v>270.23999999999984</v>
      </c>
      <c r="M620" s="629">
        <v>12.851806399999999</v>
      </c>
      <c r="N620" s="630">
        <v>3473.0721615360003</v>
      </c>
    </row>
    <row r="621" spans="1:14" ht="14.4" customHeight="1" x14ac:dyDescent="0.3">
      <c r="A621" s="625" t="s">
        <v>549</v>
      </c>
      <c r="B621" s="626" t="s">
        <v>551</v>
      </c>
      <c r="C621" s="627" t="s">
        <v>567</v>
      </c>
      <c r="D621" s="628" t="s">
        <v>568</v>
      </c>
      <c r="E621" s="627" t="s">
        <v>552</v>
      </c>
      <c r="F621" s="628" t="s">
        <v>553</v>
      </c>
      <c r="G621" s="627"/>
      <c r="H621" s="627">
        <v>848569</v>
      </c>
      <c r="I621" s="627">
        <v>163137</v>
      </c>
      <c r="J621" s="627" t="s">
        <v>684</v>
      </c>
      <c r="K621" s="627" t="s">
        <v>685</v>
      </c>
      <c r="L621" s="629">
        <v>69.165029428278402</v>
      </c>
      <c r="M621" s="629">
        <v>3</v>
      </c>
      <c r="N621" s="630">
        <v>210.52011771311362</v>
      </c>
    </row>
    <row r="622" spans="1:14" ht="14.4" customHeight="1" x14ac:dyDescent="0.3">
      <c r="A622" s="625" t="s">
        <v>549</v>
      </c>
      <c r="B622" s="626" t="s">
        <v>551</v>
      </c>
      <c r="C622" s="627" t="s">
        <v>567</v>
      </c>
      <c r="D622" s="628" t="s">
        <v>568</v>
      </c>
      <c r="E622" s="627" t="s">
        <v>552</v>
      </c>
      <c r="F622" s="628" t="s">
        <v>553</v>
      </c>
      <c r="G622" s="627"/>
      <c r="H622" s="627">
        <v>849429</v>
      </c>
      <c r="I622" s="627">
        <v>124105</v>
      </c>
      <c r="J622" s="627" t="s">
        <v>1555</v>
      </c>
      <c r="K622" s="627" t="s">
        <v>1556</v>
      </c>
      <c r="L622" s="629">
        <v>627.40499999999997</v>
      </c>
      <c r="M622" s="629">
        <v>2</v>
      </c>
      <c r="N622" s="630">
        <v>1254.81</v>
      </c>
    </row>
    <row r="623" spans="1:14" ht="14.4" customHeight="1" x14ac:dyDescent="0.3">
      <c r="A623" s="625" t="s">
        <v>549</v>
      </c>
      <c r="B623" s="626" t="s">
        <v>551</v>
      </c>
      <c r="C623" s="627" t="s">
        <v>567</v>
      </c>
      <c r="D623" s="628" t="s">
        <v>568</v>
      </c>
      <c r="E623" s="627" t="s">
        <v>552</v>
      </c>
      <c r="F623" s="628" t="s">
        <v>553</v>
      </c>
      <c r="G623" s="627"/>
      <c r="H623" s="627">
        <v>850491</v>
      </c>
      <c r="I623" s="627">
        <v>163318</v>
      </c>
      <c r="J623" s="627" t="s">
        <v>688</v>
      </c>
      <c r="K623" s="627" t="s">
        <v>689</v>
      </c>
      <c r="L623" s="629">
        <v>266.2694411788691</v>
      </c>
      <c r="M623" s="629">
        <v>297.53712670000004</v>
      </c>
      <c r="N623" s="630">
        <v>79127.583274274672</v>
      </c>
    </row>
    <row r="624" spans="1:14" ht="14.4" customHeight="1" x14ac:dyDescent="0.3">
      <c r="A624" s="625" t="s">
        <v>549</v>
      </c>
      <c r="B624" s="626" t="s">
        <v>551</v>
      </c>
      <c r="C624" s="627" t="s">
        <v>567</v>
      </c>
      <c r="D624" s="628" t="s">
        <v>568</v>
      </c>
      <c r="E624" s="627" t="s">
        <v>552</v>
      </c>
      <c r="F624" s="628" t="s">
        <v>553</v>
      </c>
      <c r="G624" s="627" t="s">
        <v>690</v>
      </c>
      <c r="H624" s="627">
        <v>31915</v>
      </c>
      <c r="I624" s="627">
        <v>31915</v>
      </c>
      <c r="J624" s="627" t="s">
        <v>693</v>
      </c>
      <c r="K624" s="627" t="s">
        <v>694</v>
      </c>
      <c r="L624" s="629">
        <v>181.58953885254149</v>
      </c>
      <c r="M624" s="629">
        <v>63</v>
      </c>
      <c r="N624" s="630">
        <v>11440.136365538669</v>
      </c>
    </row>
    <row r="625" spans="1:14" ht="14.4" customHeight="1" x14ac:dyDescent="0.3">
      <c r="A625" s="625" t="s">
        <v>549</v>
      </c>
      <c r="B625" s="626" t="s">
        <v>551</v>
      </c>
      <c r="C625" s="627" t="s">
        <v>567</v>
      </c>
      <c r="D625" s="628" t="s">
        <v>568</v>
      </c>
      <c r="E625" s="627" t="s">
        <v>552</v>
      </c>
      <c r="F625" s="628" t="s">
        <v>553</v>
      </c>
      <c r="G625" s="627" t="s">
        <v>690</v>
      </c>
      <c r="H625" s="627">
        <v>47244</v>
      </c>
      <c r="I625" s="627">
        <v>47244</v>
      </c>
      <c r="J625" s="627" t="s">
        <v>695</v>
      </c>
      <c r="K625" s="627" t="s">
        <v>694</v>
      </c>
      <c r="L625" s="629">
        <v>162.15000000000003</v>
      </c>
      <c r="M625" s="629">
        <v>43</v>
      </c>
      <c r="N625" s="630">
        <v>6972.4499999999989</v>
      </c>
    </row>
    <row r="626" spans="1:14" ht="14.4" customHeight="1" x14ac:dyDescent="0.3">
      <c r="A626" s="625" t="s">
        <v>549</v>
      </c>
      <c r="B626" s="626" t="s">
        <v>551</v>
      </c>
      <c r="C626" s="627" t="s">
        <v>567</v>
      </c>
      <c r="D626" s="628" t="s">
        <v>568</v>
      </c>
      <c r="E626" s="627" t="s">
        <v>552</v>
      </c>
      <c r="F626" s="628" t="s">
        <v>553</v>
      </c>
      <c r="G626" s="627" t="s">
        <v>690</v>
      </c>
      <c r="H626" s="627">
        <v>47249</v>
      </c>
      <c r="I626" s="627">
        <v>47249</v>
      </c>
      <c r="J626" s="627" t="s">
        <v>695</v>
      </c>
      <c r="K626" s="627" t="s">
        <v>1557</v>
      </c>
      <c r="L626" s="629">
        <v>155.7099987302395</v>
      </c>
      <c r="M626" s="629">
        <v>5</v>
      </c>
      <c r="N626" s="630">
        <v>778.54999238143705</v>
      </c>
    </row>
    <row r="627" spans="1:14" ht="14.4" customHeight="1" x14ac:dyDescent="0.3">
      <c r="A627" s="625" t="s">
        <v>549</v>
      </c>
      <c r="B627" s="626" t="s">
        <v>551</v>
      </c>
      <c r="C627" s="627" t="s">
        <v>567</v>
      </c>
      <c r="D627" s="628" t="s">
        <v>568</v>
      </c>
      <c r="E627" s="627" t="s">
        <v>552</v>
      </c>
      <c r="F627" s="628" t="s">
        <v>553</v>
      </c>
      <c r="G627" s="627" t="s">
        <v>690</v>
      </c>
      <c r="H627" s="627">
        <v>47995</v>
      </c>
      <c r="I627" s="627">
        <v>47995</v>
      </c>
      <c r="J627" s="627" t="s">
        <v>1558</v>
      </c>
      <c r="K627" s="627" t="s">
        <v>1559</v>
      </c>
      <c r="L627" s="629">
        <v>919.01898064705972</v>
      </c>
      <c r="M627" s="629">
        <v>8</v>
      </c>
      <c r="N627" s="630">
        <v>7352.1518451764778</v>
      </c>
    </row>
    <row r="628" spans="1:14" ht="14.4" customHeight="1" x14ac:dyDescent="0.3">
      <c r="A628" s="625" t="s">
        <v>549</v>
      </c>
      <c r="B628" s="626" t="s">
        <v>551</v>
      </c>
      <c r="C628" s="627" t="s">
        <v>567</v>
      </c>
      <c r="D628" s="628" t="s">
        <v>568</v>
      </c>
      <c r="E628" s="627" t="s">
        <v>552</v>
      </c>
      <c r="F628" s="628" t="s">
        <v>553</v>
      </c>
      <c r="G628" s="627" t="s">
        <v>690</v>
      </c>
      <c r="H628" s="627">
        <v>49020</v>
      </c>
      <c r="I628" s="627">
        <v>49020</v>
      </c>
      <c r="J628" s="627" t="s">
        <v>1560</v>
      </c>
      <c r="K628" s="627" t="s">
        <v>1561</v>
      </c>
      <c r="L628" s="629">
        <v>94.395985967430477</v>
      </c>
      <c r="M628" s="629">
        <v>6</v>
      </c>
      <c r="N628" s="630">
        <v>566.29985967430503</v>
      </c>
    </row>
    <row r="629" spans="1:14" ht="14.4" customHeight="1" x14ac:dyDescent="0.3">
      <c r="A629" s="625" t="s">
        <v>549</v>
      </c>
      <c r="B629" s="626" t="s">
        <v>551</v>
      </c>
      <c r="C629" s="627" t="s">
        <v>567</v>
      </c>
      <c r="D629" s="628" t="s">
        <v>568</v>
      </c>
      <c r="E629" s="627" t="s">
        <v>552</v>
      </c>
      <c r="F629" s="628" t="s">
        <v>553</v>
      </c>
      <c r="G629" s="627" t="s">
        <v>690</v>
      </c>
      <c r="H629" s="627">
        <v>51366</v>
      </c>
      <c r="I629" s="627">
        <v>51366</v>
      </c>
      <c r="J629" s="627" t="s">
        <v>696</v>
      </c>
      <c r="K629" s="627" t="s">
        <v>697</v>
      </c>
      <c r="L629" s="629">
        <v>259.44038686955071</v>
      </c>
      <c r="M629" s="629">
        <v>172</v>
      </c>
      <c r="N629" s="630">
        <v>44623.733512992017</v>
      </c>
    </row>
    <row r="630" spans="1:14" ht="14.4" customHeight="1" x14ac:dyDescent="0.3">
      <c r="A630" s="625" t="s">
        <v>549</v>
      </c>
      <c r="B630" s="626" t="s">
        <v>551</v>
      </c>
      <c r="C630" s="627" t="s">
        <v>567</v>
      </c>
      <c r="D630" s="628" t="s">
        <v>568</v>
      </c>
      <c r="E630" s="627" t="s">
        <v>552</v>
      </c>
      <c r="F630" s="628" t="s">
        <v>553</v>
      </c>
      <c r="G630" s="627" t="s">
        <v>690</v>
      </c>
      <c r="H630" s="627">
        <v>51367</v>
      </c>
      <c r="I630" s="627">
        <v>51367</v>
      </c>
      <c r="J630" s="627" t="s">
        <v>696</v>
      </c>
      <c r="K630" s="627" t="s">
        <v>698</v>
      </c>
      <c r="L630" s="629">
        <v>145.93859277587757</v>
      </c>
      <c r="M630" s="629">
        <v>73</v>
      </c>
      <c r="N630" s="630">
        <v>10653.492976123982</v>
      </c>
    </row>
    <row r="631" spans="1:14" ht="14.4" customHeight="1" x14ac:dyDescent="0.3">
      <c r="A631" s="625" t="s">
        <v>549</v>
      </c>
      <c r="B631" s="626" t="s">
        <v>551</v>
      </c>
      <c r="C631" s="627" t="s">
        <v>567</v>
      </c>
      <c r="D631" s="628" t="s">
        <v>568</v>
      </c>
      <c r="E631" s="627" t="s">
        <v>552</v>
      </c>
      <c r="F631" s="628" t="s">
        <v>553</v>
      </c>
      <c r="G631" s="627" t="s">
        <v>690</v>
      </c>
      <c r="H631" s="627">
        <v>51383</v>
      </c>
      <c r="I631" s="627">
        <v>51383</v>
      </c>
      <c r="J631" s="627" t="s">
        <v>696</v>
      </c>
      <c r="K631" s="627" t="s">
        <v>699</v>
      </c>
      <c r="L631" s="629">
        <v>152.49000000000004</v>
      </c>
      <c r="M631" s="629">
        <v>84</v>
      </c>
      <c r="N631" s="630">
        <v>12809.160000000003</v>
      </c>
    </row>
    <row r="632" spans="1:14" ht="14.4" customHeight="1" x14ac:dyDescent="0.3">
      <c r="A632" s="625" t="s">
        <v>549</v>
      </c>
      <c r="B632" s="626" t="s">
        <v>551</v>
      </c>
      <c r="C632" s="627" t="s">
        <v>567</v>
      </c>
      <c r="D632" s="628" t="s">
        <v>568</v>
      </c>
      <c r="E632" s="627" t="s">
        <v>552</v>
      </c>
      <c r="F632" s="628" t="s">
        <v>553</v>
      </c>
      <c r="G632" s="627" t="s">
        <v>690</v>
      </c>
      <c r="H632" s="627">
        <v>51384</v>
      </c>
      <c r="I632" s="627">
        <v>51384</v>
      </c>
      <c r="J632" s="627" t="s">
        <v>696</v>
      </c>
      <c r="K632" s="627" t="s">
        <v>700</v>
      </c>
      <c r="L632" s="629">
        <v>275.66031171061309</v>
      </c>
      <c r="M632" s="629">
        <v>60</v>
      </c>
      <c r="N632" s="630">
        <v>16539.591986515075</v>
      </c>
    </row>
    <row r="633" spans="1:14" ht="14.4" customHeight="1" x14ac:dyDescent="0.3">
      <c r="A633" s="625" t="s">
        <v>549</v>
      </c>
      <c r="B633" s="626" t="s">
        <v>551</v>
      </c>
      <c r="C633" s="627" t="s">
        <v>567</v>
      </c>
      <c r="D633" s="628" t="s">
        <v>568</v>
      </c>
      <c r="E633" s="627" t="s">
        <v>552</v>
      </c>
      <c r="F633" s="628" t="s">
        <v>553</v>
      </c>
      <c r="G633" s="627" t="s">
        <v>690</v>
      </c>
      <c r="H633" s="627">
        <v>58038</v>
      </c>
      <c r="I633" s="627">
        <v>58038</v>
      </c>
      <c r="J633" s="627" t="s">
        <v>1562</v>
      </c>
      <c r="K633" s="627" t="s">
        <v>1563</v>
      </c>
      <c r="L633" s="629">
        <v>268.75999196577601</v>
      </c>
      <c r="M633" s="629">
        <v>2</v>
      </c>
      <c r="N633" s="630">
        <v>537.51998393155202</v>
      </c>
    </row>
    <row r="634" spans="1:14" ht="14.4" customHeight="1" x14ac:dyDescent="0.3">
      <c r="A634" s="625" t="s">
        <v>549</v>
      </c>
      <c r="B634" s="626" t="s">
        <v>551</v>
      </c>
      <c r="C634" s="627" t="s">
        <v>567</v>
      </c>
      <c r="D634" s="628" t="s">
        <v>568</v>
      </c>
      <c r="E634" s="627" t="s">
        <v>552</v>
      </c>
      <c r="F634" s="628" t="s">
        <v>553</v>
      </c>
      <c r="G634" s="627" t="s">
        <v>690</v>
      </c>
      <c r="H634" s="627">
        <v>96414</v>
      </c>
      <c r="I634" s="627">
        <v>96414</v>
      </c>
      <c r="J634" s="627" t="s">
        <v>701</v>
      </c>
      <c r="K634" s="627" t="s">
        <v>702</v>
      </c>
      <c r="L634" s="629">
        <v>72.84</v>
      </c>
      <c r="M634" s="629">
        <v>2</v>
      </c>
      <c r="N634" s="630">
        <v>145.68</v>
      </c>
    </row>
    <row r="635" spans="1:14" ht="14.4" customHeight="1" x14ac:dyDescent="0.3">
      <c r="A635" s="625" t="s">
        <v>549</v>
      </c>
      <c r="B635" s="626" t="s">
        <v>551</v>
      </c>
      <c r="C635" s="627" t="s">
        <v>567</v>
      </c>
      <c r="D635" s="628" t="s">
        <v>568</v>
      </c>
      <c r="E635" s="627" t="s">
        <v>552</v>
      </c>
      <c r="F635" s="628" t="s">
        <v>553</v>
      </c>
      <c r="G635" s="627" t="s">
        <v>690</v>
      </c>
      <c r="H635" s="627">
        <v>98236</v>
      </c>
      <c r="I635" s="627">
        <v>98236</v>
      </c>
      <c r="J635" s="627" t="s">
        <v>1564</v>
      </c>
      <c r="K635" s="627" t="s">
        <v>1565</v>
      </c>
      <c r="L635" s="629">
        <v>67.539734713093111</v>
      </c>
      <c r="M635" s="629">
        <v>20</v>
      </c>
      <c r="N635" s="630">
        <v>1350.7946942618621</v>
      </c>
    </row>
    <row r="636" spans="1:14" ht="14.4" customHeight="1" x14ac:dyDescent="0.3">
      <c r="A636" s="625" t="s">
        <v>549</v>
      </c>
      <c r="B636" s="626" t="s">
        <v>551</v>
      </c>
      <c r="C636" s="627" t="s">
        <v>567</v>
      </c>
      <c r="D636" s="628" t="s">
        <v>568</v>
      </c>
      <c r="E636" s="627" t="s">
        <v>552</v>
      </c>
      <c r="F636" s="628" t="s">
        <v>553</v>
      </c>
      <c r="G636" s="627" t="s">
        <v>690</v>
      </c>
      <c r="H636" s="627">
        <v>100231</v>
      </c>
      <c r="I636" s="627">
        <v>231</v>
      </c>
      <c r="J636" s="627" t="s">
        <v>1566</v>
      </c>
      <c r="K636" s="627" t="s">
        <v>1567</v>
      </c>
      <c r="L636" s="629">
        <v>34.700012122670898</v>
      </c>
      <c r="M636" s="629">
        <v>2</v>
      </c>
      <c r="N636" s="630">
        <v>69.400024245341797</v>
      </c>
    </row>
    <row r="637" spans="1:14" ht="14.4" customHeight="1" x14ac:dyDescent="0.3">
      <c r="A637" s="625" t="s">
        <v>549</v>
      </c>
      <c r="B637" s="626" t="s">
        <v>551</v>
      </c>
      <c r="C637" s="627" t="s">
        <v>567</v>
      </c>
      <c r="D637" s="628" t="s">
        <v>568</v>
      </c>
      <c r="E637" s="627" t="s">
        <v>552</v>
      </c>
      <c r="F637" s="628" t="s">
        <v>553</v>
      </c>
      <c r="G637" s="627" t="s">
        <v>690</v>
      </c>
      <c r="H637" s="627">
        <v>100248</v>
      </c>
      <c r="I637" s="627">
        <v>248</v>
      </c>
      <c r="J637" s="627" t="s">
        <v>1568</v>
      </c>
      <c r="K637" s="627" t="s">
        <v>1142</v>
      </c>
      <c r="L637" s="629">
        <v>80.219997601929293</v>
      </c>
      <c r="M637" s="629">
        <v>3</v>
      </c>
      <c r="N637" s="630">
        <v>240.65999280578788</v>
      </c>
    </row>
    <row r="638" spans="1:14" ht="14.4" customHeight="1" x14ac:dyDescent="0.3">
      <c r="A638" s="625" t="s">
        <v>549</v>
      </c>
      <c r="B638" s="626" t="s">
        <v>551</v>
      </c>
      <c r="C638" s="627" t="s">
        <v>567</v>
      </c>
      <c r="D638" s="628" t="s">
        <v>568</v>
      </c>
      <c r="E638" s="627" t="s">
        <v>552</v>
      </c>
      <c r="F638" s="628" t="s">
        <v>553</v>
      </c>
      <c r="G638" s="627" t="s">
        <v>690</v>
      </c>
      <c r="H638" s="627">
        <v>100269</v>
      </c>
      <c r="I638" s="627">
        <v>269</v>
      </c>
      <c r="J638" s="627" t="s">
        <v>705</v>
      </c>
      <c r="K638" s="627" t="s">
        <v>706</v>
      </c>
      <c r="L638" s="629">
        <v>53.75</v>
      </c>
      <c r="M638" s="629">
        <v>3</v>
      </c>
      <c r="N638" s="630">
        <v>161.25</v>
      </c>
    </row>
    <row r="639" spans="1:14" ht="14.4" customHeight="1" x14ac:dyDescent="0.3">
      <c r="A639" s="625" t="s">
        <v>549</v>
      </c>
      <c r="B639" s="626" t="s">
        <v>551</v>
      </c>
      <c r="C639" s="627" t="s">
        <v>567</v>
      </c>
      <c r="D639" s="628" t="s">
        <v>568</v>
      </c>
      <c r="E639" s="627" t="s">
        <v>552</v>
      </c>
      <c r="F639" s="628" t="s">
        <v>553</v>
      </c>
      <c r="G639" s="627" t="s">
        <v>690</v>
      </c>
      <c r="H639" s="627">
        <v>100362</v>
      </c>
      <c r="I639" s="627">
        <v>362</v>
      </c>
      <c r="J639" s="627" t="s">
        <v>707</v>
      </c>
      <c r="K639" s="627" t="s">
        <v>708</v>
      </c>
      <c r="L639" s="629">
        <v>84.694825166414148</v>
      </c>
      <c r="M639" s="629">
        <v>3</v>
      </c>
      <c r="N639" s="630">
        <v>253.46965033282828</v>
      </c>
    </row>
    <row r="640" spans="1:14" ht="14.4" customHeight="1" x14ac:dyDescent="0.3">
      <c r="A640" s="625" t="s">
        <v>549</v>
      </c>
      <c r="B640" s="626" t="s">
        <v>551</v>
      </c>
      <c r="C640" s="627" t="s">
        <v>567</v>
      </c>
      <c r="D640" s="628" t="s">
        <v>568</v>
      </c>
      <c r="E640" s="627" t="s">
        <v>552</v>
      </c>
      <c r="F640" s="628" t="s">
        <v>553</v>
      </c>
      <c r="G640" s="627" t="s">
        <v>690</v>
      </c>
      <c r="H640" s="627">
        <v>100394</v>
      </c>
      <c r="I640" s="627">
        <v>394</v>
      </c>
      <c r="J640" s="627" t="s">
        <v>709</v>
      </c>
      <c r="K640" s="627" t="s">
        <v>710</v>
      </c>
      <c r="L640" s="629">
        <v>63.78</v>
      </c>
      <c r="M640" s="629">
        <v>1</v>
      </c>
      <c r="N640" s="630">
        <v>63.78</v>
      </c>
    </row>
    <row r="641" spans="1:14" ht="14.4" customHeight="1" x14ac:dyDescent="0.3">
      <c r="A641" s="625" t="s">
        <v>549</v>
      </c>
      <c r="B641" s="626" t="s">
        <v>551</v>
      </c>
      <c r="C641" s="627" t="s">
        <v>567</v>
      </c>
      <c r="D641" s="628" t="s">
        <v>568</v>
      </c>
      <c r="E641" s="627" t="s">
        <v>552</v>
      </c>
      <c r="F641" s="628" t="s">
        <v>553</v>
      </c>
      <c r="G641" s="627" t="s">
        <v>690</v>
      </c>
      <c r="H641" s="627">
        <v>100407</v>
      </c>
      <c r="I641" s="627">
        <v>407</v>
      </c>
      <c r="J641" s="627" t="s">
        <v>711</v>
      </c>
      <c r="K641" s="627" t="s">
        <v>712</v>
      </c>
      <c r="L641" s="629">
        <v>183.83</v>
      </c>
      <c r="M641" s="629">
        <v>2</v>
      </c>
      <c r="N641" s="630">
        <v>367.66</v>
      </c>
    </row>
    <row r="642" spans="1:14" ht="14.4" customHeight="1" x14ac:dyDescent="0.3">
      <c r="A642" s="625" t="s">
        <v>549</v>
      </c>
      <c r="B642" s="626" t="s">
        <v>551</v>
      </c>
      <c r="C642" s="627" t="s">
        <v>567</v>
      </c>
      <c r="D642" s="628" t="s">
        <v>568</v>
      </c>
      <c r="E642" s="627" t="s">
        <v>552</v>
      </c>
      <c r="F642" s="628" t="s">
        <v>553</v>
      </c>
      <c r="G642" s="627" t="s">
        <v>690</v>
      </c>
      <c r="H642" s="627">
        <v>100498</v>
      </c>
      <c r="I642" s="627">
        <v>498</v>
      </c>
      <c r="J642" s="627" t="s">
        <v>715</v>
      </c>
      <c r="K642" s="627" t="s">
        <v>716</v>
      </c>
      <c r="L642" s="629">
        <v>94.782440237512702</v>
      </c>
      <c r="M642" s="629">
        <v>17</v>
      </c>
      <c r="N642" s="630">
        <v>1610.4088047502539</v>
      </c>
    </row>
    <row r="643" spans="1:14" ht="14.4" customHeight="1" x14ac:dyDescent="0.3">
      <c r="A643" s="625" t="s">
        <v>549</v>
      </c>
      <c r="B643" s="626" t="s">
        <v>551</v>
      </c>
      <c r="C643" s="627" t="s">
        <v>567</v>
      </c>
      <c r="D643" s="628" t="s">
        <v>568</v>
      </c>
      <c r="E643" s="627" t="s">
        <v>552</v>
      </c>
      <c r="F643" s="628" t="s">
        <v>553</v>
      </c>
      <c r="G643" s="627" t="s">
        <v>690</v>
      </c>
      <c r="H643" s="627">
        <v>100499</v>
      </c>
      <c r="I643" s="627">
        <v>499</v>
      </c>
      <c r="J643" s="627" t="s">
        <v>715</v>
      </c>
      <c r="K643" s="627" t="s">
        <v>717</v>
      </c>
      <c r="L643" s="629">
        <v>98.673690210129863</v>
      </c>
      <c r="M643" s="629">
        <v>185</v>
      </c>
      <c r="N643" s="630">
        <v>18257.908884913246</v>
      </c>
    </row>
    <row r="644" spans="1:14" ht="14.4" customHeight="1" x14ac:dyDescent="0.3">
      <c r="A644" s="625" t="s">
        <v>549</v>
      </c>
      <c r="B644" s="626" t="s">
        <v>551</v>
      </c>
      <c r="C644" s="627" t="s">
        <v>567</v>
      </c>
      <c r="D644" s="628" t="s">
        <v>568</v>
      </c>
      <c r="E644" s="627" t="s">
        <v>552</v>
      </c>
      <c r="F644" s="628" t="s">
        <v>553</v>
      </c>
      <c r="G644" s="627" t="s">
        <v>690</v>
      </c>
      <c r="H644" s="627">
        <v>100502</v>
      </c>
      <c r="I644" s="627">
        <v>502</v>
      </c>
      <c r="J644" s="627" t="s">
        <v>718</v>
      </c>
      <c r="K644" s="627" t="s">
        <v>719</v>
      </c>
      <c r="L644" s="629">
        <v>163.804</v>
      </c>
      <c r="M644" s="629">
        <v>11</v>
      </c>
      <c r="N644" s="630">
        <v>1803.2399999999998</v>
      </c>
    </row>
    <row r="645" spans="1:14" ht="14.4" customHeight="1" x14ac:dyDescent="0.3">
      <c r="A645" s="625" t="s">
        <v>549</v>
      </c>
      <c r="B645" s="626" t="s">
        <v>551</v>
      </c>
      <c r="C645" s="627" t="s">
        <v>567</v>
      </c>
      <c r="D645" s="628" t="s">
        <v>568</v>
      </c>
      <c r="E645" s="627" t="s">
        <v>552</v>
      </c>
      <c r="F645" s="628" t="s">
        <v>553</v>
      </c>
      <c r="G645" s="627" t="s">
        <v>690</v>
      </c>
      <c r="H645" s="627">
        <v>100516</v>
      </c>
      <c r="I645" s="627">
        <v>516</v>
      </c>
      <c r="J645" s="627" t="s">
        <v>1569</v>
      </c>
      <c r="K645" s="627" t="s">
        <v>1570</v>
      </c>
      <c r="L645" s="629">
        <v>102.84</v>
      </c>
      <c r="M645" s="629">
        <v>3</v>
      </c>
      <c r="N645" s="630">
        <v>308.52</v>
      </c>
    </row>
    <row r="646" spans="1:14" ht="14.4" customHeight="1" x14ac:dyDescent="0.3">
      <c r="A646" s="625" t="s">
        <v>549</v>
      </c>
      <c r="B646" s="626" t="s">
        <v>551</v>
      </c>
      <c r="C646" s="627" t="s">
        <v>567</v>
      </c>
      <c r="D646" s="628" t="s">
        <v>568</v>
      </c>
      <c r="E646" s="627" t="s">
        <v>552</v>
      </c>
      <c r="F646" s="628" t="s">
        <v>553</v>
      </c>
      <c r="G646" s="627" t="s">
        <v>690</v>
      </c>
      <c r="H646" s="627">
        <v>100527</v>
      </c>
      <c r="I646" s="627">
        <v>527</v>
      </c>
      <c r="J646" s="627" t="s">
        <v>1571</v>
      </c>
      <c r="K646" s="627" t="s">
        <v>1572</v>
      </c>
      <c r="L646" s="629">
        <v>118.87</v>
      </c>
      <c r="M646" s="629">
        <v>2</v>
      </c>
      <c r="N646" s="630">
        <v>237.74</v>
      </c>
    </row>
    <row r="647" spans="1:14" ht="14.4" customHeight="1" x14ac:dyDescent="0.3">
      <c r="A647" s="625" t="s">
        <v>549</v>
      </c>
      <c r="B647" s="626" t="s">
        <v>551</v>
      </c>
      <c r="C647" s="627" t="s">
        <v>567</v>
      </c>
      <c r="D647" s="628" t="s">
        <v>568</v>
      </c>
      <c r="E647" s="627" t="s">
        <v>552</v>
      </c>
      <c r="F647" s="628" t="s">
        <v>553</v>
      </c>
      <c r="G647" s="627" t="s">
        <v>690</v>
      </c>
      <c r="H647" s="627">
        <v>100536</v>
      </c>
      <c r="I647" s="627">
        <v>536</v>
      </c>
      <c r="J647" s="627" t="s">
        <v>722</v>
      </c>
      <c r="K647" s="627" t="s">
        <v>708</v>
      </c>
      <c r="L647" s="629">
        <v>120.49</v>
      </c>
      <c r="M647" s="629">
        <v>1</v>
      </c>
      <c r="N647" s="630">
        <v>120.49</v>
      </c>
    </row>
    <row r="648" spans="1:14" ht="14.4" customHeight="1" x14ac:dyDescent="0.3">
      <c r="A648" s="625" t="s">
        <v>549</v>
      </c>
      <c r="B648" s="626" t="s">
        <v>551</v>
      </c>
      <c r="C648" s="627" t="s">
        <v>567</v>
      </c>
      <c r="D648" s="628" t="s">
        <v>568</v>
      </c>
      <c r="E648" s="627" t="s">
        <v>552</v>
      </c>
      <c r="F648" s="628" t="s">
        <v>553</v>
      </c>
      <c r="G648" s="627" t="s">
        <v>690</v>
      </c>
      <c r="H648" s="627">
        <v>100610</v>
      </c>
      <c r="I648" s="627">
        <v>610</v>
      </c>
      <c r="J648" s="627" t="s">
        <v>725</v>
      </c>
      <c r="K648" s="627" t="s">
        <v>726</v>
      </c>
      <c r="L648" s="629">
        <v>63.3765</v>
      </c>
      <c r="M648" s="629">
        <v>3</v>
      </c>
      <c r="N648" s="630">
        <v>190.12950000000001</v>
      </c>
    </row>
    <row r="649" spans="1:14" ht="14.4" customHeight="1" x14ac:dyDescent="0.3">
      <c r="A649" s="625" t="s">
        <v>549</v>
      </c>
      <c r="B649" s="626" t="s">
        <v>551</v>
      </c>
      <c r="C649" s="627" t="s">
        <v>567</v>
      </c>
      <c r="D649" s="628" t="s">
        <v>568</v>
      </c>
      <c r="E649" s="627" t="s">
        <v>552</v>
      </c>
      <c r="F649" s="628" t="s">
        <v>553</v>
      </c>
      <c r="G649" s="627" t="s">
        <v>690</v>
      </c>
      <c r="H649" s="627">
        <v>100612</v>
      </c>
      <c r="I649" s="627">
        <v>612</v>
      </c>
      <c r="J649" s="627" t="s">
        <v>727</v>
      </c>
      <c r="K649" s="627" t="s">
        <v>728</v>
      </c>
      <c r="L649" s="629">
        <v>59.4198399132611</v>
      </c>
      <c r="M649" s="629">
        <v>5</v>
      </c>
      <c r="N649" s="630">
        <v>297.32935965304438</v>
      </c>
    </row>
    <row r="650" spans="1:14" ht="14.4" customHeight="1" x14ac:dyDescent="0.3">
      <c r="A650" s="625" t="s">
        <v>549</v>
      </c>
      <c r="B650" s="626" t="s">
        <v>551</v>
      </c>
      <c r="C650" s="627" t="s">
        <v>567</v>
      </c>
      <c r="D650" s="628" t="s">
        <v>568</v>
      </c>
      <c r="E650" s="627" t="s">
        <v>552</v>
      </c>
      <c r="F650" s="628" t="s">
        <v>553</v>
      </c>
      <c r="G650" s="627" t="s">
        <v>690</v>
      </c>
      <c r="H650" s="627">
        <v>100720</v>
      </c>
      <c r="I650" s="627">
        <v>720</v>
      </c>
      <c r="J650" s="627" t="s">
        <v>713</v>
      </c>
      <c r="K650" s="627" t="s">
        <v>729</v>
      </c>
      <c r="L650" s="629">
        <v>69.583960669230535</v>
      </c>
      <c r="M650" s="629">
        <v>13</v>
      </c>
      <c r="N650" s="630">
        <v>918.49960619345313</v>
      </c>
    </row>
    <row r="651" spans="1:14" ht="14.4" customHeight="1" x14ac:dyDescent="0.3">
      <c r="A651" s="625" t="s">
        <v>549</v>
      </c>
      <c r="B651" s="626" t="s">
        <v>551</v>
      </c>
      <c r="C651" s="627" t="s">
        <v>567</v>
      </c>
      <c r="D651" s="628" t="s">
        <v>568</v>
      </c>
      <c r="E651" s="627" t="s">
        <v>552</v>
      </c>
      <c r="F651" s="628" t="s">
        <v>553</v>
      </c>
      <c r="G651" s="627" t="s">
        <v>690</v>
      </c>
      <c r="H651" s="627">
        <v>100750</v>
      </c>
      <c r="I651" s="627">
        <v>750</v>
      </c>
      <c r="J651" s="627" t="s">
        <v>1172</v>
      </c>
      <c r="K651" s="627" t="s">
        <v>1573</v>
      </c>
      <c r="L651" s="629">
        <v>114.43</v>
      </c>
      <c r="M651" s="629">
        <v>3</v>
      </c>
      <c r="N651" s="630">
        <v>342.79</v>
      </c>
    </row>
    <row r="652" spans="1:14" ht="14.4" customHeight="1" x14ac:dyDescent="0.3">
      <c r="A652" s="625" t="s">
        <v>549</v>
      </c>
      <c r="B652" s="626" t="s">
        <v>551</v>
      </c>
      <c r="C652" s="627" t="s">
        <v>567</v>
      </c>
      <c r="D652" s="628" t="s">
        <v>568</v>
      </c>
      <c r="E652" s="627" t="s">
        <v>552</v>
      </c>
      <c r="F652" s="628" t="s">
        <v>553</v>
      </c>
      <c r="G652" s="627" t="s">
        <v>690</v>
      </c>
      <c r="H652" s="627">
        <v>100802</v>
      </c>
      <c r="I652" s="627">
        <v>802</v>
      </c>
      <c r="J652" s="627" t="s">
        <v>730</v>
      </c>
      <c r="K652" s="627" t="s">
        <v>731</v>
      </c>
      <c r="L652" s="629">
        <v>59.5933324393257</v>
      </c>
      <c r="M652" s="629">
        <v>8</v>
      </c>
      <c r="N652" s="630">
        <v>477.36847823828589</v>
      </c>
    </row>
    <row r="653" spans="1:14" ht="14.4" customHeight="1" x14ac:dyDescent="0.3">
      <c r="A653" s="625" t="s">
        <v>549</v>
      </c>
      <c r="B653" s="626" t="s">
        <v>551</v>
      </c>
      <c r="C653" s="627" t="s">
        <v>567</v>
      </c>
      <c r="D653" s="628" t="s">
        <v>568</v>
      </c>
      <c r="E653" s="627" t="s">
        <v>552</v>
      </c>
      <c r="F653" s="628" t="s">
        <v>553</v>
      </c>
      <c r="G653" s="627" t="s">
        <v>690</v>
      </c>
      <c r="H653" s="627">
        <v>100809</v>
      </c>
      <c r="I653" s="627">
        <v>809</v>
      </c>
      <c r="J653" s="627" t="s">
        <v>732</v>
      </c>
      <c r="K653" s="627" t="s">
        <v>733</v>
      </c>
      <c r="L653" s="629">
        <v>64.11</v>
      </c>
      <c r="M653" s="629">
        <v>7</v>
      </c>
      <c r="N653" s="630">
        <v>448.5</v>
      </c>
    </row>
    <row r="654" spans="1:14" ht="14.4" customHeight="1" x14ac:dyDescent="0.3">
      <c r="A654" s="625" t="s">
        <v>549</v>
      </c>
      <c r="B654" s="626" t="s">
        <v>551</v>
      </c>
      <c r="C654" s="627" t="s">
        <v>567</v>
      </c>
      <c r="D654" s="628" t="s">
        <v>568</v>
      </c>
      <c r="E654" s="627" t="s">
        <v>552</v>
      </c>
      <c r="F654" s="628" t="s">
        <v>553</v>
      </c>
      <c r="G654" s="627" t="s">
        <v>690</v>
      </c>
      <c r="H654" s="627">
        <v>100810</v>
      </c>
      <c r="I654" s="627">
        <v>810</v>
      </c>
      <c r="J654" s="627" t="s">
        <v>734</v>
      </c>
      <c r="K654" s="627" t="s">
        <v>735</v>
      </c>
      <c r="L654" s="629">
        <v>44.471561676732044</v>
      </c>
      <c r="M654" s="629">
        <v>23</v>
      </c>
      <c r="N654" s="630">
        <v>1024.1952292108974</v>
      </c>
    </row>
    <row r="655" spans="1:14" ht="14.4" customHeight="1" x14ac:dyDescent="0.3">
      <c r="A655" s="625" t="s">
        <v>549</v>
      </c>
      <c r="B655" s="626" t="s">
        <v>551</v>
      </c>
      <c r="C655" s="627" t="s">
        <v>567</v>
      </c>
      <c r="D655" s="628" t="s">
        <v>568</v>
      </c>
      <c r="E655" s="627" t="s">
        <v>552</v>
      </c>
      <c r="F655" s="628" t="s">
        <v>553</v>
      </c>
      <c r="G655" s="627" t="s">
        <v>690</v>
      </c>
      <c r="H655" s="627">
        <v>100811</v>
      </c>
      <c r="I655" s="627">
        <v>811</v>
      </c>
      <c r="J655" s="627" t="s">
        <v>736</v>
      </c>
      <c r="K655" s="627" t="s">
        <v>1574</v>
      </c>
      <c r="L655" s="629">
        <v>47.15</v>
      </c>
      <c r="M655" s="629">
        <v>3</v>
      </c>
      <c r="N655" s="630">
        <v>141.44999999999999</v>
      </c>
    </row>
    <row r="656" spans="1:14" ht="14.4" customHeight="1" x14ac:dyDescent="0.3">
      <c r="A656" s="625" t="s">
        <v>549</v>
      </c>
      <c r="B656" s="626" t="s">
        <v>551</v>
      </c>
      <c r="C656" s="627" t="s">
        <v>567</v>
      </c>
      <c r="D656" s="628" t="s">
        <v>568</v>
      </c>
      <c r="E656" s="627" t="s">
        <v>552</v>
      </c>
      <c r="F656" s="628" t="s">
        <v>553</v>
      </c>
      <c r="G656" s="627" t="s">
        <v>690</v>
      </c>
      <c r="H656" s="627">
        <v>100835</v>
      </c>
      <c r="I656" s="627">
        <v>835</v>
      </c>
      <c r="J656" s="627" t="s">
        <v>738</v>
      </c>
      <c r="K656" s="627" t="s">
        <v>739</v>
      </c>
      <c r="L656" s="629">
        <v>55.753186119814586</v>
      </c>
      <c r="M656" s="629">
        <v>44</v>
      </c>
      <c r="N656" s="630">
        <v>2453.2533753916564</v>
      </c>
    </row>
    <row r="657" spans="1:14" ht="14.4" customHeight="1" x14ac:dyDescent="0.3">
      <c r="A657" s="625" t="s">
        <v>549</v>
      </c>
      <c r="B657" s="626" t="s">
        <v>551</v>
      </c>
      <c r="C657" s="627" t="s">
        <v>567</v>
      </c>
      <c r="D657" s="628" t="s">
        <v>568</v>
      </c>
      <c r="E657" s="627" t="s">
        <v>552</v>
      </c>
      <c r="F657" s="628" t="s">
        <v>553</v>
      </c>
      <c r="G657" s="627" t="s">
        <v>690</v>
      </c>
      <c r="H657" s="627">
        <v>100843</v>
      </c>
      <c r="I657" s="627">
        <v>843</v>
      </c>
      <c r="J657" s="627" t="s">
        <v>740</v>
      </c>
      <c r="K657" s="627" t="s">
        <v>739</v>
      </c>
      <c r="L657" s="629">
        <v>77.403999999999996</v>
      </c>
      <c r="M657" s="629">
        <v>17</v>
      </c>
      <c r="N657" s="630">
        <v>1311.42</v>
      </c>
    </row>
    <row r="658" spans="1:14" ht="14.4" customHeight="1" x14ac:dyDescent="0.3">
      <c r="A658" s="625" t="s">
        <v>549</v>
      </c>
      <c r="B658" s="626" t="s">
        <v>551</v>
      </c>
      <c r="C658" s="627" t="s">
        <v>567</v>
      </c>
      <c r="D658" s="628" t="s">
        <v>568</v>
      </c>
      <c r="E658" s="627" t="s">
        <v>552</v>
      </c>
      <c r="F658" s="628" t="s">
        <v>553</v>
      </c>
      <c r="G658" s="627" t="s">
        <v>690</v>
      </c>
      <c r="H658" s="627">
        <v>100858</v>
      </c>
      <c r="I658" s="627">
        <v>858</v>
      </c>
      <c r="J658" s="627" t="s">
        <v>741</v>
      </c>
      <c r="K658" s="627" t="s">
        <v>742</v>
      </c>
      <c r="L658" s="629">
        <v>29.234999999999999</v>
      </c>
      <c r="M658" s="629">
        <v>2</v>
      </c>
      <c r="N658" s="630">
        <v>58.47</v>
      </c>
    </row>
    <row r="659" spans="1:14" ht="14.4" customHeight="1" x14ac:dyDescent="0.3">
      <c r="A659" s="625" t="s">
        <v>549</v>
      </c>
      <c r="B659" s="626" t="s">
        <v>551</v>
      </c>
      <c r="C659" s="627" t="s">
        <v>567</v>
      </c>
      <c r="D659" s="628" t="s">
        <v>568</v>
      </c>
      <c r="E659" s="627" t="s">
        <v>552</v>
      </c>
      <c r="F659" s="628" t="s">
        <v>553</v>
      </c>
      <c r="G659" s="627" t="s">
        <v>690</v>
      </c>
      <c r="H659" s="627">
        <v>100876</v>
      </c>
      <c r="I659" s="627">
        <v>876</v>
      </c>
      <c r="J659" s="627" t="s">
        <v>730</v>
      </c>
      <c r="K659" s="627" t="s">
        <v>743</v>
      </c>
      <c r="L659" s="629">
        <v>65.030610102901406</v>
      </c>
      <c r="M659" s="629">
        <v>3</v>
      </c>
      <c r="N659" s="630">
        <v>195.09183030870423</v>
      </c>
    </row>
    <row r="660" spans="1:14" ht="14.4" customHeight="1" x14ac:dyDescent="0.3">
      <c r="A660" s="625" t="s">
        <v>549</v>
      </c>
      <c r="B660" s="626" t="s">
        <v>551</v>
      </c>
      <c r="C660" s="627" t="s">
        <v>567</v>
      </c>
      <c r="D660" s="628" t="s">
        <v>568</v>
      </c>
      <c r="E660" s="627" t="s">
        <v>552</v>
      </c>
      <c r="F660" s="628" t="s">
        <v>553</v>
      </c>
      <c r="G660" s="627" t="s">
        <v>690</v>
      </c>
      <c r="H660" s="627">
        <v>100965</v>
      </c>
      <c r="I660" s="627">
        <v>965</v>
      </c>
      <c r="J660" s="627" t="s">
        <v>744</v>
      </c>
      <c r="K660" s="627" t="s">
        <v>745</v>
      </c>
      <c r="L660" s="629">
        <v>36.43</v>
      </c>
      <c r="M660" s="629">
        <v>2</v>
      </c>
      <c r="N660" s="630">
        <v>72.86</v>
      </c>
    </row>
    <row r="661" spans="1:14" ht="14.4" customHeight="1" x14ac:dyDescent="0.3">
      <c r="A661" s="625" t="s">
        <v>549</v>
      </c>
      <c r="B661" s="626" t="s">
        <v>551</v>
      </c>
      <c r="C661" s="627" t="s">
        <v>567</v>
      </c>
      <c r="D661" s="628" t="s">
        <v>568</v>
      </c>
      <c r="E661" s="627" t="s">
        <v>552</v>
      </c>
      <c r="F661" s="628" t="s">
        <v>553</v>
      </c>
      <c r="G661" s="627" t="s">
        <v>690</v>
      </c>
      <c r="H661" s="627">
        <v>100966</v>
      </c>
      <c r="I661" s="627">
        <v>966</v>
      </c>
      <c r="J661" s="627" t="s">
        <v>746</v>
      </c>
      <c r="K661" s="627" t="s">
        <v>745</v>
      </c>
      <c r="L661" s="629">
        <v>35.429788984120002</v>
      </c>
      <c r="M661" s="629">
        <v>3</v>
      </c>
      <c r="N661" s="630">
        <v>106.28936695236001</v>
      </c>
    </row>
    <row r="662" spans="1:14" ht="14.4" customHeight="1" x14ac:dyDescent="0.3">
      <c r="A662" s="625" t="s">
        <v>549</v>
      </c>
      <c r="B662" s="626" t="s">
        <v>551</v>
      </c>
      <c r="C662" s="627" t="s">
        <v>567</v>
      </c>
      <c r="D662" s="628" t="s">
        <v>568</v>
      </c>
      <c r="E662" s="627" t="s">
        <v>552</v>
      </c>
      <c r="F662" s="628" t="s">
        <v>553</v>
      </c>
      <c r="G662" s="627" t="s">
        <v>690</v>
      </c>
      <c r="H662" s="627">
        <v>101125</v>
      </c>
      <c r="I662" s="627">
        <v>1125</v>
      </c>
      <c r="J662" s="627" t="s">
        <v>747</v>
      </c>
      <c r="K662" s="627" t="s">
        <v>748</v>
      </c>
      <c r="L662" s="629">
        <v>78.511500055685872</v>
      </c>
      <c r="M662" s="629">
        <v>70</v>
      </c>
      <c r="N662" s="630">
        <v>5493.7514456594854</v>
      </c>
    </row>
    <row r="663" spans="1:14" ht="14.4" customHeight="1" x14ac:dyDescent="0.3">
      <c r="A663" s="625" t="s">
        <v>549</v>
      </c>
      <c r="B663" s="626" t="s">
        <v>551</v>
      </c>
      <c r="C663" s="627" t="s">
        <v>567</v>
      </c>
      <c r="D663" s="628" t="s">
        <v>568</v>
      </c>
      <c r="E663" s="627" t="s">
        <v>552</v>
      </c>
      <c r="F663" s="628" t="s">
        <v>553</v>
      </c>
      <c r="G663" s="627" t="s">
        <v>690</v>
      </c>
      <c r="H663" s="627">
        <v>101290</v>
      </c>
      <c r="I663" s="627">
        <v>1290</v>
      </c>
      <c r="J663" s="627" t="s">
        <v>749</v>
      </c>
      <c r="K663" s="627" t="s">
        <v>750</v>
      </c>
      <c r="L663" s="629">
        <v>137.1</v>
      </c>
      <c r="M663" s="629">
        <v>2</v>
      </c>
      <c r="N663" s="630">
        <v>274.2</v>
      </c>
    </row>
    <row r="664" spans="1:14" ht="14.4" customHeight="1" x14ac:dyDescent="0.3">
      <c r="A664" s="625" t="s">
        <v>549</v>
      </c>
      <c r="B664" s="626" t="s">
        <v>551</v>
      </c>
      <c r="C664" s="627" t="s">
        <v>567</v>
      </c>
      <c r="D664" s="628" t="s">
        <v>568</v>
      </c>
      <c r="E664" s="627" t="s">
        <v>552</v>
      </c>
      <c r="F664" s="628" t="s">
        <v>553</v>
      </c>
      <c r="G664" s="627" t="s">
        <v>690</v>
      </c>
      <c r="H664" s="627">
        <v>101710</v>
      </c>
      <c r="I664" s="627">
        <v>1710</v>
      </c>
      <c r="J664" s="627" t="s">
        <v>751</v>
      </c>
      <c r="K664" s="627" t="s">
        <v>752</v>
      </c>
      <c r="L664" s="629">
        <v>66.650000000000006</v>
      </c>
      <c r="M664" s="629">
        <v>2</v>
      </c>
      <c r="N664" s="630">
        <v>133.30000000000001</v>
      </c>
    </row>
    <row r="665" spans="1:14" ht="14.4" customHeight="1" x14ac:dyDescent="0.3">
      <c r="A665" s="625" t="s">
        <v>549</v>
      </c>
      <c r="B665" s="626" t="s">
        <v>551</v>
      </c>
      <c r="C665" s="627" t="s">
        <v>567</v>
      </c>
      <c r="D665" s="628" t="s">
        <v>568</v>
      </c>
      <c r="E665" s="627" t="s">
        <v>552</v>
      </c>
      <c r="F665" s="628" t="s">
        <v>553</v>
      </c>
      <c r="G665" s="627" t="s">
        <v>690</v>
      </c>
      <c r="H665" s="627">
        <v>101807</v>
      </c>
      <c r="I665" s="627">
        <v>40538</v>
      </c>
      <c r="J665" s="627" t="s">
        <v>753</v>
      </c>
      <c r="K665" s="627" t="s">
        <v>754</v>
      </c>
      <c r="L665" s="629">
        <v>762.58707637774501</v>
      </c>
      <c r="M665" s="629">
        <v>4</v>
      </c>
      <c r="N665" s="630">
        <v>3050.34830551098</v>
      </c>
    </row>
    <row r="666" spans="1:14" ht="14.4" customHeight="1" x14ac:dyDescent="0.3">
      <c r="A666" s="625" t="s">
        <v>549</v>
      </c>
      <c r="B666" s="626" t="s">
        <v>551</v>
      </c>
      <c r="C666" s="627" t="s">
        <v>567</v>
      </c>
      <c r="D666" s="628" t="s">
        <v>568</v>
      </c>
      <c r="E666" s="627" t="s">
        <v>552</v>
      </c>
      <c r="F666" s="628" t="s">
        <v>553</v>
      </c>
      <c r="G666" s="627" t="s">
        <v>690</v>
      </c>
      <c r="H666" s="627">
        <v>101845</v>
      </c>
      <c r="I666" s="627">
        <v>1845</v>
      </c>
      <c r="J666" s="627" t="s">
        <v>1575</v>
      </c>
      <c r="K666" s="627" t="s">
        <v>1576</v>
      </c>
      <c r="L666" s="629">
        <v>62.65</v>
      </c>
      <c r="M666" s="629">
        <v>2</v>
      </c>
      <c r="N666" s="630">
        <v>125.3</v>
      </c>
    </row>
    <row r="667" spans="1:14" ht="14.4" customHeight="1" x14ac:dyDescent="0.3">
      <c r="A667" s="625" t="s">
        <v>549</v>
      </c>
      <c r="B667" s="626" t="s">
        <v>551</v>
      </c>
      <c r="C667" s="627" t="s">
        <v>567</v>
      </c>
      <c r="D667" s="628" t="s">
        <v>568</v>
      </c>
      <c r="E667" s="627" t="s">
        <v>552</v>
      </c>
      <c r="F667" s="628" t="s">
        <v>553</v>
      </c>
      <c r="G667" s="627" t="s">
        <v>690</v>
      </c>
      <c r="H667" s="627">
        <v>102133</v>
      </c>
      <c r="I667" s="627">
        <v>2133</v>
      </c>
      <c r="J667" s="627" t="s">
        <v>759</v>
      </c>
      <c r="K667" s="627" t="s">
        <v>760</v>
      </c>
      <c r="L667" s="629">
        <v>27.33994879211366</v>
      </c>
      <c r="M667" s="629">
        <v>51</v>
      </c>
      <c r="N667" s="630">
        <v>1395.1390055869906</v>
      </c>
    </row>
    <row r="668" spans="1:14" ht="14.4" customHeight="1" x14ac:dyDescent="0.3">
      <c r="A668" s="625" t="s">
        <v>549</v>
      </c>
      <c r="B668" s="626" t="s">
        <v>551</v>
      </c>
      <c r="C668" s="627" t="s">
        <v>567</v>
      </c>
      <c r="D668" s="628" t="s">
        <v>568</v>
      </c>
      <c r="E668" s="627" t="s">
        <v>552</v>
      </c>
      <c r="F668" s="628" t="s">
        <v>553</v>
      </c>
      <c r="G668" s="627" t="s">
        <v>690</v>
      </c>
      <c r="H668" s="627">
        <v>102420</v>
      </c>
      <c r="I668" s="627">
        <v>2420</v>
      </c>
      <c r="J668" s="627" t="s">
        <v>1577</v>
      </c>
      <c r="K668" s="627" t="s">
        <v>1578</v>
      </c>
      <c r="L668" s="629">
        <v>75.196540909214306</v>
      </c>
      <c r="M668" s="629">
        <v>5</v>
      </c>
      <c r="N668" s="630">
        <v>376.28939920856351</v>
      </c>
    </row>
    <row r="669" spans="1:14" ht="14.4" customHeight="1" x14ac:dyDescent="0.3">
      <c r="A669" s="625" t="s">
        <v>549</v>
      </c>
      <c r="B669" s="626" t="s">
        <v>551</v>
      </c>
      <c r="C669" s="627" t="s">
        <v>567</v>
      </c>
      <c r="D669" s="628" t="s">
        <v>568</v>
      </c>
      <c r="E669" s="627" t="s">
        <v>552</v>
      </c>
      <c r="F669" s="628" t="s">
        <v>553</v>
      </c>
      <c r="G669" s="627" t="s">
        <v>690</v>
      </c>
      <c r="H669" s="627">
        <v>102477</v>
      </c>
      <c r="I669" s="627">
        <v>2477</v>
      </c>
      <c r="J669" s="627" t="s">
        <v>761</v>
      </c>
      <c r="K669" s="627" t="s">
        <v>706</v>
      </c>
      <c r="L669" s="629">
        <v>42.04</v>
      </c>
      <c r="M669" s="629">
        <v>8</v>
      </c>
      <c r="N669" s="630">
        <v>336.32</v>
      </c>
    </row>
    <row r="670" spans="1:14" ht="14.4" customHeight="1" x14ac:dyDescent="0.3">
      <c r="A670" s="625" t="s">
        <v>549</v>
      </c>
      <c r="B670" s="626" t="s">
        <v>551</v>
      </c>
      <c r="C670" s="627" t="s">
        <v>567</v>
      </c>
      <c r="D670" s="628" t="s">
        <v>568</v>
      </c>
      <c r="E670" s="627" t="s">
        <v>552</v>
      </c>
      <c r="F670" s="628" t="s">
        <v>553</v>
      </c>
      <c r="G670" s="627" t="s">
        <v>690</v>
      </c>
      <c r="H670" s="627">
        <v>102478</v>
      </c>
      <c r="I670" s="627">
        <v>2478</v>
      </c>
      <c r="J670" s="627" t="s">
        <v>761</v>
      </c>
      <c r="K670" s="627" t="s">
        <v>762</v>
      </c>
      <c r="L670" s="629">
        <v>81.13</v>
      </c>
      <c r="M670" s="629">
        <v>4</v>
      </c>
      <c r="N670" s="630">
        <v>324.52</v>
      </c>
    </row>
    <row r="671" spans="1:14" ht="14.4" customHeight="1" x14ac:dyDescent="0.3">
      <c r="A671" s="625" t="s">
        <v>549</v>
      </c>
      <c r="B671" s="626" t="s">
        <v>551</v>
      </c>
      <c r="C671" s="627" t="s">
        <v>567</v>
      </c>
      <c r="D671" s="628" t="s">
        <v>568</v>
      </c>
      <c r="E671" s="627" t="s">
        <v>552</v>
      </c>
      <c r="F671" s="628" t="s">
        <v>553</v>
      </c>
      <c r="G671" s="627" t="s">
        <v>690</v>
      </c>
      <c r="H671" s="627">
        <v>102479</v>
      </c>
      <c r="I671" s="627">
        <v>2479</v>
      </c>
      <c r="J671" s="627" t="s">
        <v>763</v>
      </c>
      <c r="K671" s="627" t="s">
        <v>764</v>
      </c>
      <c r="L671" s="629">
        <v>61.02664140537383</v>
      </c>
      <c r="M671" s="629">
        <v>7</v>
      </c>
      <c r="N671" s="630">
        <v>426.969848432243</v>
      </c>
    </row>
    <row r="672" spans="1:14" ht="14.4" customHeight="1" x14ac:dyDescent="0.3">
      <c r="A672" s="625" t="s">
        <v>549</v>
      </c>
      <c r="B672" s="626" t="s">
        <v>551</v>
      </c>
      <c r="C672" s="627" t="s">
        <v>567</v>
      </c>
      <c r="D672" s="628" t="s">
        <v>568</v>
      </c>
      <c r="E672" s="627" t="s">
        <v>552</v>
      </c>
      <c r="F672" s="628" t="s">
        <v>553</v>
      </c>
      <c r="G672" s="627" t="s">
        <v>690</v>
      </c>
      <c r="H672" s="627">
        <v>102486</v>
      </c>
      <c r="I672" s="627">
        <v>2486</v>
      </c>
      <c r="J672" s="627" t="s">
        <v>765</v>
      </c>
      <c r="K672" s="627" t="s">
        <v>766</v>
      </c>
      <c r="L672" s="629">
        <v>121.15688657509932</v>
      </c>
      <c r="M672" s="629">
        <v>162</v>
      </c>
      <c r="N672" s="630">
        <v>19628.398043477166</v>
      </c>
    </row>
    <row r="673" spans="1:14" ht="14.4" customHeight="1" x14ac:dyDescent="0.3">
      <c r="A673" s="625" t="s">
        <v>549</v>
      </c>
      <c r="B673" s="626" t="s">
        <v>551</v>
      </c>
      <c r="C673" s="627" t="s">
        <v>567</v>
      </c>
      <c r="D673" s="628" t="s">
        <v>568</v>
      </c>
      <c r="E673" s="627" t="s">
        <v>552</v>
      </c>
      <c r="F673" s="628" t="s">
        <v>553</v>
      </c>
      <c r="G673" s="627" t="s">
        <v>690</v>
      </c>
      <c r="H673" s="627">
        <v>102684</v>
      </c>
      <c r="I673" s="627">
        <v>2684</v>
      </c>
      <c r="J673" s="627" t="s">
        <v>718</v>
      </c>
      <c r="K673" s="627" t="s">
        <v>769</v>
      </c>
      <c r="L673" s="629">
        <v>44.94</v>
      </c>
      <c r="M673" s="629">
        <v>5</v>
      </c>
      <c r="N673" s="630">
        <v>224.7</v>
      </c>
    </row>
    <row r="674" spans="1:14" ht="14.4" customHeight="1" x14ac:dyDescent="0.3">
      <c r="A674" s="625" t="s">
        <v>549</v>
      </c>
      <c r="B674" s="626" t="s">
        <v>551</v>
      </c>
      <c r="C674" s="627" t="s">
        <v>567</v>
      </c>
      <c r="D674" s="628" t="s">
        <v>568</v>
      </c>
      <c r="E674" s="627" t="s">
        <v>552</v>
      </c>
      <c r="F674" s="628" t="s">
        <v>553</v>
      </c>
      <c r="G674" s="627" t="s">
        <v>690</v>
      </c>
      <c r="H674" s="627">
        <v>102785</v>
      </c>
      <c r="I674" s="627">
        <v>2785</v>
      </c>
      <c r="J674" s="627" t="s">
        <v>770</v>
      </c>
      <c r="K674" s="627" t="s">
        <v>758</v>
      </c>
      <c r="L674" s="629">
        <v>49.774836053506604</v>
      </c>
      <c r="M674" s="629">
        <v>4</v>
      </c>
      <c r="N674" s="630">
        <v>199.09934421402642</v>
      </c>
    </row>
    <row r="675" spans="1:14" ht="14.4" customHeight="1" x14ac:dyDescent="0.3">
      <c r="A675" s="625" t="s">
        <v>549</v>
      </c>
      <c r="B675" s="626" t="s">
        <v>551</v>
      </c>
      <c r="C675" s="627" t="s">
        <v>567</v>
      </c>
      <c r="D675" s="628" t="s">
        <v>568</v>
      </c>
      <c r="E675" s="627" t="s">
        <v>552</v>
      </c>
      <c r="F675" s="628" t="s">
        <v>553</v>
      </c>
      <c r="G675" s="627" t="s">
        <v>690</v>
      </c>
      <c r="H675" s="627">
        <v>102818</v>
      </c>
      <c r="I675" s="627">
        <v>2818</v>
      </c>
      <c r="J675" s="627" t="s">
        <v>771</v>
      </c>
      <c r="K675" s="627" t="s">
        <v>772</v>
      </c>
      <c r="L675" s="629">
        <v>92.011236990462109</v>
      </c>
      <c r="M675" s="629">
        <v>17</v>
      </c>
      <c r="N675" s="630">
        <v>1563.759687771091</v>
      </c>
    </row>
    <row r="676" spans="1:14" ht="14.4" customHeight="1" x14ac:dyDescent="0.3">
      <c r="A676" s="625" t="s">
        <v>549</v>
      </c>
      <c r="B676" s="626" t="s">
        <v>551</v>
      </c>
      <c r="C676" s="627" t="s">
        <v>567</v>
      </c>
      <c r="D676" s="628" t="s">
        <v>568</v>
      </c>
      <c r="E676" s="627" t="s">
        <v>552</v>
      </c>
      <c r="F676" s="628" t="s">
        <v>553</v>
      </c>
      <c r="G676" s="627" t="s">
        <v>690</v>
      </c>
      <c r="H676" s="627">
        <v>102957</v>
      </c>
      <c r="I676" s="627">
        <v>2957</v>
      </c>
      <c r="J676" s="627" t="s">
        <v>773</v>
      </c>
      <c r="K676" s="627" t="s">
        <v>774</v>
      </c>
      <c r="L676" s="629">
        <v>67.739999999999995</v>
      </c>
      <c r="M676" s="629">
        <v>1</v>
      </c>
      <c r="N676" s="630">
        <v>67.739999999999995</v>
      </c>
    </row>
    <row r="677" spans="1:14" ht="14.4" customHeight="1" x14ac:dyDescent="0.3">
      <c r="A677" s="625" t="s">
        <v>549</v>
      </c>
      <c r="B677" s="626" t="s">
        <v>551</v>
      </c>
      <c r="C677" s="627" t="s">
        <v>567</v>
      </c>
      <c r="D677" s="628" t="s">
        <v>568</v>
      </c>
      <c r="E677" s="627" t="s">
        <v>552</v>
      </c>
      <c r="F677" s="628" t="s">
        <v>553</v>
      </c>
      <c r="G677" s="627" t="s">
        <v>690</v>
      </c>
      <c r="H677" s="627">
        <v>102963</v>
      </c>
      <c r="I677" s="627">
        <v>2963</v>
      </c>
      <c r="J677" s="627" t="s">
        <v>777</v>
      </c>
      <c r="K677" s="627" t="s">
        <v>778</v>
      </c>
      <c r="L677" s="629">
        <v>128.410290258392</v>
      </c>
      <c r="M677" s="629">
        <v>8</v>
      </c>
      <c r="N677" s="630">
        <v>1027.280870775176</v>
      </c>
    </row>
    <row r="678" spans="1:14" ht="14.4" customHeight="1" x14ac:dyDescent="0.3">
      <c r="A678" s="625" t="s">
        <v>549</v>
      </c>
      <c r="B678" s="626" t="s">
        <v>551</v>
      </c>
      <c r="C678" s="627" t="s">
        <v>567</v>
      </c>
      <c r="D678" s="628" t="s">
        <v>568</v>
      </c>
      <c r="E678" s="627" t="s">
        <v>552</v>
      </c>
      <c r="F678" s="628" t="s">
        <v>553</v>
      </c>
      <c r="G678" s="627" t="s">
        <v>690</v>
      </c>
      <c r="H678" s="627">
        <v>103128</v>
      </c>
      <c r="I678" s="627">
        <v>3128</v>
      </c>
      <c r="J678" s="627" t="s">
        <v>1579</v>
      </c>
      <c r="K678" s="627" t="s">
        <v>1580</v>
      </c>
      <c r="L678" s="629">
        <v>86.26</v>
      </c>
      <c r="M678" s="629">
        <v>3</v>
      </c>
      <c r="N678" s="630">
        <v>258.78000000000003</v>
      </c>
    </row>
    <row r="679" spans="1:14" ht="14.4" customHeight="1" x14ac:dyDescent="0.3">
      <c r="A679" s="625" t="s">
        <v>549</v>
      </c>
      <c r="B679" s="626" t="s">
        <v>551</v>
      </c>
      <c r="C679" s="627" t="s">
        <v>567</v>
      </c>
      <c r="D679" s="628" t="s">
        <v>568</v>
      </c>
      <c r="E679" s="627" t="s">
        <v>552</v>
      </c>
      <c r="F679" s="628" t="s">
        <v>553</v>
      </c>
      <c r="G679" s="627" t="s">
        <v>690</v>
      </c>
      <c r="H679" s="627">
        <v>103417</v>
      </c>
      <c r="I679" s="627">
        <v>3417</v>
      </c>
      <c r="J679" s="627" t="s">
        <v>1581</v>
      </c>
      <c r="K679" s="627" t="s">
        <v>1582</v>
      </c>
      <c r="L679" s="629">
        <v>153.52000000000001</v>
      </c>
      <c r="M679" s="629">
        <v>3</v>
      </c>
      <c r="N679" s="630">
        <v>460.56000000000006</v>
      </c>
    </row>
    <row r="680" spans="1:14" ht="14.4" customHeight="1" x14ac:dyDescent="0.3">
      <c r="A680" s="625" t="s">
        <v>549</v>
      </c>
      <c r="B680" s="626" t="s">
        <v>551</v>
      </c>
      <c r="C680" s="627" t="s">
        <v>567</v>
      </c>
      <c r="D680" s="628" t="s">
        <v>568</v>
      </c>
      <c r="E680" s="627" t="s">
        <v>552</v>
      </c>
      <c r="F680" s="628" t="s">
        <v>553</v>
      </c>
      <c r="G680" s="627" t="s">
        <v>690</v>
      </c>
      <c r="H680" s="627">
        <v>103542</v>
      </c>
      <c r="I680" s="627">
        <v>3542</v>
      </c>
      <c r="J680" s="627" t="s">
        <v>779</v>
      </c>
      <c r="K680" s="627" t="s">
        <v>780</v>
      </c>
      <c r="L680" s="629">
        <v>37.26</v>
      </c>
      <c r="M680" s="629">
        <v>1</v>
      </c>
      <c r="N680" s="630">
        <v>37.26</v>
      </c>
    </row>
    <row r="681" spans="1:14" ht="14.4" customHeight="1" x14ac:dyDescent="0.3">
      <c r="A681" s="625" t="s">
        <v>549</v>
      </c>
      <c r="B681" s="626" t="s">
        <v>551</v>
      </c>
      <c r="C681" s="627" t="s">
        <v>567</v>
      </c>
      <c r="D681" s="628" t="s">
        <v>568</v>
      </c>
      <c r="E681" s="627" t="s">
        <v>552</v>
      </c>
      <c r="F681" s="628" t="s">
        <v>553</v>
      </c>
      <c r="G681" s="627" t="s">
        <v>690</v>
      </c>
      <c r="H681" s="627">
        <v>103550</v>
      </c>
      <c r="I681" s="627">
        <v>3550</v>
      </c>
      <c r="J681" s="627" t="s">
        <v>781</v>
      </c>
      <c r="K681" s="627" t="s">
        <v>704</v>
      </c>
      <c r="L681" s="629">
        <v>38.099932247191902</v>
      </c>
      <c r="M681" s="629">
        <v>2</v>
      </c>
      <c r="N681" s="630">
        <v>76.199864494383803</v>
      </c>
    </row>
    <row r="682" spans="1:14" ht="14.4" customHeight="1" x14ac:dyDescent="0.3">
      <c r="A682" s="625" t="s">
        <v>549</v>
      </c>
      <c r="B682" s="626" t="s">
        <v>551</v>
      </c>
      <c r="C682" s="627" t="s">
        <v>567</v>
      </c>
      <c r="D682" s="628" t="s">
        <v>568</v>
      </c>
      <c r="E682" s="627" t="s">
        <v>552</v>
      </c>
      <c r="F682" s="628" t="s">
        <v>553</v>
      </c>
      <c r="G682" s="627" t="s">
        <v>690</v>
      </c>
      <c r="H682" s="627">
        <v>103575</v>
      </c>
      <c r="I682" s="627">
        <v>3575</v>
      </c>
      <c r="J682" s="627" t="s">
        <v>782</v>
      </c>
      <c r="K682" s="627" t="s">
        <v>739</v>
      </c>
      <c r="L682" s="629">
        <v>67.567892226078413</v>
      </c>
      <c r="M682" s="629">
        <v>75</v>
      </c>
      <c r="N682" s="630">
        <v>5066.3893251998152</v>
      </c>
    </row>
    <row r="683" spans="1:14" ht="14.4" customHeight="1" x14ac:dyDescent="0.3">
      <c r="A683" s="625" t="s">
        <v>549</v>
      </c>
      <c r="B683" s="626" t="s">
        <v>551</v>
      </c>
      <c r="C683" s="627" t="s">
        <v>567</v>
      </c>
      <c r="D683" s="628" t="s">
        <v>568</v>
      </c>
      <c r="E683" s="627" t="s">
        <v>552</v>
      </c>
      <c r="F683" s="628" t="s">
        <v>553</v>
      </c>
      <c r="G683" s="627" t="s">
        <v>690</v>
      </c>
      <c r="H683" s="627">
        <v>103688</v>
      </c>
      <c r="I683" s="627">
        <v>3688</v>
      </c>
      <c r="J683" s="627" t="s">
        <v>783</v>
      </c>
      <c r="K683" s="627" t="s">
        <v>784</v>
      </c>
      <c r="L683" s="629">
        <v>59.54666666666666</v>
      </c>
      <c r="M683" s="629">
        <v>15</v>
      </c>
      <c r="N683" s="630">
        <v>893.2</v>
      </c>
    </row>
    <row r="684" spans="1:14" ht="14.4" customHeight="1" x14ac:dyDescent="0.3">
      <c r="A684" s="625" t="s">
        <v>549</v>
      </c>
      <c r="B684" s="626" t="s">
        <v>551</v>
      </c>
      <c r="C684" s="627" t="s">
        <v>567</v>
      </c>
      <c r="D684" s="628" t="s">
        <v>568</v>
      </c>
      <c r="E684" s="627" t="s">
        <v>552</v>
      </c>
      <c r="F684" s="628" t="s">
        <v>553</v>
      </c>
      <c r="G684" s="627" t="s">
        <v>690</v>
      </c>
      <c r="H684" s="627">
        <v>104071</v>
      </c>
      <c r="I684" s="627">
        <v>4071</v>
      </c>
      <c r="J684" s="627" t="s">
        <v>763</v>
      </c>
      <c r="K684" s="627" t="s">
        <v>785</v>
      </c>
      <c r="L684" s="629">
        <v>147.63311273523632</v>
      </c>
      <c r="M684" s="629">
        <v>7</v>
      </c>
      <c r="N684" s="630">
        <v>1033.7186764114178</v>
      </c>
    </row>
    <row r="685" spans="1:14" ht="14.4" customHeight="1" x14ac:dyDescent="0.3">
      <c r="A685" s="625" t="s">
        <v>549</v>
      </c>
      <c r="B685" s="626" t="s">
        <v>551</v>
      </c>
      <c r="C685" s="627" t="s">
        <v>567</v>
      </c>
      <c r="D685" s="628" t="s">
        <v>568</v>
      </c>
      <c r="E685" s="627" t="s">
        <v>552</v>
      </c>
      <c r="F685" s="628" t="s">
        <v>553</v>
      </c>
      <c r="G685" s="627" t="s">
        <v>690</v>
      </c>
      <c r="H685" s="627">
        <v>104207</v>
      </c>
      <c r="I685" s="627">
        <v>4207</v>
      </c>
      <c r="J685" s="627" t="s">
        <v>786</v>
      </c>
      <c r="K685" s="627" t="s">
        <v>787</v>
      </c>
      <c r="L685" s="629">
        <v>41.907803134299975</v>
      </c>
      <c r="M685" s="629">
        <v>14</v>
      </c>
      <c r="N685" s="630">
        <v>586.70034231304965</v>
      </c>
    </row>
    <row r="686" spans="1:14" ht="14.4" customHeight="1" x14ac:dyDescent="0.3">
      <c r="A686" s="625" t="s">
        <v>549</v>
      </c>
      <c r="B686" s="626" t="s">
        <v>551</v>
      </c>
      <c r="C686" s="627" t="s">
        <v>567</v>
      </c>
      <c r="D686" s="628" t="s">
        <v>568</v>
      </c>
      <c r="E686" s="627" t="s">
        <v>552</v>
      </c>
      <c r="F686" s="628" t="s">
        <v>553</v>
      </c>
      <c r="G686" s="627" t="s">
        <v>690</v>
      </c>
      <c r="H686" s="627">
        <v>104336</v>
      </c>
      <c r="I686" s="627">
        <v>4336</v>
      </c>
      <c r="J686" s="627" t="s">
        <v>1583</v>
      </c>
      <c r="K686" s="627" t="s">
        <v>1584</v>
      </c>
      <c r="L686" s="629">
        <v>79.325988118734102</v>
      </c>
      <c r="M686" s="629">
        <v>8</v>
      </c>
      <c r="N686" s="630">
        <v>634.87988118734097</v>
      </c>
    </row>
    <row r="687" spans="1:14" ht="14.4" customHeight="1" x14ac:dyDescent="0.3">
      <c r="A687" s="625" t="s">
        <v>549</v>
      </c>
      <c r="B687" s="626" t="s">
        <v>551</v>
      </c>
      <c r="C687" s="627" t="s">
        <v>567</v>
      </c>
      <c r="D687" s="628" t="s">
        <v>568</v>
      </c>
      <c r="E687" s="627" t="s">
        <v>552</v>
      </c>
      <c r="F687" s="628" t="s">
        <v>553</v>
      </c>
      <c r="G687" s="627" t="s">
        <v>690</v>
      </c>
      <c r="H687" s="627">
        <v>105954</v>
      </c>
      <c r="I687" s="627">
        <v>5954</v>
      </c>
      <c r="J687" s="627" t="s">
        <v>788</v>
      </c>
      <c r="K687" s="627" t="s">
        <v>789</v>
      </c>
      <c r="L687" s="629">
        <v>2571.3710343392167</v>
      </c>
      <c r="M687" s="629">
        <v>15</v>
      </c>
      <c r="N687" s="630">
        <v>38794.401414972963</v>
      </c>
    </row>
    <row r="688" spans="1:14" ht="14.4" customHeight="1" x14ac:dyDescent="0.3">
      <c r="A688" s="625" t="s">
        <v>549</v>
      </c>
      <c r="B688" s="626" t="s">
        <v>551</v>
      </c>
      <c r="C688" s="627" t="s">
        <v>567</v>
      </c>
      <c r="D688" s="628" t="s">
        <v>568</v>
      </c>
      <c r="E688" s="627" t="s">
        <v>552</v>
      </c>
      <c r="F688" s="628" t="s">
        <v>553</v>
      </c>
      <c r="G688" s="627" t="s">
        <v>690</v>
      </c>
      <c r="H688" s="627">
        <v>107981</v>
      </c>
      <c r="I688" s="627">
        <v>7981</v>
      </c>
      <c r="J688" s="627" t="s">
        <v>790</v>
      </c>
      <c r="K688" s="627" t="s">
        <v>791</v>
      </c>
      <c r="L688" s="629">
        <v>60.349780057126651</v>
      </c>
      <c r="M688" s="629">
        <v>16</v>
      </c>
      <c r="N688" s="630">
        <v>965.59560114253304</v>
      </c>
    </row>
    <row r="689" spans="1:14" ht="14.4" customHeight="1" x14ac:dyDescent="0.3">
      <c r="A689" s="625" t="s">
        <v>549</v>
      </c>
      <c r="B689" s="626" t="s">
        <v>551</v>
      </c>
      <c r="C689" s="627" t="s">
        <v>567</v>
      </c>
      <c r="D689" s="628" t="s">
        <v>568</v>
      </c>
      <c r="E689" s="627" t="s">
        <v>552</v>
      </c>
      <c r="F689" s="628" t="s">
        <v>553</v>
      </c>
      <c r="G689" s="627" t="s">
        <v>690</v>
      </c>
      <c r="H689" s="627">
        <v>109159</v>
      </c>
      <c r="I689" s="627">
        <v>9159</v>
      </c>
      <c r="J689" s="627" t="s">
        <v>792</v>
      </c>
      <c r="K689" s="627" t="s">
        <v>793</v>
      </c>
      <c r="L689" s="629">
        <v>111.9150819704</v>
      </c>
      <c r="M689" s="629">
        <v>8</v>
      </c>
      <c r="N689" s="630">
        <v>896.95747939002194</v>
      </c>
    </row>
    <row r="690" spans="1:14" ht="14.4" customHeight="1" x14ac:dyDescent="0.3">
      <c r="A690" s="625" t="s">
        <v>549</v>
      </c>
      <c r="B690" s="626" t="s">
        <v>551</v>
      </c>
      <c r="C690" s="627" t="s">
        <v>567</v>
      </c>
      <c r="D690" s="628" t="s">
        <v>568</v>
      </c>
      <c r="E690" s="627" t="s">
        <v>552</v>
      </c>
      <c r="F690" s="628" t="s">
        <v>553</v>
      </c>
      <c r="G690" s="627" t="s">
        <v>690</v>
      </c>
      <c r="H690" s="627">
        <v>109201</v>
      </c>
      <c r="I690" s="627">
        <v>9201</v>
      </c>
      <c r="J690" s="627" t="s">
        <v>1585</v>
      </c>
      <c r="K690" s="627" t="s">
        <v>1586</v>
      </c>
      <c r="L690" s="629">
        <v>49.9</v>
      </c>
      <c r="M690" s="629">
        <v>2</v>
      </c>
      <c r="N690" s="630">
        <v>99.8</v>
      </c>
    </row>
    <row r="691" spans="1:14" ht="14.4" customHeight="1" x14ac:dyDescent="0.3">
      <c r="A691" s="625" t="s">
        <v>549</v>
      </c>
      <c r="B691" s="626" t="s">
        <v>551</v>
      </c>
      <c r="C691" s="627" t="s">
        <v>567</v>
      </c>
      <c r="D691" s="628" t="s">
        <v>568</v>
      </c>
      <c r="E691" s="627" t="s">
        <v>552</v>
      </c>
      <c r="F691" s="628" t="s">
        <v>553</v>
      </c>
      <c r="G691" s="627" t="s">
        <v>690</v>
      </c>
      <c r="H691" s="627">
        <v>109305</v>
      </c>
      <c r="I691" s="627">
        <v>9305</v>
      </c>
      <c r="J691" s="627" t="s">
        <v>1587</v>
      </c>
      <c r="K691" s="627" t="s">
        <v>1588</v>
      </c>
      <c r="L691" s="629">
        <v>75.22</v>
      </c>
      <c r="M691" s="629">
        <v>1</v>
      </c>
      <c r="N691" s="630">
        <v>75.22</v>
      </c>
    </row>
    <row r="692" spans="1:14" ht="14.4" customHeight="1" x14ac:dyDescent="0.3">
      <c r="A692" s="625" t="s">
        <v>549</v>
      </c>
      <c r="B692" s="626" t="s">
        <v>551</v>
      </c>
      <c r="C692" s="627" t="s">
        <v>567</v>
      </c>
      <c r="D692" s="628" t="s">
        <v>568</v>
      </c>
      <c r="E692" s="627" t="s">
        <v>552</v>
      </c>
      <c r="F692" s="628" t="s">
        <v>553</v>
      </c>
      <c r="G692" s="627" t="s">
        <v>690</v>
      </c>
      <c r="H692" s="627">
        <v>109844</v>
      </c>
      <c r="I692" s="627">
        <v>9844</v>
      </c>
      <c r="J692" s="627" t="s">
        <v>794</v>
      </c>
      <c r="K692" s="627" t="s">
        <v>795</v>
      </c>
      <c r="L692" s="629">
        <v>76.44</v>
      </c>
      <c r="M692" s="629">
        <v>2</v>
      </c>
      <c r="N692" s="630">
        <v>152.88</v>
      </c>
    </row>
    <row r="693" spans="1:14" ht="14.4" customHeight="1" x14ac:dyDescent="0.3">
      <c r="A693" s="625" t="s">
        <v>549</v>
      </c>
      <c r="B693" s="626" t="s">
        <v>551</v>
      </c>
      <c r="C693" s="627" t="s">
        <v>567</v>
      </c>
      <c r="D693" s="628" t="s">
        <v>568</v>
      </c>
      <c r="E693" s="627" t="s">
        <v>552</v>
      </c>
      <c r="F693" s="628" t="s">
        <v>553</v>
      </c>
      <c r="G693" s="627" t="s">
        <v>690</v>
      </c>
      <c r="H693" s="627">
        <v>109847</v>
      </c>
      <c r="I693" s="627">
        <v>9847</v>
      </c>
      <c r="J693" s="627" t="s">
        <v>794</v>
      </c>
      <c r="K693" s="627" t="s">
        <v>796</v>
      </c>
      <c r="L693" s="629">
        <v>44.546656336681565</v>
      </c>
      <c r="M693" s="629">
        <v>13</v>
      </c>
      <c r="N693" s="630">
        <v>581.73984505022349</v>
      </c>
    </row>
    <row r="694" spans="1:14" ht="14.4" customHeight="1" x14ac:dyDescent="0.3">
      <c r="A694" s="625" t="s">
        <v>549</v>
      </c>
      <c r="B694" s="626" t="s">
        <v>551</v>
      </c>
      <c r="C694" s="627" t="s">
        <v>567</v>
      </c>
      <c r="D694" s="628" t="s">
        <v>568</v>
      </c>
      <c r="E694" s="627" t="s">
        <v>552</v>
      </c>
      <c r="F694" s="628" t="s">
        <v>553</v>
      </c>
      <c r="G694" s="627" t="s">
        <v>690</v>
      </c>
      <c r="H694" s="627">
        <v>110032</v>
      </c>
      <c r="I694" s="627">
        <v>10032</v>
      </c>
      <c r="J694" s="627" t="s">
        <v>1589</v>
      </c>
      <c r="K694" s="627" t="s">
        <v>970</v>
      </c>
      <c r="L694" s="629">
        <v>98.745000000000005</v>
      </c>
      <c r="M694" s="629">
        <v>3</v>
      </c>
      <c r="N694" s="630">
        <v>295.76</v>
      </c>
    </row>
    <row r="695" spans="1:14" ht="14.4" customHeight="1" x14ac:dyDescent="0.3">
      <c r="A695" s="625" t="s">
        <v>549</v>
      </c>
      <c r="B695" s="626" t="s">
        <v>551</v>
      </c>
      <c r="C695" s="627" t="s">
        <v>567</v>
      </c>
      <c r="D695" s="628" t="s">
        <v>568</v>
      </c>
      <c r="E695" s="627" t="s">
        <v>552</v>
      </c>
      <c r="F695" s="628" t="s">
        <v>553</v>
      </c>
      <c r="G695" s="627" t="s">
        <v>690</v>
      </c>
      <c r="H695" s="627">
        <v>110151</v>
      </c>
      <c r="I695" s="627">
        <v>10151</v>
      </c>
      <c r="J695" s="627" t="s">
        <v>799</v>
      </c>
      <c r="K695" s="627" t="s">
        <v>800</v>
      </c>
      <c r="L695" s="629">
        <v>64.27</v>
      </c>
      <c r="M695" s="629">
        <v>4</v>
      </c>
      <c r="N695" s="630">
        <v>257.08</v>
      </c>
    </row>
    <row r="696" spans="1:14" ht="14.4" customHeight="1" x14ac:dyDescent="0.3">
      <c r="A696" s="625" t="s">
        <v>549</v>
      </c>
      <c r="B696" s="626" t="s">
        <v>551</v>
      </c>
      <c r="C696" s="627" t="s">
        <v>567</v>
      </c>
      <c r="D696" s="628" t="s">
        <v>568</v>
      </c>
      <c r="E696" s="627" t="s">
        <v>552</v>
      </c>
      <c r="F696" s="628" t="s">
        <v>553</v>
      </c>
      <c r="G696" s="627" t="s">
        <v>690</v>
      </c>
      <c r="H696" s="627">
        <v>110502</v>
      </c>
      <c r="I696" s="627">
        <v>10502</v>
      </c>
      <c r="J696" s="627" t="s">
        <v>801</v>
      </c>
      <c r="K696" s="627" t="s">
        <v>802</v>
      </c>
      <c r="L696" s="629">
        <v>101.00140958306449</v>
      </c>
      <c r="M696" s="629">
        <v>6</v>
      </c>
      <c r="N696" s="630">
        <v>606.00845749838697</v>
      </c>
    </row>
    <row r="697" spans="1:14" ht="14.4" customHeight="1" x14ac:dyDescent="0.3">
      <c r="A697" s="625" t="s">
        <v>549</v>
      </c>
      <c r="B697" s="626" t="s">
        <v>551</v>
      </c>
      <c r="C697" s="627" t="s">
        <v>567</v>
      </c>
      <c r="D697" s="628" t="s">
        <v>568</v>
      </c>
      <c r="E697" s="627" t="s">
        <v>552</v>
      </c>
      <c r="F697" s="628" t="s">
        <v>553</v>
      </c>
      <c r="G697" s="627" t="s">
        <v>690</v>
      </c>
      <c r="H697" s="627">
        <v>110555</v>
      </c>
      <c r="I697" s="627">
        <v>10555</v>
      </c>
      <c r="J697" s="627" t="s">
        <v>803</v>
      </c>
      <c r="K697" s="627" t="s">
        <v>804</v>
      </c>
      <c r="L697" s="629">
        <v>274.96231012408799</v>
      </c>
      <c r="M697" s="629">
        <v>1</v>
      </c>
      <c r="N697" s="630">
        <v>274.96231012408799</v>
      </c>
    </row>
    <row r="698" spans="1:14" ht="14.4" customHeight="1" x14ac:dyDescent="0.3">
      <c r="A698" s="625" t="s">
        <v>549</v>
      </c>
      <c r="B698" s="626" t="s">
        <v>551</v>
      </c>
      <c r="C698" s="627" t="s">
        <v>567</v>
      </c>
      <c r="D698" s="628" t="s">
        <v>568</v>
      </c>
      <c r="E698" s="627" t="s">
        <v>552</v>
      </c>
      <c r="F698" s="628" t="s">
        <v>553</v>
      </c>
      <c r="G698" s="627" t="s">
        <v>690</v>
      </c>
      <c r="H698" s="627">
        <v>110843</v>
      </c>
      <c r="I698" s="627">
        <v>10843</v>
      </c>
      <c r="J698" s="627" t="s">
        <v>807</v>
      </c>
      <c r="K698" s="627" t="s">
        <v>808</v>
      </c>
      <c r="L698" s="629">
        <v>642.19531600736445</v>
      </c>
      <c r="M698" s="629">
        <v>2</v>
      </c>
      <c r="N698" s="630">
        <v>1284.3906320147289</v>
      </c>
    </row>
    <row r="699" spans="1:14" ht="14.4" customHeight="1" x14ac:dyDescent="0.3">
      <c r="A699" s="625" t="s">
        <v>549</v>
      </c>
      <c r="B699" s="626" t="s">
        <v>551</v>
      </c>
      <c r="C699" s="627" t="s">
        <v>567</v>
      </c>
      <c r="D699" s="628" t="s">
        <v>568</v>
      </c>
      <c r="E699" s="627" t="s">
        <v>552</v>
      </c>
      <c r="F699" s="628" t="s">
        <v>553</v>
      </c>
      <c r="G699" s="627" t="s">
        <v>690</v>
      </c>
      <c r="H699" s="627">
        <v>111045</v>
      </c>
      <c r="I699" s="627">
        <v>11045</v>
      </c>
      <c r="J699" s="627" t="s">
        <v>809</v>
      </c>
      <c r="K699" s="627" t="s">
        <v>810</v>
      </c>
      <c r="L699" s="629">
        <v>4426.4787097537701</v>
      </c>
      <c r="M699" s="629">
        <v>1</v>
      </c>
      <c r="N699" s="630">
        <v>4426.4787097537701</v>
      </c>
    </row>
    <row r="700" spans="1:14" ht="14.4" customHeight="1" x14ac:dyDescent="0.3">
      <c r="A700" s="625" t="s">
        <v>549</v>
      </c>
      <c r="B700" s="626" t="s">
        <v>551</v>
      </c>
      <c r="C700" s="627" t="s">
        <v>567</v>
      </c>
      <c r="D700" s="628" t="s">
        <v>568</v>
      </c>
      <c r="E700" s="627" t="s">
        <v>552</v>
      </c>
      <c r="F700" s="628" t="s">
        <v>553</v>
      </c>
      <c r="G700" s="627" t="s">
        <v>690</v>
      </c>
      <c r="H700" s="627">
        <v>111062</v>
      </c>
      <c r="I700" s="627">
        <v>11062</v>
      </c>
      <c r="J700" s="627" t="s">
        <v>811</v>
      </c>
      <c r="K700" s="627" t="s">
        <v>812</v>
      </c>
      <c r="L700" s="629">
        <v>492.9170460766868</v>
      </c>
      <c r="M700" s="629">
        <v>6</v>
      </c>
      <c r="N700" s="630">
        <v>2961.8213549002071</v>
      </c>
    </row>
    <row r="701" spans="1:14" ht="14.4" customHeight="1" x14ac:dyDescent="0.3">
      <c r="A701" s="625" t="s">
        <v>549</v>
      </c>
      <c r="B701" s="626" t="s">
        <v>551</v>
      </c>
      <c r="C701" s="627" t="s">
        <v>567</v>
      </c>
      <c r="D701" s="628" t="s">
        <v>568</v>
      </c>
      <c r="E701" s="627" t="s">
        <v>552</v>
      </c>
      <c r="F701" s="628" t="s">
        <v>553</v>
      </c>
      <c r="G701" s="627" t="s">
        <v>690</v>
      </c>
      <c r="H701" s="627">
        <v>111084</v>
      </c>
      <c r="I701" s="627">
        <v>11084</v>
      </c>
      <c r="J701" s="627" t="s">
        <v>813</v>
      </c>
      <c r="K701" s="627" t="s">
        <v>814</v>
      </c>
      <c r="L701" s="629">
        <v>285.51298033277834</v>
      </c>
      <c r="M701" s="629">
        <v>3</v>
      </c>
      <c r="N701" s="630">
        <v>856.53894099833497</v>
      </c>
    </row>
    <row r="702" spans="1:14" ht="14.4" customHeight="1" x14ac:dyDescent="0.3">
      <c r="A702" s="625" t="s">
        <v>549</v>
      </c>
      <c r="B702" s="626" t="s">
        <v>551</v>
      </c>
      <c r="C702" s="627" t="s">
        <v>567</v>
      </c>
      <c r="D702" s="628" t="s">
        <v>568</v>
      </c>
      <c r="E702" s="627" t="s">
        <v>552</v>
      </c>
      <c r="F702" s="628" t="s">
        <v>553</v>
      </c>
      <c r="G702" s="627" t="s">
        <v>690</v>
      </c>
      <c r="H702" s="627">
        <v>111106</v>
      </c>
      <c r="I702" s="627">
        <v>11106</v>
      </c>
      <c r="J702" s="627" t="s">
        <v>815</v>
      </c>
      <c r="K702" s="627" t="s">
        <v>816</v>
      </c>
      <c r="L702" s="629">
        <v>644.098677459859</v>
      </c>
      <c r="M702" s="629">
        <v>3</v>
      </c>
      <c r="N702" s="630">
        <v>1932.2960323795769</v>
      </c>
    </row>
    <row r="703" spans="1:14" ht="14.4" customHeight="1" x14ac:dyDescent="0.3">
      <c r="A703" s="625" t="s">
        <v>549</v>
      </c>
      <c r="B703" s="626" t="s">
        <v>551</v>
      </c>
      <c r="C703" s="627" t="s">
        <v>567</v>
      </c>
      <c r="D703" s="628" t="s">
        <v>568</v>
      </c>
      <c r="E703" s="627" t="s">
        <v>552</v>
      </c>
      <c r="F703" s="628" t="s">
        <v>553</v>
      </c>
      <c r="G703" s="627" t="s">
        <v>690</v>
      </c>
      <c r="H703" s="627">
        <v>111242</v>
      </c>
      <c r="I703" s="627">
        <v>11242</v>
      </c>
      <c r="J703" s="627" t="s">
        <v>1590</v>
      </c>
      <c r="K703" s="627" t="s">
        <v>1591</v>
      </c>
      <c r="L703" s="629">
        <v>119.75</v>
      </c>
      <c r="M703" s="629">
        <v>1</v>
      </c>
      <c r="N703" s="630">
        <v>119.75</v>
      </c>
    </row>
    <row r="704" spans="1:14" ht="14.4" customHeight="1" x14ac:dyDescent="0.3">
      <c r="A704" s="625" t="s">
        <v>549</v>
      </c>
      <c r="B704" s="626" t="s">
        <v>551</v>
      </c>
      <c r="C704" s="627" t="s">
        <v>567</v>
      </c>
      <c r="D704" s="628" t="s">
        <v>568</v>
      </c>
      <c r="E704" s="627" t="s">
        <v>552</v>
      </c>
      <c r="F704" s="628" t="s">
        <v>553</v>
      </c>
      <c r="G704" s="627" t="s">
        <v>690</v>
      </c>
      <c r="H704" s="627">
        <v>111671</v>
      </c>
      <c r="I704" s="627">
        <v>11671</v>
      </c>
      <c r="J704" s="627" t="s">
        <v>819</v>
      </c>
      <c r="K704" s="627" t="s">
        <v>820</v>
      </c>
      <c r="L704" s="629">
        <v>267.35935568157868</v>
      </c>
      <c r="M704" s="629">
        <v>62</v>
      </c>
      <c r="N704" s="630">
        <v>16414.437920749398</v>
      </c>
    </row>
    <row r="705" spans="1:14" ht="14.4" customHeight="1" x14ac:dyDescent="0.3">
      <c r="A705" s="625" t="s">
        <v>549</v>
      </c>
      <c r="B705" s="626" t="s">
        <v>551</v>
      </c>
      <c r="C705" s="627" t="s">
        <v>567</v>
      </c>
      <c r="D705" s="628" t="s">
        <v>568</v>
      </c>
      <c r="E705" s="627" t="s">
        <v>552</v>
      </c>
      <c r="F705" s="628" t="s">
        <v>553</v>
      </c>
      <c r="G705" s="627" t="s">
        <v>690</v>
      </c>
      <c r="H705" s="627">
        <v>112026</v>
      </c>
      <c r="I705" s="627">
        <v>12026</v>
      </c>
      <c r="J705" s="627" t="s">
        <v>1592</v>
      </c>
      <c r="K705" s="627" t="s">
        <v>1593</v>
      </c>
      <c r="L705" s="629">
        <v>27.69</v>
      </c>
      <c r="M705" s="629">
        <v>2</v>
      </c>
      <c r="N705" s="630">
        <v>55.38</v>
      </c>
    </row>
    <row r="706" spans="1:14" ht="14.4" customHeight="1" x14ac:dyDescent="0.3">
      <c r="A706" s="625" t="s">
        <v>549</v>
      </c>
      <c r="B706" s="626" t="s">
        <v>551</v>
      </c>
      <c r="C706" s="627" t="s">
        <v>567</v>
      </c>
      <c r="D706" s="628" t="s">
        <v>568</v>
      </c>
      <c r="E706" s="627" t="s">
        <v>552</v>
      </c>
      <c r="F706" s="628" t="s">
        <v>553</v>
      </c>
      <c r="G706" s="627" t="s">
        <v>690</v>
      </c>
      <c r="H706" s="627">
        <v>112495</v>
      </c>
      <c r="I706" s="627">
        <v>12495</v>
      </c>
      <c r="J706" s="627" t="s">
        <v>1594</v>
      </c>
      <c r="K706" s="627" t="s">
        <v>1595</v>
      </c>
      <c r="L706" s="629">
        <v>63.94</v>
      </c>
      <c r="M706" s="629">
        <v>5</v>
      </c>
      <c r="N706" s="630">
        <v>320.53999999999996</v>
      </c>
    </row>
    <row r="707" spans="1:14" ht="14.4" customHeight="1" x14ac:dyDescent="0.3">
      <c r="A707" s="625" t="s">
        <v>549</v>
      </c>
      <c r="B707" s="626" t="s">
        <v>551</v>
      </c>
      <c r="C707" s="627" t="s">
        <v>567</v>
      </c>
      <c r="D707" s="628" t="s">
        <v>568</v>
      </c>
      <c r="E707" s="627" t="s">
        <v>552</v>
      </c>
      <c r="F707" s="628" t="s">
        <v>553</v>
      </c>
      <c r="G707" s="627" t="s">
        <v>690</v>
      </c>
      <c r="H707" s="627">
        <v>112770</v>
      </c>
      <c r="I707" s="627">
        <v>12770</v>
      </c>
      <c r="J707" s="627" t="s">
        <v>823</v>
      </c>
      <c r="K707" s="627" t="s">
        <v>824</v>
      </c>
      <c r="L707" s="629">
        <v>151.31388271448822</v>
      </c>
      <c r="M707" s="629">
        <v>9</v>
      </c>
      <c r="N707" s="630">
        <v>1361.7081348164711</v>
      </c>
    </row>
    <row r="708" spans="1:14" ht="14.4" customHeight="1" x14ac:dyDescent="0.3">
      <c r="A708" s="625" t="s">
        <v>549</v>
      </c>
      <c r="B708" s="626" t="s">
        <v>551</v>
      </c>
      <c r="C708" s="627" t="s">
        <v>567</v>
      </c>
      <c r="D708" s="628" t="s">
        <v>568</v>
      </c>
      <c r="E708" s="627" t="s">
        <v>552</v>
      </c>
      <c r="F708" s="628" t="s">
        <v>553</v>
      </c>
      <c r="G708" s="627" t="s">
        <v>690</v>
      </c>
      <c r="H708" s="627">
        <v>112894</v>
      </c>
      <c r="I708" s="627">
        <v>12894</v>
      </c>
      <c r="J708" s="627" t="s">
        <v>1274</v>
      </c>
      <c r="K708" s="627" t="s">
        <v>1596</v>
      </c>
      <c r="L708" s="629">
        <v>72.8600372371465</v>
      </c>
      <c r="M708" s="629">
        <v>2</v>
      </c>
      <c r="N708" s="630">
        <v>145.720074474293</v>
      </c>
    </row>
    <row r="709" spans="1:14" ht="14.4" customHeight="1" x14ac:dyDescent="0.3">
      <c r="A709" s="625" t="s">
        <v>549</v>
      </c>
      <c r="B709" s="626" t="s">
        <v>551</v>
      </c>
      <c r="C709" s="627" t="s">
        <v>567</v>
      </c>
      <c r="D709" s="628" t="s">
        <v>568</v>
      </c>
      <c r="E709" s="627" t="s">
        <v>552</v>
      </c>
      <c r="F709" s="628" t="s">
        <v>553</v>
      </c>
      <c r="G709" s="627" t="s">
        <v>690</v>
      </c>
      <c r="H709" s="627">
        <v>112895</v>
      </c>
      <c r="I709" s="627">
        <v>12895</v>
      </c>
      <c r="J709" s="627" t="s">
        <v>1274</v>
      </c>
      <c r="K709" s="627" t="s">
        <v>1597</v>
      </c>
      <c r="L709" s="629">
        <v>132.99618586319986</v>
      </c>
      <c r="M709" s="629">
        <v>13</v>
      </c>
      <c r="N709" s="630">
        <v>1728.3694869055989</v>
      </c>
    </row>
    <row r="710" spans="1:14" ht="14.4" customHeight="1" x14ac:dyDescent="0.3">
      <c r="A710" s="625" t="s">
        <v>549</v>
      </c>
      <c r="B710" s="626" t="s">
        <v>551</v>
      </c>
      <c r="C710" s="627" t="s">
        <v>567</v>
      </c>
      <c r="D710" s="628" t="s">
        <v>568</v>
      </c>
      <c r="E710" s="627" t="s">
        <v>552</v>
      </c>
      <c r="F710" s="628" t="s">
        <v>553</v>
      </c>
      <c r="G710" s="627" t="s">
        <v>690</v>
      </c>
      <c r="H710" s="627">
        <v>113441</v>
      </c>
      <c r="I710" s="627">
        <v>13441</v>
      </c>
      <c r="J710" s="627" t="s">
        <v>1598</v>
      </c>
      <c r="K710" s="627" t="s">
        <v>820</v>
      </c>
      <c r="L710" s="629">
        <v>257.69660455273703</v>
      </c>
      <c r="M710" s="629">
        <v>3</v>
      </c>
      <c r="N710" s="630">
        <v>773.08981365821114</v>
      </c>
    </row>
    <row r="711" spans="1:14" ht="14.4" customHeight="1" x14ac:dyDescent="0.3">
      <c r="A711" s="625" t="s">
        <v>549</v>
      </c>
      <c r="B711" s="626" t="s">
        <v>551</v>
      </c>
      <c r="C711" s="627" t="s">
        <v>567</v>
      </c>
      <c r="D711" s="628" t="s">
        <v>568</v>
      </c>
      <c r="E711" s="627" t="s">
        <v>552</v>
      </c>
      <c r="F711" s="628" t="s">
        <v>553</v>
      </c>
      <c r="G711" s="627" t="s">
        <v>690</v>
      </c>
      <c r="H711" s="627">
        <v>113705</v>
      </c>
      <c r="I711" s="627">
        <v>13705</v>
      </c>
      <c r="J711" s="627" t="s">
        <v>1599</v>
      </c>
      <c r="K711" s="627" t="s">
        <v>1600</v>
      </c>
      <c r="L711" s="629">
        <v>802.23</v>
      </c>
      <c r="M711" s="629">
        <v>1</v>
      </c>
      <c r="N711" s="630">
        <v>802.23</v>
      </c>
    </row>
    <row r="712" spans="1:14" ht="14.4" customHeight="1" x14ac:dyDescent="0.3">
      <c r="A712" s="625" t="s">
        <v>549</v>
      </c>
      <c r="B712" s="626" t="s">
        <v>551</v>
      </c>
      <c r="C712" s="627" t="s">
        <v>567</v>
      </c>
      <c r="D712" s="628" t="s">
        <v>568</v>
      </c>
      <c r="E712" s="627" t="s">
        <v>552</v>
      </c>
      <c r="F712" s="628" t="s">
        <v>553</v>
      </c>
      <c r="G712" s="627" t="s">
        <v>690</v>
      </c>
      <c r="H712" s="627">
        <v>113803</v>
      </c>
      <c r="I712" s="627">
        <v>13803</v>
      </c>
      <c r="J712" s="627" t="s">
        <v>825</v>
      </c>
      <c r="K712" s="627" t="s">
        <v>826</v>
      </c>
      <c r="L712" s="629">
        <v>107.72184146491949</v>
      </c>
      <c r="M712" s="629">
        <v>47</v>
      </c>
      <c r="N712" s="630">
        <v>5077.3031764854886</v>
      </c>
    </row>
    <row r="713" spans="1:14" ht="14.4" customHeight="1" x14ac:dyDescent="0.3">
      <c r="A713" s="625" t="s">
        <v>549</v>
      </c>
      <c r="B713" s="626" t="s">
        <v>551</v>
      </c>
      <c r="C713" s="627" t="s">
        <v>567</v>
      </c>
      <c r="D713" s="628" t="s">
        <v>568</v>
      </c>
      <c r="E713" s="627" t="s">
        <v>552</v>
      </c>
      <c r="F713" s="628" t="s">
        <v>553</v>
      </c>
      <c r="G713" s="627" t="s">
        <v>690</v>
      </c>
      <c r="H713" s="627">
        <v>113808</v>
      </c>
      <c r="I713" s="627">
        <v>13808</v>
      </c>
      <c r="J713" s="627" t="s">
        <v>829</v>
      </c>
      <c r="K713" s="627" t="s">
        <v>830</v>
      </c>
      <c r="L713" s="629">
        <v>599.78</v>
      </c>
      <c r="M713" s="629">
        <v>1</v>
      </c>
      <c r="N713" s="630">
        <v>599.78</v>
      </c>
    </row>
    <row r="714" spans="1:14" ht="14.4" customHeight="1" x14ac:dyDescent="0.3">
      <c r="A714" s="625" t="s">
        <v>549</v>
      </c>
      <c r="B714" s="626" t="s">
        <v>551</v>
      </c>
      <c r="C714" s="627" t="s">
        <v>567</v>
      </c>
      <c r="D714" s="628" t="s">
        <v>568</v>
      </c>
      <c r="E714" s="627" t="s">
        <v>552</v>
      </c>
      <c r="F714" s="628" t="s">
        <v>553</v>
      </c>
      <c r="G714" s="627" t="s">
        <v>690</v>
      </c>
      <c r="H714" s="627">
        <v>114075</v>
      </c>
      <c r="I714" s="627">
        <v>14075</v>
      </c>
      <c r="J714" s="627" t="s">
        <v>831</v>
      </c>
      <c r="K714" s="627" t="s">
        <v>832</v>
      </c>
      <c r="L714" s="629">
        <v>294.93144876107715</v>
      </c>
      <c r="M714" s="629">
        <v>53</v>
      </c>
      <c r="N714" s="630">
        <v>15655.330064314123</v>
      </c>
    </row>
    <row r="715" spans="1:14" ht="14.4" customHeight="1" x14ac:dyDescent="0.3">
      <c r="A715" s="625" t="s">
        <v>549</v>
      </c>
      <c r="B715" s="626" t="s">
        <v>551</v>
      </c>
      <c r="C715" s="627" t="s">
        <v>567</v>
      </c>
      <c r="D715" s="628" t="s">
        <v>568</v>
      </c>
      <c r="E715" s="627" t="s">
        <v>552</v>
      </c>
      <c r="F715" s="628" t="s">
        <v>553</v>
      </c>
      <c r="G715" s="627" t="s">
        <v>690</v>
      </c>
      <c r="H715" s="627">
        <v>114711</v>
      </c>
      <c r="I715" s="627">
        <v>14711</v>
      </c>
      <c r="J715" s="627" t="s">
        <v>1601</v>
      </c>
      <c r="K715" s="627" t="s">
        <v>1602</v>
      </c>
      <c r="L715" s="629">
        <v>60.57</v>
      </c>
      <c r="M715" s="629">
        <v>1</v>
      </c>
      <c r="N715" s="630">
        <v>60.57</v>
      </c>
    </row>
    <row r="716" spans="1:14" ht="14.4" customHeight="1" x14ac:dyDescent="0.3">
      <c r="A716" s="625" t="s">
        <v>549</v>
      </c>
      <c r="B716" s="626" t="s">
        <v>551</v>
      </c>
      <c r="C716" s="627" t="s">
        <v>567</v>
      </c>
      <c r="D716" s="628" t="s">
        <v>568</v>
      </c>
      <c r="E716" s="627" t="s">
        <v>552</v>
      </c>
      <c r="F716" s="628" t="s">
        <v>553</v>
      </c>
      <c r="G716" s="627" t="s">
        <v>690</v>
      </c>
      <c r="H716" s="627">
        <v>114811</v>
      </c>
      <c r="I716" s="627">
        <v>14811</v>
      </c>
      <c r="J716" s="627" t="s">
        <v>833</v>
      </c>
      <c r="K716" s="627" t="s">
        <v>834</v>
      </c>
      <c r="L716" s="629">
        <v>364.29478084768976</v>
      </c>
      <c r="M716" s="629">
        <v>4</v>
      </c>
      <c r="N716" s="630">
        <v>1457.1791233907591</v>
      </c>
    </row>
    <row r="717" spans="1:14" ht="14.4" customHeight="1" x14ac:dyDescent="0.3">
      <c r="A717" s="625" t="s">
        <v>549</v>
      </c>
      <c r="B717" s="626" t="s">
        <v>551</v>
      </c>
      <c r="C717" s="627" t="s">
        <v>567</v>
      </c>
      <c r="D717" s="628" t="s">
        <v>568</v>
      </c>
      <c r="E717" s="627" t="s">
        <v>552</v>
      </c>
      <c r="F717" s="628" t="s">
        <v>553</v>
      </c>
      <c r="G717" s="627" t="s">
        <v>690</v>
      </c>
      <c r="H717" s="627">
        <v>114814</v>
      </c>
      <c r="I717" s="627">
        <v>14814</v>
      </c>
      <c r="J717" s="627" t="s">
        <v>835</v>
      </c>
      <c r="K717" s="627" t="s">
        <v>834</v>
      </c>
      <c r="L717" s="629">
        <v>188.37</v>
      </c>
      <c r="M717" s="629">
        <v>1</v>
      </c>
      <c r="N717" s="630">
        <v>188.37</v>
      </c>
    </row>
    <row r="718" spans="1:14" ht="14.4" customHeight="1" x14ac:dyDescent="0.3">
      <c r="A718" s="625" t="s">
        <v>549</v>
      </c>
      <c r="B718" s="626" t="s">
        <v>551</v>
      </c>
      <c r="C718" s="627" t="s">
        <v>567</v>
      </c>
      <c r="D718" s="628" t="s">
        <v>568</v>
      </c>
      <c r="E718" s="627" t="s">
        <v>552</v>
      </c>
      <c r="F718" s="628" t="s">
        <v>553</v>
      </c>
      <c r="G718" s="627" t="s">
        <v>690</v>
      </c>
      <c r="H718" s="627">
        <v>114821</v>
      </c>
      <c r="I718" s="627">
        <v>14821</v>
      </c>
      <c r="J718" s="627" t="s">
        <v>1603</v>
      </c>
      <c r="K718" s="627" t="s">
        <v>1604</v>
      </c>
      <c r="L718" s="629">
        <v>302.25</v>
      </c>
      <c r="M718" s="629">
        <v>2</v>
      </c>
      <c r="N718" s="630">
        <v>604.5</v>
      </c>
    </row>
    <row r="719" spans="1:14" ht="14.4" customHeight="1" x14ac:dyDescent="0.3">
      <c r="A719" s="625" t="s">
        <v>549</v>
      </c>
      <c r="B719" s="626" t="s">
        <v>551</v>
      </c>
      <c r="C719" s="627" t="s">
        <v>567</v>
      </c>
      <c r="D719" s="628" t="s">
        <v>568</v>
      </c>
      <c r="E719" s="627" t="s">
        <v>552</v>
      </c>
      <c r="F719" s="628" t="s">
        <v>553</v>
      </c>
      <c r="G719" s="627" t="s">
        <v>690</v>
      </c>
      <c r="H719" s="627">
        <v>114929</v>
      </c>
      <c r="I719" s="627">
        <v>14929</v>
      </c>
      <c r="J719" s="627" t="s">
        <v>1605</v>
      </c>
      <c r="K719" s="627" t="s">
        <v>1606</v>
      </c>
      <c r="L719" s="629">
        <v>124.36</v>
      </c>
      <c r="M719" s="629">
        <v>1</v>
      </c>
      <c r="N719" s="630">
        <v>124.36</v>
      </c>
    </row>
    <row r="720" spans="1:14" ht="14.4" customHeight="1" x14ac:dyDescent="0.3">
      <c r="A720" s="625" t="s">
        <v>549</v>
      </c>
      <c r="B720" s="626" t="s">
        <v>551</v>
      </c>
      <c r="C720" s="627" t="s">
        <v>567</v>
      </c>
      <c r="D720" s="628" t="s">
        <v>568</v>
      </c>
      <c r="E720" s="627" t="s">
        <v>552</v>
      </c>
      <c r="F720" s="628" t="s">
        <v>553</v>
      </c>
      <c r="G720" s="627" t="s">
        <v>690</v>
      </c>
      <c r="H720" s="627">
        <v>115373</v>
      </c>
      <c r="I720" s="627">
        <v>15373</v>
      </c>
      <c r="J720" s="627" t="s">
        <v>1607</v>
      </c>
      <c r="K720" s="627" t="s">
        <v>1608</v>
      </c>
      <c r="L720" s="629">
        <v>124.77965490997251</v>
      </c>
      <c r="M720" s="629">
        <v>2</v>
      </c>
      <c r="N720" s="630">
        <v>249.55930981994501</v>
      </c>
    </row>
    <row r="721" spans="1:14" ht="14.4" customHeight="1" x14ac:dyDescent="0.3">
      <c r="A721" s="625" t="s">
        <v>549</v>
      </c>
      <c r="B721" s="626" t="s">
        <v>551</v>
      </c>
      <c r="C721" s="627" t="s">
        <v>567</v>
      </c>
      <c r="D721" s="628" t="s">
        <v>568</v>
      </c>
      <c r="E721" s="627" t="s">
        <v>552</v>
      </c>
      <c r="F721" s="628" t="s">
        <v>553</v>
      </c>
      <c r="G721" s="627" t="s">
        <v>690</v>
      </c>
      <c r="H721" s="627">
        <v>115518</v>
      </c>
      <c r="I721" s="627">
        <v>15518</v>
      </c>
      <c r="J721" s="627" t="s">
        <v>1609</v>
      </c>
      <c r="K721" s="627" t="s">
        <v>1610</v>
      </c>
      <c r="L721" s="629">
        <v>59.500114348512554</v>
      </c>
      <c r="M721" s="629">
        <v>2</v>
      </c>
      <c r="N721" s="630">
        <v>119.00022869702511</v>
      </c>
    </row>
    <row r="722" spans="1:14" ht="14.4" customHeight="1" x14ac:dyDescent="0.3">
      <c r="A722" s="625" t="s">
        <v>549</v>
      </c>
      <c r="B722" s="626" t="s">
        <v>551</v>
      </c>
      <c r="C722" s="627" t="s">
        <v>567</v>
      </c>
      <c r="D722" s="628" t="s">
        <v>568</v>
      </c>
      <c r="E722" s="627" t="s">
        <v>552</v>
      </c>
      <c r="F722" s="628" t="s">
        <v>553</v>
      </c>
      <c r="G722" s="627" t="s">
        <v>690</v>
      </c>
      <c r="H722" s="627">
        <v>115646</v>
      </c>
      <c r="I722" s="627">
        <v>15646</v>
      </c>
      <c r="J722" s="627" t="s">
        <v>1611</v>
      </c>
      <c r="K722" s="627" t="s">
        <v>1612</v>
      </c>
      <c r="L722" s="629">
        <v>76.040000000000006</v>
      </c>
      <c r="M722" s="629">
        <v>1</v>
      </c>
      <c r="N722" s="630">
        <v>76.040000000000006</v>
      </c>
    </row>
    <row r="723" spans="1:14" ht="14.4" customHeight="1" x14ac:dyDescent="0.3">
      <c r="A723" s="625" t="s">
        <v>549</v>
      </c>
      <c r="B723" s="626" t="s">
        <v>551</v>
      </c>
      <c r="C723" s="627" t="s">
        <v>567</v>
      </c>
      <c r="D723" s="628" t="s">
        <v>568</v>
      </c>
      <c r="E723" s="627" t="s">
        <v>552</v>
      </c>
      <c r="F723" s="628" t="s">
        <v>553</v>
      </c>
      <c r="G723" s="627" t="s">
        <v>690</v>
      </c>
      <c r="H723" s="627">
        <v>116055</v>
      </c>
      <c r="I723" s="627">
        <v>16055</v>
      </c>
      <c r="J723" s="627" t="s">
        <v>1613</v>
      </c>
      <c r="K723" s="627" t="s">
        <v>1614</v>
      </c>
      <c r="L723" s="629">
        <v>128.88144957807299</v>
      </c>
      <c r="M723" s="629">
        <v>2</v>
      </c>
      <c r="N723" s="630">
        <v>257.76289915614598</v>
      </c>
    </row>
    <row r="724" spans="1:14" ht="14.4" customHeight="1" x14ac:dyDescent="0.3">
      <c r="A724" s="625" t="s">
        <v>549</v>
      </c>
      <c r="B724" s="626" t="s">
        <v>551</v>
      </c>
      <c r="C724" s="627" t="s">
        <v>567</v>
      </c>
      <c r="D724" s="628" t="s">
        <v>568</v>
      </c>
      <c r="E724" s="627" t="s">
        <v>552</v>
      </c>
      <c r="F724" s="628" t="s">
        <v>553</v>
      </c>
      <c r="G724" s="627" t="s">
        <v>690</v>
      </c>
      <c r="H724" s="627">
        <v>116445</v>
      </c>
      <c r="I724" s="627">
        <v>16445</v>
      </c>
      <c r="J724" s="627" t="s">
        <v>850</v>
      </c>
      <c r="K724" s="627" t="s">
        <v>851</v>
      </c>
      <c r="L724" s="629">
        <v>122.921999504887</v>
      </c>
      <c r="M724" s="629">
        <v>11</v>
      </c>
      <c r="N724" s="630">
        <v>1356.1800058095789</v>
      </c>
    </row>
    <row r="725" spans="1:14" ht="14.4" customHeight="1" x14ac:dyDescent="0.3">
      <c r="A725" s="625" t="s">
        <v>549</v>
      </c>
      <c r="B725" s="626" t="s">
        <v>551</v>
      </c>
      <c r="C725" s="627" t="s">
        <v>567</v>
      </c>
      <c r="D725" s="628" t="s">
        <v>568</v>
      </c>
      <c r="E725" s="627" t="s">
        <v>552</v>
      </c>
      <c r="F725" s="628" t="s">
        <v>553</v>
      </c>
      <c r="G725" s="627" t="s">
        <v>690</v>
      </c>
      <c r="H725" s="627">
        <v>116467</v>
      </c>
      <c r="I725" s="627">
        <v>16467</v>
      </c>
      <c r="J725" s="627" t="s">
        <v>1615</v>
      </c>
      <c r="K725" s="627" t="s">
        <v>1616</v>
      </c>
      <c r="L725" s="629">
        <v>65.643264669824873</v>
      </c>
      <c r="M725" s="629">
        <v>6</v>
      </c>
      <c r="N725" s="630">
        <v>393.85958801894924</v>
      </c>
    </row>
    <row r="726" spans="1:14" ht="14.4" customHeight="1" x14ac:dyDescent="0.3">
      <c r="A726" s="625" t="s">
        <v>549</v>
      </c>
      <c r="B726" s="626" t="s">
        <v>551</v>
      </c>
      <c r="C726" s="627" t="s">
        <v>567</v>
      </c>
      <c r="D726" s="628" t="s">
        <v>568</v>
      </c>
      <c r="E726" s="627" t="s">
        <v>552</v>
      </c>
      <c r="F726" s="628" t="s">
        <v>553</v>
      </c>
      <c r="G726" s="627" t="s">
        <v>690</v>
      </c>
      <c r="H726" s="627">
        <v>116594</v>
      </c>
      <c r="I726" s="627">
        <v>16594</v>
      </c>
      <c r="J726" s="627" t="s">
        <v>1617</v>
      </c>
      <c r="K726" s="627" t="s">
        <v>1618</v>
      </c>
      <c r="L726" s="629">
        <v>124.97500103613</v>
      </c>
      <c r="M726" s="629">
        <v>2</v>
      </c>
      <c r="N726" s="630">
        <v>249.95000207225999</v>
      </c>
    </row>
    <row r="727" spans="1:14" ht="14.4" customHeight="1" x14ac:dyDescent="0.3">
      <c r="A727" s="625" t="s">
        <v>549</v>
      </c>
      <c r="B727" s="626" t="s">
        <v>551</v>
      </c>
      <c r="C727" s="627" t="s">
        <v>567</v>
      </c>
      <c r="D727" s="628" t="s">
        <v>568</v>
      </c>
      <c r="E727" s="627" t="s">
        <v>552</v>
      </c>
      <c r="F727" s="628" t="s">
        <v>553</v>
      </c>
      <c r="G727" s="627" t="s">
        <v>690</v>
      </c>
      <c r="H727" s="627">
        <v>117011</v>
      </c>
      <c r="I727" s="627">
        <v>17011</v>
      </c>
      <c r="J727" s="627" t="s">
        <v>854</v>
      </c>
      <c r="K727" s="627" t="s">
        <v>855</v>
      </c>
      <c r="L727" s="629">
        <v>108.76942530071172</v>
      </c>
      <c r="M727" s="629">
        <v>27</v>
      </c>
      <c r="N727" s="630">
        <v>2927.9119746920019</v>
      </c>
    </row>
    <row r="728" spans="1:14" ht="14.4" customHeight="1" x14ac:dyDescent="0.3">
      <c r="A728" s="625" t="s">
        <v>549</v>
      </c>
      <c r="B728" s="626" t="s">
        <v>551</v>
      </c>
      <c r="C728" s="627" t="s">
        <v>567</v>
      </c>
      <c r="D728" s="628" t="s">
        <v>568</v>
      </c>
      <c r="E728" s="627" t="s">
        <v>552</v>
      </c>
      <c r="F728" s="628" t="s">
        <v>553</v>
      </c>
      <c r="G728" s="627" t="s">
        <v>690</v>
      </c>
      <c r="H728" s="627">
        <v>117162</v>
      </c>
      <c r="I728" s="627">
        <v>17162</v>
      </c>
      <c r="J728" s="627" t="s">
        <v>1619</v>
      </c>
      <c r="K728" s="627" t="s">
        <v>1620</v>
      </c>
      <c r="L728" s="629">
        <v>132.06</v>
      </c>
      <c r="M728" s="629">
        <v>2</v>
      </c>
      <c r="N728" s="630">
        <v>264.12</v>
      </c>
    </row>
    <row r="729" spans="1:14" ht="14.4" customHeight="1" x14ac:dyDescent="0.3">
      <c r="A729" s="625" t="s">
        <v>549</v>
      </c>
      <c r="B729" s="626" t="s">
        <v>551</v>
      </c>
      <c r="C729" s="627" t="s">
        <v>567</v>
      </c>
      <c r="D729" s="628" t="s">
        <v>568</v>
      </c>
      <c r="E729" s="627" t="s">
        <v>552</v>
      </c>
      <c r="F729" s="628" t="s">
        <v>553</v>
      </c>
      <c r="G729" s="627" t="s">
        <v>690</v>
      </c>
      <c r="H729" s="627">
        <v>117189</v>
      </c>
      <c r="I729" s="627">
        <v>17189</v>
      </c>
      <c r="J729" s="627" t="s">
        <v>856</v>
      </c>
      <c r="K729" s="627" t="s">
        <v>857</v>
      </c>
      <c r="L729" s="629">
        <v>39.69</v>
      </c>
      <c r="M729" s="629">
        <v>2</v>
      </c>
      <c r="N729" s="630">
        <v>79.38</v>
      </c>
    </row>
    <row r="730" spans="1:14" ht="14.4" customHeight="1" x14ac:dyDescent="0.3">
      <c r="A730" s="625" t="s">
        <v>549</v>
      </c>
      <c r="B730" s="626" t="s">
        <v>551</v>
      </c>
      <c r="C730" s="627" t="s">
        <v>567</v>
      </c>
      <c r="D730" s="628" t="s">
        <v>568</v>
      </c>
      <c r="E730" s="627" t="s">
        <v>552</v>
      </c>
      <c r="F730" s="628" t="s">
        <v>553</v>
      </c>
      <c r="G730" s="627" t="s">
        <v>690</v>
      </c>
      <c r="H730" s="627">
        <v>118279</v>
      </c>
      <c r="I730" s="627">
        <v>18279</v>
      </c>
      <c r="J730" s="627" t="s">
        <v>1621</v>
      </c>
      <c r="K730" s="627" t="s">
        <v>1622</v>
      </c>
      <c r="L730" s="629">
        <v>1274.6400000000001</v>
      </c>
      <c r="M730" s="629">
        <v>1</v>
      </c>
      <c r="N730" s="630">
        <v>1274.6400000000001</v>
      </c>
    </row>
    <row r="731" spans="1:14" ht="14.4" customHeight="1" x14ac:dyDescent="0.3">
      <c r="A731" s="625" t="s">
        <v>549</v>
      </c>
      <c r="B731" s="626" t="s">
        <v>551</v>
      </c>
      <c r="C731" s="627" t="s">
        <v>567</v>
      </c>
      <c r="D731" s="628" t="s">
        <v>568</v>
      </c>
      <c r="E731" s="627" t="s">
        <v>552</v>
      </c>
      <c r="F731" s="628" t="s">
        <v>553</v>
      </c>
      <c r="G731" s="627" t="s">
        <v>690</v>
      </c>
      <c r="H731" s="627">
        <v>118390</v>
      </c>
      <c r="I731" s="627">
        <v>18390</v>
      </c>
      <c r="J731" s="627" t="s">
        <v>749</v>
      </c>
      <c r="K731" s="627" t="s">
        <v>862</v>
      </c>
      <c r="L731" s="629">
        <v>260.979857526209</v>
      </c>
      <c r="M731" s="629">
        <v>2</v>
      </c>
      <c r="N731" s="630">
        <v>521.95971505241801</v>
      </c>
    </row>
    <row r="732" spans="1:14" ht="14.4" customHeight="1" x14ac:dyDescent="0.3">
      <c r="A732" s="625" t="s">
        <v>549</v>
      </c>
      <c r="B732" s="626" t="s">
        <v>551</v>
      </c>
      <c r="C732" s="627" t="s">
        <v>567</v>
      </c>
      <c r="D732" s="628" t="s">
        <v>568</v>
      </c>
      <c r="E732" s="627" t="s">
        <v>552</v>
      </c>
      <c r="F732" s="628" t="s">
        <v>553</v>
      </c>
      <c r="G732" s="627" t="s">
        <v>690</v>
      </c>
      <c r="H732" s="627">
        <v>118630</v>
      </c>
      <c r="I732" s="627">
        <v>18630</v>
      </c>
      <c r="J732" s="627" t="s">
        <v>863</v>
      </c>
      <c r="K732" s="627" t="s">
        <v>864</v>
      </c>
      <c r="L732" s="629">
        <v>103.91561412761149</v>
      </c>
      <c r="M732" s="629">
        <v>21</v>
      </c>
      <c r="N732" s="630">
        <v>2183.2992779442047</v>
      </c>
    </row>
    <row r="733" spans="1:14" ht="14.4" customHeight="1" x14ac:dyDescent="0.3">
      <c r="A733" s="625" t="s">
        <v>549</v>
      </c>
      <c r="B733" s="626" t="s">
        <v>551</v>
      </c>
      <c r="C733" s="627" t="s">
        <v>567</v>
      </c>
      <c r="D733" s="628" t="s">
        <v>568</v>
      </c>
      <c r="E733" s="627" t="s">
        <v>552</v>
      </c>
      <c r="F733" s="628" t="s">
        <v>553</v>
      </c>
      <c r="G733" s="627" t="s">
        <v>690</v>
      </c>
      <c r="H733" s="627">
        <v>118634</v>
      </c>
      <c r="I733" s="627">
        <v>18634</v>
      </c>
      <c r="J733" s="627" t="s">
        <v>1623</v>
      </c>
      <c r="K733" s="627" t="s">
        <v>1624</v>
      </c>
      <c r="L733" s="629">
        <v>4437.5600000000004</v>
      </c>
      <c r="M733" s="629">
        <v>1</v>
      </c>
      <c r="N733" s="630">
        <v>4437.5600000000004</v>
      </c>
    </row>
    <row r="734" spans="1:14" ht="14.4" customHeight="1" x14ac:dyDescent="0.3">
      <c r="A734" s="625" t="s">
        <v>549</v>
      </c>
      <c r="B734" s="626" t="s">
        <v>551</v>
      </c>
      <c r="C734" s="627" t="s">
        <v>567</v>
      </c>
      <c r="D734" s="628" t="s">
        <v>568</v>
      </c>
      <c r="E734" s="627" t="s">
        <v>552</v>
      </c>
      <c r="F734" s="628" t="s">
        <v>553</v>
      </c>
      <c r="G734" s="627" t="s">
        <v>690</v>
      </c>
      <c r="H734" s="627">
        <v>119047</v>
      </c>
      <c r="I734" s="627">
        <v>19047</v>
      </c>
      <c r="J734" s="627" t="s">
        <v>1625</v>
      </c>
      <c r="K734" s="627" t="s">
        <v>1626</v>
      </c>
      <c r="L734" s="629">
        <v>78.59</v>
      </c>
      <c r="M734" s="629">
        <v>1</v>
      </c>
      <c r="N734" s="630">
        <v>78.59</v>
      </c>
    </row>
    <row r="735" spans="1:14" ht="14.4" customHeight="1" x14ac:dyDescent="0.3">
      <c r="A735" s="625" t="s">
        <v>549</v>
      </c>
      <c r="B735" s="626" t="s">
        <v>551</v>
      </c>
      <c r="C735" s="627" t="s">
        <v>567</v>
      </c>
      <c r="D735" s="628" t="s">
        <v>568</v>
      </c>
      <c r="E735" s="627" t="s">
        <v>552</v>
      </c>
      <c r="F735" s="628" t="s">
        <v>553</v>
      </c>
      <c r="G735" s="627" t="s">
        <v>690</v>
      </c>
      <c r="H735" s="627">
        <v>119378</v>
      </c>
      <c r="I735" s="627">
        <v>19378</v>
      </c>
      <c r="J735" s="627" t="s">
        <v>865</v>
      </c>
      <c r="K735" s="627" t="s">
        <v>866</v>
      </c>
      <c r="L735" s="629">
        <v>102.1375067272065</v>
      </c>
      <c r="M735" s="629">
        <v>11</v>
      </c>
      <c r="N735" s="630">
        <v>1123.27009625909</v>
      </c>
    </row>
    <row r="736" spans="1:14" ht="14.4" customHeight="1" x14ac:dyDescent="0.3">
      <c r="A736" s="625" t="s">
        <v>549</v>
      </c>
      <c r="B736" s="626" t="s">
        <v>551</v>
      </c>
      <c r="C736" s="627" t="s">
        <v>567</v>
      </c>
      <c r="D736" s="628" t="s">
        <v>568</v>
      </c>
      <c r="E736" s="627" t="s">
        <v>552</v>
      </c>
      <c r="F736" s="628" t="s">
        <v>553</v>
      </c>
      <c r="G736" s="627" t="s">
        <v>690</v>
      </c>
      <c r="H736" s="627">
        <v>120401</v>
      </c>
      <c r="I736" s="627">
        <v>20401</v>
      </c>
      <c r="J736" s="627" t="s">
        <v>1627</v>
      </c>
      <c r="K736" s="627" t="s">
        <v>1628</v>
      </c>
      <c r="L736" s="629">
        <v>74.158578713893021</v>
      </c>
      <c r="M736" s="629">
        <v>11</v>
      </c>
      <c r="N736" s="630">
        <v>811.81010199450225</v>
      </c>
    </row>
    <row r="737" spans="1:14" ht="14.4" customHeight="1" x14ac:dyDescent="0.3">
      <c r="A737" s="625" t="s">
        <v>549</v>
      </c>
      <c r="B737" s="626" t="s">
        <v>551</v>
      </c>
      <c r="C737" s="627" t="s">
        <v>567</v>
      </c>
      <c r="D737" s="628" t="s">
        <v>568</v>
      </c>
      <c r="E737" s="627" t="s">
        <v>552</v>
      </c>
      <c r="F737" s="628" t="s">
        <v>553</v>
      </c>
      <c r="G737" s="627" t="s">
        <v>690</v>
      </c>
      <c r="H737" s="627">
        <v>120937</v>
      </c>
      <c r="I737" s="627">
        <v>120937</v>
      </c>
      <c r="J737" s="627" t="s">
        <v>1629</v>
      </c>
      <c r="K737" s="627" t="s">
        <v>1630</v>
      </c>
      <c r="L737" s="629">
        <v>175.29</v>
      </c>
      <c r="M737" s="629">
        <v>1</v>
      </c>
      <c r="N737" s="630">
        <v>175.29</v>
      </c>
    </row>
    <row r="738" spans="1:14" ht="14.4" customHeight="1" x14ac:dyDescent="0.3">
      <c r="A738" s="625" t="s">
        <v>549</v>
      </c>
      <c r="B738" s="626" t="s">
        <v>551</v>
      </c>
      <c r="C738" s="627" t="s">
        <v>567</v>
      </c>
      <c r="D738" s="628" t="s">
        <v>568</v>
      </c>
      <c r="E738" s="627" t="s">
        <v>552</v>
      </c>
      <c r="F738" s="628" t="s">
        <v>553</v>
      </c>
      <c r="G738" s="627" t="s">
        <v>690</v>
      </c>
      <c r="H738" s="627">
        <v>121597</v>
      </c>
      <c r="I738" s="627">
        <v>21597</v>
      </c>
      <c r="J738" s="627" t="s">
        <v>873</v>
      </c>
      <c r="K738" s="627" t="s">
        <v>874</v>
      </c>
      <c r="L738" s="629">
        <v>431.94000000000005</v>
      </c>
      <c r="M738" s="629">
        <v>3</v>
      </c>
      <c r="N738" s="630">
        <v>1295.8200000000002</v>
      </c>
    </row>
    <row r="739" spans="1:14" ht="14.4" customHeight="1" x14ac:dyDescent="0.3">
      <c r="A739" s="625" t="s">
        <v>549</v>
      </c>
      <c r="B739" s="626" t="s">
        <v>551</v>
      </c>
      <c r="C739" s="627" t="s">
        <v>567</v>
      </c>
      <c r="D739" s="628" t="s">
        <v>568</v>
      </c>
      <c r="E739" s="627" t="s">
        <v>552</v>
      </c>
      <c r="F739" s="628" t="s">
        <v>553</v>
      </c>
      <c r="G739" s="627" t="s">
        <v>690</v>
      </c>
      <c r="H739" s="627">
        <v>121736</v>
      </c>
      <c r="I739" s="627">
        <v>21736</v>
      </c>
      <c r="J739" s="627" t="s">
        <v>1631</v>
      </c>
      <c r="K739" s="627" t="s">
        <v>1632</v>
      </c>
      <c r="L739" s="629">
        <v>37.70419575253954</v>
      </c>
      <c r="M739" s="629">
        <v>19</v>
      </c>
      <c r="N739" s="630">
        <v>717.56937026777689</v>
      </c>
    </row>
    <row r="740" spans="1:14" ht="14.4" customHeight="1" x14ac:dyDescent="0.3">
      <c r="A740" s="625" t="s">
        <v>549</v>
      </c>
      <c r="B740" s="626" t="s">
        <v>551</v>
      </c>
      <c r="C740" s="627" t="s">
        <v>567</v>
      </c>
      <c r="D740" s="628" t="s">
        <v>568</v>
      </c>
      <c r="E740" s="627" t="s">
        <v>552</v>
      </c>
      <c r="F740" s="628" t="s">
        <v>553</v>
      </c>
      <c r="G740" s="627" t="s">
        <v>690</v>
      </c>
      <c r="H740" s="627">
        <v>121971</v>
      </c>
      <c r="I740" s="627">
        <v>21971</v>
      </c>
      <c r="J740" s="627" t="s">
        <v>1633</v>
      </c>
      <c r="K740" s="627" t="s">
        <v>1634</v>
      </c>
      <c r="L740" s="629">
        <v>151.83000000000001</v>
      </c>
      <c r="M740" s="629">
        <v>1</v>
      </c>
      <c r="N740" s="630">
        <v>151.83000000000001</v>
      </c>
    </row>
    <row r="741" spans="1:14" ht="14.4" customHeight="1" x14ac:dyDescent="0.3">
      <c r="A741" s="625" t="s">
        <v>549</v>
      </c>
      <c r="B741" s="626" t="s">
        <v>551</v>
      </c>
      <c r="C741" s="627" t="s">
        <v>567</v>
      </c>
      <c r="D741" s="628" t="s">
        <v>568</v>
      </c>
      <c r="E741" s="627" t="s">
        <v>552</v>
      </c>
      <c r="F741" s="628" t="s">
        <v>553</v>
      </c>
      <c r="G741" s="627" t="s">
        <v>690</v>
      </c>
      <c r="H741" s="627">
        <v>122134</v>
      </c>
      <c r="I741" s="627">
        <v>22134</v>
      </c>
      <c r="J741" s="627" t="s">
        <v>875</v>
      </c>
      <c r="K741" s="627" t="s">
        <v>876</v>
      </c>
      <c r="L741" s="629">
        <v>411.9400859857875</v>
      </c>
      <c r="M741" s="629">
        <v>2</v>
      </c>
      <c r="N741" s="630">
        <v>823.88017197157501</v>
      </c>
    </row>
    <row r="742" spans="1:14" ht="14.4" customHeight="1" x14ac:dyDescent="0.3">
      <c r="A742" s="625" t="s">
        <v>549</v>
      </c>
      <c r="B742" s="626" t="s">
        <v>551</v>
      </c>
      <c r="C742" s="627" t="s">
        <v>567</v>
      </c>
      <c r="D742" s="628" t="s">
        <v>568</v>
      </c>
      <c r="E742" s="627" t="s">
        <v>552</v>
      </c>
      <c r="F742" s="628" t="s">
        <v>553</v>
      </c>
      <c r="G742" s="627" t="s">
        <v>690</v>
      </c>
      <c r="H742" s="627">
        <v>123700</v>
      </c>
      <c r="I742" s="627">
        <v>23700</v>
      </c>
      <c r="J742" s="627" t="s">
        <v>875</v>
      </c>
      <c r="K742" s="627" t="s">
        <v>877</v>
      </c>
      <c r="L742" s="629">
        <v>571.05999999999995</v>
      </c>
      <c r="M742" s="629">
        <v>1</v>
      </c>
      <c r="N742" s="630">
        <v>571.05999999999995</v>
      </c>
    </row>
    <row r="743" spans="1:14" ht="14.4" customHeight="1" x14ac:dyDescent="0.3">
      <c r="A743" s="625" t="s">
        <v>549</v>
      </c>
      <c r="B743" s="626" t="s">
        <v>551</v>
      </c>
      <c r="C743" s="627" t="s">
        <v>567</v>
      </c>
      <c r="D743" s="628" t="s">
        <v>568</v>
      </c>
      <c r="E743" s="627" t="s">
        <v>552</v>
      </c>
      <c r="F743" s="628" t="s">
        <v>553</v>
      </c>
      <c r="G743" s="627" t="s">
        <v>690</v>
      </c>
      <c r="H743" s="627">
        <v>123797</v>
      </c>
      <c r="I743" s="627">
        <v>23797</v>
      </c>
      <c r="J743" s="627" t="s">
        <v>1635</v>
      </c>
      <c r="K743" s="627" t="s">
        <v>864</v>
      </c>
      <c r="L743" s="629">
        <v>141.36000000000001</v>
      </c>
      <c r="M743" s="629">
        <v>1</v>
      </c>
      <c r="N743" s="630">
        <v>141.36000000000001</v>
      </c>
    </row>
    <row r="744" spans="1:14" ht="14.4" customHeight="1" x14ac:dyDescent="0.3">
      <c r="A744" s="625" t="s">
        <v>549</v>
      </c>
      <c r="B744" s="626" t="s">
        <v>551</v>
      </c>
      <c r="C744" s="627" t="s">
        <v>567</v>
      </c>
      <c r="D744" s="628" t="s">
        <v>568</v>
      </c>
      <c r="E744" s="627" t="s">
        <v>552</v>
      </c>
      <c r="F744" s="628" t="s">
        <v>553</v>
      </c>
      <c r="G744" s="627" t="s">
        <v>690</v>
      </c>
      <c r="H744" s="627">
        <v>124067</v>
      </c>
      <c r="I744" s="627">
        <v>124067</v>
      </c>
      <c r="J744" s="627" t="s">
        <v>878</v>
      </c>
      <c r="K744" s="627" t="s">
        <v>879</v>
      </c>
      <c r="L744" s="629">
        <v>38.118888795561929</v>
      </c>
      <c r="M744" s="629">
        <v>176</v>
      </c>
      <c r="N744" s="630">
        <v>6711.3199944098069</v>
      </c>
    </row>
    <row r="745" spans="1:14" ht="14.4" customHeight="1" x14ac:dyDescent="0.3">
      <c r="A745" s="625" t="s">
        <v>549</v>
      </c>
      <c r="B745" s="626" t="s">
        <v>551</v>
      </c>
      <c r="C745" s="627" t="s">
        <v>567</v>
      </c>
      <c r="D745" s="628" t="s">
        <v>568</v>
      </c>
      <c r="E745" s="627" t="s">
        <v>552</v>
      </c>
      <c r="F745" s="628" t="s">
        <v>553</v>
      </c>
      <c r="G745" s="627" t="s">
        <v>690</v>
      </c>
      <c r="H745" s="627">
        <v>125366</v>
      </c>
      <c r="I745" s="627">
        <v>25366</v>
      </c>
      <c r="J745" s="627" t="s">
        <v>880</v>
      </c>
      <c r="K745" s="627" t="s">
        <v>882</v>
      </c>
      <c r="L745" s="629">
        <v>300.28438557102527</v>
      </c>
      <c r="M745" s="629">
        <v>54</v>
      </c>
      <c r="N745" s="630">
        <v>16133.523581763693</v>
      </c>
    </row>
    <row r="746" spans="1:14" ht="14.4" customHeight="1" x14ac:dyDescent="0.3">
      <c r="A746" s="625" t="s">
        <v>549</v>
      </c>
      <c r="B746" s="626" t="s">
        <v>551</v>
      </c>
      <c r="C746" s="627" t="s">
        <v>567</v>
      </c>
      <c r="D746" s="628" t="s">
        <v>568</v>
      </c>
      <c r="E746" s="627" t="s">
        <v>552</v>
      </c>
      <c r="F746" s="628" t="s">
        <v>553</v>
      </c>
      <c r="G746" s="627" t="s">
        <v>690</v>
      </c>
      <c r="H746" s="627">
        <v>125969</v>
      </c>
      <c r="I746" s="627">
        <v>25969</v>
      </c>
      <c r="J746" s="627" t="s">
        <v>1636</v>
      </c>
      <c r="K746" s="627" t="s">
        <v>1637</v>
      </c>
      <c r="L746" s="629">
        <v>1182.06</v>
      </c>
      <c r="M746" s="629">
        <v>1</v>
      </c>
      <c r="N746" s="630">
        <v>1182.06</v>
      </c>
    </row>
    <row r="747" spans="1:14" ht="14.4" customHeight="1" x14ac:dyDescent="0.3">
      <c r="A747" s="625" t="s">
        <v>549</v>
      </c>
      <c r="B747" s="626" t="s">
        <v>551</v>
      </c>
      <c r="C747" s="627" t="s">
        <v>567</v>
      </c>
      <c r="D747" s="628" t="s">
        <v>568</v>
      </c>
      <c r="E747" s="627" t="s">
        <v>552</v>
      </c>
      <c r="F747" s="628" t="s">
        <v>553</v>
      </c>
      <c r="G747" s="627" t="s">
        <v>690</v>
      </c>
      <c r="H747" s="627">
        <v>126329</v>
      </c>
      <c r="I747" s="627">
        <v>26329</v>
      </c>
      <c r="J747" s="627" t="s">
        <v>883</v>
      </c>
      <c r="K747" s="627" t="s">
        <v>593</v>
      </c>
      <c r="L747" s="629">
        <v>125.65197083376289</v>
      </c>
      <c r="M747" s="629">
        <v>13</v>
      </c>
      <c r="N747" s="630">
        <v>1634.5065126259142</v>
      </c>
    </row>
    <row r="748" spans="1:14" ht="14.4" customHeight="1" x14ac:dyDescent="0.3">
      <c r="A748" s="625" t="s">
        <v>549</v>
      </c>
      <c r="B748" s="626" t="s">
        <v>551</v>
      </c>
      <c r="C748" s="627" t="s">
        <v>567</v>
      </c>
      <c r="D748" s="628" t="s">
        <v>568</v>
      </c>
      <c r="E748" s="627" t="s">
        <v>552</v>
      </c>
      <c r="F748" s="628" t="s">
        <v>553</v>
      </c>
      <c r="G748" s="627" t="s">
        <v>690</v>
      </c>
      <c r="H748" s="627">
        <v>127542</v>
      </c>
      <c r="I748" s="627">
        <v>27542</v>
      </c>
      <c r="J748" s="627" t="s">
        <v>1638</v>
      </c>
      <c r="K748" s="627" t="s">
        <v>1639</v>
      </c>
      <c r="L748" s="629">
        <v>362.29</v>
      </c>
      <c r="M748" s="629">
        <v>1</v>
      </c>
      <c r="N748" s="630">
        <v>362.29</v>
      </c>
    </row>
    <row r="749" spans="1:14" ht="14.4" customHeight="1" x14ac:dyDescent="0.3">
      <c r="A749" s="625" t="s">
        <v>549</v>
      </c>
      <c r="B749" s="626" t="s">
        <v>551</v>
      </c>
      <c r="C749" s="627" t="s">
        <v>567</v>
      </c>
      <c r="D749" s="628" t="s">
        <v>568</v>
      </c>
      <c r="E749" s="627" t="s">
        <v>552</v>
      </c>
      <c r="F749" s="628" t="s">
        <v>553</v>
      </c>
      <c r="G749" s="627" t="s">
        <v>690</v>
      </c>
      <c r="H749" s="627">
        <v>127899</v>
      </c>
      <c r="I749" s="627">
        <v>27899</v>
      </c>
      <c r="J749" s="627" t="s">
        <v>888</v>
      </c>
      <c r="K749" s="627" t="s">
        <v>1640</v>
      </c>
      <c r="L749" s="629">
        <v>365.23008195096401</v>
      </c>
      <c r="M749" s="629">
        <v>2</v>
      </c>
      <c r="N749" s="630">
        <v>730.46016390192801</v>
      </c>
    </row>
    <row r="750" spans="1:14" ht="14.4" customHeight="1" x14ac:dyDescent="0.3">
      <c r="A750" s="625" t="s">
        <v>549</v>
      </c>
      <c r="B750" s="626" t="s">
        <v>551</v>
      </c>
      <c r="C750" s="627" t="s">
        <v>567</v>
      </c>
      <c r="D750" s="628" t="s">
        <v>568</v>
      </c>
      <c r="E750" s="627" t="s">
        <v>552</v>
      </c>
      <c r="F750" s="628" t="s">
        <v>553</v>
      </c>
      <c r="G750" s="627" t="s">
        <v>690</v>
      </c>
      <c r="H750" s="627">
        <v>128197</v>
      </c>
      <c r="I750" s="627">
        <v>28197</v>
      </c>
      <c r="J750" s="627" t="s">
        <v>884</v>
      </c>
      <c r="K750" s="627" t="s">
        <v>885</v>
      </c>
      <c r="L750" s="629">
        <v>23333.5</v>
      </c>
      <c r="M750" s="629">
        <v>5</v>
      </c>
      <c r="N750" s="630">
        <v>116667.5</v>
      </c>
    </row>
    <row r="751" spans="1:14" ht="14.4" customHeight="1" x14ac:dyDescent="0.3">
      <c r="A751" s="625" t="s">
        <v>549</v>
      </c>
      <c r="B751" s="626" t="s">
        <v>551</v>
      </c>
      <c r="C751" s="627" t="s">
        <v>567</v>
      </c>
      <c r="D751" s="628" t="s">
        <v>568</v>
      </c>
      <c r="E751" s="627" t="s">
        <v>552</v>
      </c>
      <c r="F751" s="628" t="s">
        <v>553</v>
      </c>
      <c r="G751" s="627" t="s">
        <v>690</v>
      </c>
      <c r="H751" s="627">
        <v>128441</v>
      </c>
      <c r="I751" s="627">
        <v>28441</v>
      </c>
      <c r="J751" s="627" t="s">
        <v>886</v>
      </c>
      <c r="K751" s="627" t="s">
        <v>887</v>
      </c>
      <c r="L751" s="629">
        <v>1502.6615778038195</v>
      </c>
      <c r="M751" s="629">
        <v>166</v>
      </c>
      <c r="N751" s="630">
        <v>249434.25076608639</v>
      </c>
    </row>
    <row r="752" spans="1:14" ht="14.4" customHeight="1" x14ac:dyDescent="0.3">
      <c r="A752" s="625" t="s">
        <v>549</v>
      </c>
      <c r="B752" s="626" t="s">
        <v>551</v>
      </c>
      <c r="C752" s="627" t="s">
        <v>567</v>
      </c>
      <c r="D752" s="628" t="s">
        <v>568</v>
      </c>
      <c r="E752" s="627" t="s">
        <v>552</v>
      </c>
      <c r="F752" s="628" t="s">
        <v>553</v>
      </c>
      <c r="G752" s="627" t="s">
        <v>690</v>
      </c>
      <c r="H752" s="627">
        <v>128740</v>
      </c>
      <c r="I752" s="627">
        <v>28740</v>
      </c>
      <c r="J752" s="627" t="s">
        <v>1641</v>
      </c>
      <c r="K752" s="627" t="s">
        <v>1642</v>
      </c>
      <c r="L752" s="629">
        <v>948.5</v>
      </c>
      <c r="M752" s="629">
        <v>3</v>
      </c>
      <c r="N752" s="630">
        <v>2842.33</v>
      </c>
    </row>
    <row r="753" spans="1:14" ht="14.4" customHeight="1" x14ac:dyDescent="0.3">
      <c r="A753" s="625" t="s">
        <v>549</v>
      </c>
      <c r="B753" s="626" t="s">
        <v>551</v>
      </c>
      <c r="C753" s="627" t="s">
        <v>567</v>
      </c>
      <c r="D753" s="628" t="s">
        <v>568</v>
      </c>
      <c r="E753" s="627" t="s">
        <v>552</v>
      </c>
      <c r="F753" s="628" t="s">
        <v>553</v>
      </c>
      <c r="G753" s="627" t="s">
        <v>690</v>
      </c>
      <c r="H753" s="627">
        <v>128743</v>
      </c>
      <c r="I753" s="627">
        <v>28743</v>
      </c>
      <c r="J753" s="627" t="s">
        <v>1641</v>
      </c>
      <c r="K753" s="627" t="s">
        <v>1643</v>
      </c>
      <c r="L753" s="629">
        <v>3667.25</v>
      </c>
      <c r="M753" s="629">
        <v>4</v>
      </c>
      <c r="N753" s="630">
        <v>14669</v>
      </c>
    </row>
    <row r="754" spans="1:14" ht="14.4" customHeight="1" x14ac:dyDescent="0.3">
      <c r="A754" s="625" t="s">
        <v>549</v>
      </c>
      <c r="B754" s="626" t="s">
        <v>551</v>
      </c>
      <c r="C754" s="627" t="s">
        <v>567</v>
      </c>
      <c r="D754" s="628" t="s">
        <v>568</v>
      </c>
      <c r="E754" s="627" t="s">
        <v>552</v>
      </c>
      <c r="F754" s="628" t="s">
        <v>553</v>
      </c>
      <c r="G754" s="627" t="s">
        <v>690</v>
      </c>
      <c r="H754" s="627">
        <v>130434</v>
      </c>
      <c r="I754" s="627">
        <v>30434</v>
      </c>
      <c r="J754" s="627" t="s">
        <v>781</v>
      </c>
      <c r="K754" s="627" t="s">
        <v>890</v>
      </c>
      <c r="L754" s="629">
        <v>165.59</v>
      </c>
      <c r="M754" s="629">
        <v>4</v>
      </c>
      <c r="N754" s="630">
        <v>662.36</v>
      </c>
    </row>
    <row r="755" spans="1:14" ht="14.4" customHeight="1" x14ac:dyDescent="0.3">
      <c r="A755" s="625" t="s">
        <v>549</v>
      </c>
      <c r="B755" s="626" t="s">
        <v>551</v>
      </c>
      <c r="C755" s="627" t="s">
        <v>567</v>
      </c>
      <c r="D755" s="628" t="s">
        <v>568</v>
      </c>
      <c r="E755" s="627" t="s">
        <v>552</v>
      </c>
      <c r="F755" s="628" t="s">
        <v>553</v>
      </c>
      <c r="G755" s="627" t="s">
        <v>690</v>
      </c>
      <c r="H755" s="627">
        <v>131654</v>
      </c>
      <c r="I755" s="627">
        <v>131654</v>
      </c>
      <c r="J755" s="627" t="s">
        <v>1644</v>
      </c>
      <c r="K755" s="627" t="s">
        <v>1645</v>
      </c>
      <c r="L755" s="629">
        <v>604.62378657799002</v>
      </c>
      <c r="M755" s="629">
        <v>3</v>
      </c>
      <c r="N755" s="630">
        <v>1813.8713597339702</v>
      </c>
    </row>
    <row r="756" spans="1:14" ht="14.4" customHeight="1" x14ac:dyDescent="0.3">
      <c r="A756" s="625" t="s">
        <v>549</v>
      </c>
      <c r="B756" s="626" t="s">
        <v>551</v>
      </c>
      <c r="C756" s="627" t="s">
        <v>567</v>
      </c>
      <c r="D756" s="628" t="s">
        <v>568</v>
      </c>
      <c r="E756" s="627" t="s">
        <v>552</v>
      </c>
      <c r="F756" s="628" t="s">
        <v>553</v>
      </c>
      <c r="G756" s="627" t="s">
        <v>690</v>
      </c>
      <c r="H756" s="627">
        <v>132225</v>
      </c>
      <c r="I756" s="627">
        <v>32225</v>
      </c>
      <c r="J756" s="627" t="s">
        <v>893</v>
      </c>
      <c r="K756" s="627" t="s">
        <v>894</v>
      </c>
      <c r="L756" s="629">
        <v>77.517289781015279</v>
      </c>
      <c r="M756" s="629">
        <v>4</v>
      </c>
      <c r="N756" s="630">
        <v>310.06915912406112</v>
      </c>
    </row>
    <row r="757" spans="1:14" ht="14.4" customHeight="1" x14ac:dyDescent="0.3">
      <c r="A757" s="625" t="s">
        <v>549</v>
      </c>
      <c r="B757" s="626" t="s">
        <v>551</v>
      </c>
      <c r="C757" s="627" t="s">
        <v>567</v>
      </c>
      <c r="D757" s="628" t="s">
        <v>568</v>
      </c>
      <c r="E757" s="627" t="s">
        <v>552</v>
      </c>
      <c r="F757" s="628" t="s">
        <v>553</v>
      </c>
      <c r="G757" s="627" t="s">
        <v>690</v>
      </c>
      <c r="H757" s="627">
        <v>132547</v>
      </c>
      <c r="I757" s="627">
        <v>132547</v>
      </c>
      <c r="J757" s="627" t="s">
        <v>831</v>
      </c>
      <c r="K757" s="627" t="s">
        <v>832</v>
      </c>
      <c r="L757" s="629">
        <v>303.17</v>
      </c>
      <c r="M757" s="629">
        <v>2</v>
      </c>
      <c r="N757" s="630">
        <v>606.34</v>
      </c>
    </row>
    <row r="758" spans="1:14" ht="14.4" customHeight="1" x14ac:dyDescent="0.3">
      <c r="A758" s="625" t="s">
        <v>549</v>
      </c>
      <c r="B758" s="626" t="s">
        <v>551</v>
      </c>
      <c r="C758" s="627" t="s">
        <v>567</v>
      </c>
      <c r="D758" s="628" t="s">
        <v>568</v>
      </c>
      <c r="E758" s="627" t="s">
        <v>552</v>
      </c>
      <c r="F758" s="628" t="s">
        <v>553</v>
      </c>
      <c r="G758" s="627" t="s">
        <v>690</v>
      </c>
      <c r="H758" s="627">
        <v>132917</v>
      </c>
      <c r="I758" s="627">
        <v>32917</v>
      </c>
      <c r="J758" s="627" t="s">
        <v>897</v>
      </c>
      <c r="K758" s="627" t="s">
        <v>898</v>
      </c>
      <c r="L758" s="629">
        <v>154.29602380144919</v>
      </c>
      <c r="M758" s="629">
        <v>7</v>
      </c>
      <c r="N758" s="630">
        <v>1087.500119007246</v>
      </c>
    </row>
    <row r="759" spans="1:14" ht="14.4" customHeight="1" x14ac:dyDescent="0.3">
      <c r="A759" s="625" t="s">
        <v>549</v>
      </c>
      <c r="B759" s="626" t="s">
        <v>551</v>
      </c>
      <c r="C759" s="627" t="s">
        <v>567</v>
      </c>
      <c r="D759" s="628" t="s">
        <v>568</v>
      </c>
      <c r="E759" s="627" t="s">
        <v>552</v>
      </c>
      <c r="F759" s="628" t="s">
        <v>553</v>
      </c>
      <c r="G759" s="627" t="s">
        <v>690</v>
      </c>
      <c r="H759" s="627">
        <v>133152</v>
      </c>
      <c r="I759" s="627">
        <v>33152</v>
      </c>
      <c r="J759" s="627" t="s">
        <v>1646</v>
      </c>
      <c r="K759" s="627" t="s">
        <v>1647</v>
      </c>
      <c r="L759" s="629">
        <v>101.89</v>
      </c>
      <c r="M759" s="629">
        <v>1</v>
      </c>
      <c r="N759" s="630">
        <v>101.89</v>
      </c>
    </row>
    <row r="760" spans="1:14" ht="14.4" customHeight="1" x14ac:dyDescent="0.3">
      <c r="A760" s="625" t="s">
        <v>549</v>
      </c>
      <c r="B760" s="626" t="s">
        <v>551</v>
      </c>
      <c r="C760" s="627" t="s">
        <v>567</v>
      </c>
      <c r="D760" s="628" t="s">
        <v>568</v>
      </c>
      <c r="E760" s="627" t="s">
        <v>552</v>
      </c>
      <c r="F760" s="628" t="s">
        <v>553</v>
      </c>
      <c r="G760" s="627" t="s">
        <v>690</v>
      </c>
      <c r="H760" s="627">
        <v>140122</v>
      </c>
      <c r="I760" s="627">
        <v>40122</v>
      </c>
      <c r="J760" s="627" t="s">
        <v>901</v>
      </c>
      <c r="K760" s="627" t="s">
        <v>879</v>
      </c>
      <c r="L760" s="629">
        <v>31.373299959282352</v>
      </c>
      <c r="M760" s="629">
        <v>84</v>
      </c>
      <c r="N760" s="630">
        <v>2800.0765958468</v>
      </c>
    </row>
    <row r="761" spans="1:14" ht="14.4" customHeight="1" x14ac:dyDescent="0.3">
      <c r="A761" s="625" t="s">
        <v>549</v>
      </c>
      <c r="B761" s="626" t="s">
        <v>551</v>
      </c>
      <c r="C761" s="627" t="s">
        <v>567</v>
      </c>
      <c r="D761" s="628" t="s">
        <v>568</v>
      </c>
      <c r="E761" s="627" t="s">
        <v>552</v>
      </c>
      <c r="F761" s="628" t="s">
        <v>553</v>
      </c>
      <c r="G761" s="627" t="s">
        <v>690</v>
      </c>
      <c r="H761" s="627">
        <v>140274</v>
      </c>
      <c r="I761" s="627">
        <v>40274</v>
      </c>
      <c r="J761" s="627" t="s">
        <v>1648</v>
      </c>
      <c r="K761" s="627" t="s">
        <v>1649</v>
      </c>
      <c r="L761" s="629">
        <v>63.414999999999999</v>
      </c>
      <c r="M761" s="629">
        <v>2</v>
      </c>
      <c r="N761" s="630">
        <v>126.83</v>
      </c>
    </row>
    <row r="762" spans="1:14" ht="14.4" customHeight="1" x14ac:dyDescent="0.3">
      <c r="A762" s="625" t="s">
        <v>549</v>
      </c>
      <c r="B762" s="626" t="s">
        <v>551</v>
      </c>
      <c r="C762" s="627" t="s">
        <v>567</v>
      </c>
      <c r="D762" s="628" t="s">
        <v>568</v>
      </c>
      <c r="E762" s="627" t="s">
        <v>552</v>
      </c>
      <c r="F762" s="628" t="s">
        <v>553</v>
      </c>
      <c r="G762" s="627" t="s">
        <v>690</v>
      </c>
      <c r="H762" s="627">
        <v>141824</v>
      </c>
      <c r="I762" s="627">
        <v>41824</v>
      </c>
      <c r="J762" s="627" t="s">
        <v>902</v>
      </c>
      <c r="K762" s="627" t="s">
        <v>903</v>
      </c>
      <c r="L762" s="629">
        <v>261.38</v>
      </c>
      <c r="M762" s="629">
        <v>1</v>
      </c>
      <c r="N762" s="630">
        <v>261.38</v>
      </c>
    </row>
    <row r="763" spans="1:14" ht="14.4" customHeight="1" x14ac:dyDescent="0.3">
      <c r="A763" s="625" t="s">
        <v>549</v>
      </c>
      <c r="B763" s="626" t="s">
        <v>551</v>
      </c>
      <c r="C763" s="627" t="s">
        <v>567</v>
      </c>
      <c r="D763" s="628" t="s">
        <v>568</v>
      </c>
      <c r="E763" s="627" t="s">
        <v>552</v>
      </c>
      <c r="F763" s="628" t="s">
        <v>553</v>
      </c>
      <c r="G763" s="627" t="s">
        <v>690</v>
      </c>
      <c r="H763" s="627">
        <v>142182</v>
      </c>
      <c r="I763" s="627">
        <v>42182</v>
      </c>
      <c r="J763" s="627" t="s">
        <v>1650</v>
      </c>
      <c r="K763" s="627" t="s">
        <v>1651</v>
      </c>
      <c r="L763" s="629">
        <v>44.793280900069533</v>
      </c>
      <c r="M763" s="629">
        <v>3</v>
      </c>
      <c r="N763" s="630">
        <v>134.3798427002086</v>
      </c>
    </row>
    <row r="764" spans="1:14" ht="14.4" customHeight="1" x14ac:dyDescent="0.3">
      <c r="A764" s="625" t="s">
        <v>549</v>
      </c>
      <c r="B764" s="626" t="s">
        <v>551</v>
      </c>
      <c r="C764" s="627" t="s">
        <v>567</v>
      </c>
      <c r="D764" s="628" t="s">
        <v>568</v>
      </c>
      <c r="E764" s="627" t="s">
        <v>552</v>
      </c>
      <c r="F764" s="628" t="s">
        <v>553</v>
      </c>
      <c r="G764" s="627" t="s">
        <v>690</v>
      </c>
      <c r="H764" s="627">
        <v>143996</v>
      </c>
      <c r="I764" s="627">
        <v>43996</v>
      </c>
      <c r="J764" s="627" t="s">
        <v>1652</v>
      </c>
      <c r="K764" s="627" t="s">
        <v>1653</v>
      </c>
      <c r="L764" s="629">
        <v>77.83</v>
      </c>
      <c r="M764" s="629">
        <v>3</v>
      </c>
      <c r="N764" s="630">
        <v>233.49</v>
      </c>
    </row>
    <row r="765" spans="1:14" ht="14.4" customHeight="1" x14ac:dyDescent="0.3">
      <c r="A765" s="625" t="s">
        <v>549</v>
      </c>
      <c r="B765" s="626" t="s">
        <v>551</v>
      </c>
      <c r="C765" s="627" t="s">
        <v>567</v>
      </c>
      <c r="D765" s="628" t="s">
        <v>568</v>
      </c>
      <c r="E765" s="627" t="s">
        <v>552</v>
      </c>
      <c r="F765" s="628" t="s">
        <v>553</v>
      </c>
      <c r="G765" s="627" t="s">
        <v>690</v>
      </c>
      <c r="H765" s="627">
        <v>143997</v>
      </c>
      <c r="I765" s="627">
        <v>43997</v>
      </c>
      <c r="J765" s="627" t="s">
        <v>1652</v>
      </c>
      <c r="K765" s="627" t="s">
        <v>1654</v>
      </c>
      <c r="L765" s="629">
        <v>142.6</v>
      </c>
      <c r="M765" s="629">
        <v>1</v>
      </c>
      <c r="N765" s="630">
        <v>142.6</v>
      </c>
    </row>
    <row r="766" spans="1:14" ht="14.4" customHeight="1" x14ac:dyDescent="0.3">
      <c r="A766" s="625" t="s">
        <v>549</v>
      </c>
      <c r="B766" s="626" t="s">
        <v>551</v>
      </c>
      <c r="C766" s="627" t="s">
        <v>567</v>
      </c>
      <c r="D766" s="628" t="s">
        <v>568</v>
      </c>
      <c r="E766" s="627" t="s">
        <v>552</v>
      </c>
      <c r="F766" s="628" t="s">
        <v>553</v>
      </c>
      <c r="G766" s="627" t="s">
        <v>690</v>
      </c>
      <c r="H766" s="627">
        <v>145241</v>
      </c>
      <c r="I766" s="627">
        <v>45241</v>
      </c>
      <c r="J766" s="627" t="s">
        <v>1655</v>
      </c>
      <c r="K766" s="627" t="s">
        <v>1656</v>
      </c>
      <c r="L766" s="629">
        <v>457.48</v>
      </c>
      <c r="M766" s="629">
        <v>1</v>
      </c>
      <c r="N766" s="630">
        <v>457.48</v>
      </c>
    </row>
    <row r="767" spans="1:14" ht="14.4" customHeight="1" x14ac:dyDescent="0.3">
      <c r="A767" s="625" t="s">
        <v>549</v>
      </c>
      <c r="B767" s="626" t="s">
        <v>551</v>
      </c>
      <c r="C767" s="627" t="s">
        <v>567</v>
      </c>
      <c r="D767" s="628" t="s">
        <v>568</v>
      </c>
      <c r="E767" s="627" t="s">
        <v>552</v>
      </c>
      <c r="F767" s="628" t="s">
        <v>553</v>
      </c>
      <c r="G767" s="627" t="s">
        <v>690</v>
      </c>
      <c r="H767" s="627">
        <v>145310</v>
      </c>
      <c r="I767" s="627">
        <v>45310</v>
      </c>
      <c r="J767" s="627" t="s">
        <v>911</v>
      </c>
      <c r="K767" s="627" t="s">
        <v>912</v>
      </c>
      <c r="L767" s="629">
        <v>44.102022753391182</v>
      </c>
      <c r="M767" s="629">
        <v>9</v>
      </c>
      <c r="N767" s="630">
        <v>400.55027749320931</v>
      </c>
    </row>
    <row r="768" spans="1:14" ht="14.4" customHeight="1" x14ac:dyDescent="0.3">
      <c r="A768" s="625" t="s">
        <v>549</v>
      </c>
      <c r="B768" s="626" t="s">
        <v>551</v>
      </c>
      <c r="C768" s="627" t="s">
        <v>567</v>
      </c>
      <c r="D768" s="628" t="s">
        <v>568</v>
      </c>
      <c r="E768" s="627" t="s">
        <v>552</v>
      </c>
      <c r="F768" s="628" t="s">
        <v>553</v>
      </c>
      <c r="G768" s="627" t="s">
        <v>690</v>
      </c>
      <c r="H768" s="627">
        <v>146444</v>
      </c>
      <c r="I768" s="627">
        <v>46444</v>
      </c>
      <c r="J768" s="627" t="s">
        <v>1657</v>
      </c>
      <c r="K768" s="627" t="s">
        <v>1658</v>
      </c>
      <c r="L768" s="629">
        <v>421.65499999999997</v>
      </c>
      <c r="M768" s="629">
        <v>2</v>
      </c>
      <c r="N768" s="630">
        <v>843.31</v>
      </c>
    </row>
    <row r="769" spans="1:14" ht="14.4" customHeight="1" x14ac:dyDescent="0.3">
      <c r="A769" s="625" t="s">
        <v>549</v>
      </c>
      <c r="B769" s="626" t="s">
        <v>551</v>
      </c>
      <c r="C769" s="627" t="s">
        <v>567</v>
      </c>
      <c r="D769" s="628" t="s">
        <v>568</v>
      </c>
      <c r="E769" s="627" t="s">
        <v>552</v>
      </c>
      <c r="F769" s="628" t="s">
        <v>553</v>
      </c>
      <c r="G769" s="627" t="s">
        <v>690</v>
      </c>
      <c r="H769" s="627">
        <v>146692</v>
      </c>
      <c r="I769" s="627">
        <v>46692</v>
      </c>
      <c r="J769" s="627" t="s">
        <v>1659</v>
      </c>
      <c r="K769" s="627" t="s">
        <v>1660</v>
      </c>
      <c r="L769" s="629">
        <v>78.25</v>
      </c>
      <c r="M769" s="629">
        <v>2</v>
      </c>
      <c r="N769" s="630">
        <v>156.5</v>
      </c>
    </row>
    <row r="770" spans="1:14" ht="14.4" customHeight="1" x14ac:dyDescent="0.3">
      <c r="A770" s="625" t="s">
        <v>549</v>
      </c>
      <c r="B770" s="626" t="s">
        <v>551</v>
      </c>
      <c r="C770" s="627" t="s">
        <v>567</v>
      </c>
      <c r="D770" s="628" t="s">
        <v>568</v>
      </c>
      <c r="E770" s="627" t="s">
        <v>552</v>
      </c>
      <c r="F770" s="628" t="s">
        <v>553</v>
      </c>
      <c r="G770" s="627" t="s">
        <v>690</v>
      </c>
      <c r="H770" s="627">
        <v>146694</v>
      </c>
      <c r="I770" s="627">
        <v>46694</v>
      </c>
      <c r="J770" s="627" t="s">
        <v>1661</v>
      </c>
      <c r="K770" s="627" t="s">
        <v>1662</v>
      </c>
      <c r="L770" s="629">
        <v>106.63</v>
      </c>
      <c r="M770" s="629">
        <v>1</v>
      </c>
      <c r="N770" s="630">
        <v>106.63</v>
      </c>
    </row>
    <row r="771" spans="1:14" ht="14.4" customHeight="1" x14ac:dyDescent="0.3">
      <c r="A771" s="625" t="s">
        <v>549</v>
      </c>
      <c r="B771" s="626" t="s">
        <v>551</v>
      </c>
      <c r="C771" s="627" t="s">
        <v>567</v>
      </c>
      <c r="D771" s="628" t="s">
        <v>568</v>
      </c>
      <c r="E771" s="627" t="s">
        <v>552</v>
      </c>
      <c r="F771" s="628" t="s">
        <v>553</v>
      </c>
      <c r="G771" s="627" t="s">
        <v>690</v>
      </c>
      <c r="H771" s="627">
        <v>146929</v>
      </c>
      <c r="I771" s="627">
        <v>46929</v>
      </c>
      <c r="J771" s="627" t="s">
        <v>917</v>
      </c>
      <c r="K771" s="627" t="s">
        <v>918</v>
      </c>
      <c r="L771" s="629">
        <v>2365.5084858413538</v>
      </c>
      <c r="M771" s="629">
        <v>15</v>
      </c>
      <c r="N771" s="630">
        <v>35487.230773461662</v>
      </c>
    </row>
    <row r="772" spans="1:14" ht="14.4" customHeight="1" x14ac:dyDescent="0.3">
      <c r="A772" s="625" t="s">
        <v>549</v>
      </c>
      <c r="B772" s="626" t="s">
        <v>551</v>
      </c>
      <c r="C772" s="627" t="s">
        <v>567</v>
      </c>
      <c r="D772" s="628" t="s">
        <v>568</v>
      </c>
      <c r="E772" s="627" t="s">
        <v>552</v>
      </c>
      <c r="F772" s="628" t="s">
        <v>553</v>
      </c>
      <c r="G772" s="627" t="s">
        <v>690</v>
      </c>
      <c r="H772" s="627">
        <v>147193</v>
      </c>
      <c r="I772" s="627">
        <v>47193</v>
      </c>
      <c r="J772" s="627" t="s">
        <v>919</v>
      </c>
      <c r="K772" s="627" t="s">
        <v>920</v>
      </c>
      <c r="L772" s="629">
        <v>340.28991650872206</v>
      </c>
      <c r="M772" s="629">
        <v>11</v>
      </c>
      <c r="N772" s="630">
        <v>3743.8593161266172</v>
      </c>
    </row>
    <row r="773" spans="1:14" ht="14.4" customHeight="1" x14ac:dyDescent="0.3">
      <c r="A773" s="625" t="s">
        <v>549</v>
      </c>
      <c r="B773" s="626" t="s">
        <v>551</v>
      </c>
      <c r="C773" s="627" t="s">
        <v>567</v>
      </c>
      <c r="D773" s="628" t="s">
        <v>568</v>
      </c>
      <c r="E773" s="627" t="s">
        <v>552</v>
      </c>
      <c r="F773" s="628" t="s">
        <v>553</v>
      </c>
      <c r="G773" s="627" t="s">
        <v>690</v>
      </c>
      <c r="H773" s="627">
        <v>147195</v>
      </c>
      <c r="I773" s="627">
        <v>47195</v>
      </c>
      <c r="J773" s="627" t="s">
        <v>1663</v>
      </c>
      <c r="K773" s="627" t="s">
        <v>920</v>
      </c>
      <c r="L773" s="629">
        <v>340.06666666666666</v>
      </c>
      <c r="M773" s="629">
        <v>4</v>
      </c>
      <c r="N773" s="630">
        <v>1359.8200000000002</v>
      </c>
    </row>
    <row r="774" spans="1:14" ht="14.4" customHeight="1" x14ac:dyDescent="0.3">
      <c r="A774" s="625" t="s">
        <v>549</v>
      </c>
      <c r="B774" s="626" t="s">
        <v>551</v>
      </c>
      <c r="C774" s="627" t="s">
        <v>567</v>
      </c>
      <c r="D774" s="628" t="s">
        <v>568</v>
      </c>
      <c r="E774" s="627" t="s">
        <v>552</v>
      </c>
      <c r="F774" s="628" t="s">
        <v>553</v>
      </c>
      <c r="G774" s="627" t="s">
        <v>690</v>
      </c>
      <c r="H774" s="627">
        <v>147252</v>
      </c>
      <c r="I774" s="627">
        <v>47252</v>
      </c>
      <c r="J774" s="627" t="s">
        <v>1664</v>
      </c>
      <c r="K774" s="627" t="s">
        <v>1665</v>
      </c>
      <c r="L774" s="629">
        <v>12.972012494542827</v>
      </c>
      <c r="M774" s="629">
        <v>8</v>
      </c>
      <c r="N774" s="630">
        <v>103.77609995634262</v>
      </c>
    </row>
    <row r="775" spans="1:14" ht="14.4" customHeight="1" x14ac:dyDescent="0.3">
      <c r="A775" s="625" t="s">
        <v>549</v>
      </c>
      <c r="B775" s="626" t="s">
        <v>551</v>
      </c>
      <c r="C775" s="627" t="s">
        <v>567</v>
      </c>
      <c r="D775" s="628" t="s">
        <v>568</v>
      </c>
      <c r="E775" s="627" t="s">
        <v>552</v>
      </c>
      <c r="F775" s="628" t="s">
        <v>553</v>
      </c>
      <c r="G775" s="627" t="s">
        <v>690</v>
      </c>
      <c r="H775" s="627">
        <v>147285</v>
      </c>
      <c r="I775" s="627">
        <v>47285</v>
      </c>
      <c r="J775" s="627" t="s">
        <v>921</v>
      </c>
      <c r="K775" s="627" t="s">
        <v>922</v>
      </c>
      <c r="L775" s="629">
        <v>1964.3024217394839</v>
      </c>
      <c r="M775" s="629">
        <v>6</v>
      </c>
      <c r="N775" s="630">
        <v>11783.13421739484</v>
      </c>
    </row>
    <row r="776" spans="1:14" ht="14.4" customHeight="1" x14ac:dyDescent="0.3">
      <c r="A776" s="625" t="s">
        <v>549</v>
      </c>
      <c r="B776" s="626" t="s">
        <v>551</v>
      </c>
      <c r="C776" s="627" t="s">
        <v>567</v>
      </c>
      <c r="D776" s="628" t="s">
        <v>568</v>
      </c>
      <c r="E776" s="627" t="s">
        <v>552</v>
      </c>
      <c r="F776" s="628" t="s">
        <v>553</v>
      </c>
      <c r="G776" s="627" t="s">
        <v>690</v>
      </c>
      <c r="H776" s="627">
        <v>148578</v>
      </c>
      <c r="I776" s="627">
        <v>48578</v>
      </c>
      <c r="J776" s="627" t="s">
        <v>925</v>
      </c>
      <c r="K776" s="627" t="s">
        <v>926</v>
      </c>
      <c r="L776" s="629">
        <v>76.92</v>
      </c>
      <c r="M776" s="629">
        <v>2</v>
      </c>
      <c r="N776" s="630">
        <v>153.84</v>
      </c>
    </row>
    <row r="777" spans="1:14" ht="14.4" customHeight="1" x14ac:dyDescent="0.3">
      <c r="A777" s="625" t="s">
        <v>549</v>
      </c>
      <c r="B777" s="626" t="s">
        <v>551</v>
      </c>
      <c r="C777" s="627" t="s">
        <v>567</v>
      </c>
      <c r="D777" s="628" t="s">
        <v>568</v>
      </c>
      <c r="E777" s="627" t="s">
        <v>552</v>
      </c>
      <c r="F777" s="628" t="s">
        <v>553</v>
      </c>
      <c r="G777" s="627" t="s">
        <v>690</v>
      </c>
      <c r="H777" s="627">
        <v>149012</v>
      </c>
      <c r="I777" s="627">
        <v>49012</v>
      </c>
      <c r="J777" s="627" t="s">
        <v>929</v>
      </c>
      <c r="K777" s="627" t="s">
        <v>930</v>
      </c>
      <c r="L777" s="629">
        <v>21.549819634112001</v>
      </c>
      <c r="M777" s="629">
        <v>2</v>
      </c>
      <c r="N777" s="630">
        <v>43.099639268224003</v>
      </c>
    </row>
    <row r="778" spans="1:14" ht="14.4" customHeight="1" x14ac:dyDescent="0.3">
      <c r="A778" s="625" t="s">
        <v>549</v>
      </c>
      <c r="B778" s="626" t="s">
        <v>551</v>
      </c>
      <c r="C778" s="627" t="s">
        <v>567</v>
      </c>
      <c r="D778" s="628" t="s">
        <v>568</v>
      </c>
      <c r="E778" s="627" t="s">
        <v>552</v>
      </c>
      <c r="F778" s="628" t="s">
        <v>553</v>
      </c>
      <c r="G778" s="627" t="s">
        <v>690</v>
      </c>
      <c r="H778" s="627">
        <v>149017</v>
      </c>
      <c r="I778" s="627">
        <v>49017</v>
      </c>
      <c r="J778" s="627" t="s">
        <v>931</v>
      </c>
      <c r="K778" s="627" t="s">
        <v>932</v>
      </c>
      <c r="L778" s="629">
        <v>70.224999999999994</v>
      </c>
      <c r="M778" s="629">
        <v>8</v>
      </c>
      <c r="N778" s="630">
        <v>562.41</v>
      </c>
    </row>
    <row r="779" spans="1:14" ht="14.4" customHeight="1" x14ac:dyDescent="0.3">
      <c r="A779" s="625" t="s">
        <v>549</v>
      </c>
      <c r="B779" s="626" t="s">
        <v>551</v>
      </c>
      <c r="C779" s="627" t="s">
        <v>567</v>
      </c>
      <c r="D779" s="628" t="s">
        <v>568</v>
      </c>
      <c r="E779" s="627" t="s">
        <v>552</v>
      </c>
      <c r="F779" s="628" t="s">
        <v>553</v>
      </c>
      <c r="G779" s="627" t="s">
        <v>690</v>
      </c>
      <c r="H779" s="627">
        <v>149019</v>
      </c>
      <c r="I779" s="627">
        <v>49019</v>
      </c>
      <c r="J779" s="627" t="s">
        <v>1560</v>
      </c>
      <c r="K779" s="627" t="s">
        <v>1666</v>
      </c>
      <c r="L779" s="629">
        <v>37.760055855880651</v>
      </c>
      <c r="M779" s="629">
        <v>6</v>
      </c>
      <c r="N779" s="630">
        <v>226.56033513528388</v>
      </c>
    </row>
    <row r="780" spans="1:14" ht="14.4" customHeight="1" x14ac:dyDescent="0.3">
      <c r="A780" s="625" t="s">
        <v>549</v>
      </c>
      <c r="B780" s="626" t="s">
        <v>551</v>
      </c>
      <c r="C780" s="627" t="s">
        <v>567</v>
      </c>
      <c r="D780" s="628" t="s">
        <v>568</v>
      </c>
      <c r="E780" s="627" t="s">
        <v>552</v>
      </c>
      <c r="F780" s="628" t="s">
        <v>553</v>
      </c>
      <c r="G780" s="627" t="s">
        <v>690</v>
      </c>
      <c r="H780" s="627">
        <v>149560</v>
      </c>
      <c r="I780" s="627">
        <v>49560</v>
      </c>
      <c r="J780" s="627" t="s">
        <v>934</v>
      </c>
      <c r="K780" s="627" t="s">
        <v>935</v>
      </c>
      <c r="L780" s="629">
        <v>67.130000653653553</v>
      </c>
      <c r="M780" s="629">
        <v>2</v>
      </c>
      <c r="N780" s="630">
        <v>134.26000130730711</v>
      </c>
    </row>
    <row r="781" spans="1:14" ht="14.4" customHeight="1" x14ac:dyDescent="0.3">
      <c r="A781" s="625" t="s">
        <v>549</v>
      </c>
      <c r="B781" s="626" t="s">
        <v>551</v>
      </c>
      <c r="C781" s="627" t="s">
        <v>567</v>
      </c>
      <c r="D781" s="628" t="s">
        <v>568</v>
      </c>
      <c r="E781" s="627" t="s">
        <v>552</v>
      </c>
      <c r="F781" s="628" t="s">
        <v>553</v>
      </c>
      <c r="G781" s="627" t="s">
        <v>690</v>
      </c>
      <c r="H781" s="627">
        <v>149982</v>
      </c>
      <c r="I781" s="627">
        <v>49982</v>
      </c>
      <c r="J781" s="627" t="s">
        <v>936</v>
      </c>
      <c r="K781" s="627" t="s">
        <v>937</v>
      </c>
      <c r="L781" s="629">
        <v>417.90984585673351</v>
      </c>
      <c r="M781" s="629">
        <v>21.015783099999997</v>
      </c>
      <c r="N781" s="630">
        <v>8782.7020348530314</v>
      </c>
    </row>
    <row r="782" spans="1:14" ht="14.4" customHeight="1" x14ac:dyDescent="0.3">
      <c r="A782" s="625" t="s">
        <v>549</v>
      </c>
      <c r="B782" s="626" t="s">
        <v>551</v>
      </c>
      <c r="C782" s="627" t="s">
        <v>567</v>
      </c>
      <c r="D782" s="628" t="s">
        <v>568</v>
      </c>
      <c r="E782" s="627" t="s">
        <v>552</v>
      </c>
      <c r="F782" s="628" t="s">
        <v>553</v>
      </c>
      <c r="G782" s="627" t="s">
        <v>690</v>
      </c>
      <c r="H782" s="627">
        <v>149983</v>
      </c>
      <c r="I782" s="627">
        <v>49983</v>
      </c>
      <c r="J782" s="627" t="s">
        <v>938</v>
      </c>
      <c r="K782" s="627" t="s">
        <v>939</v>
      </c>
      <c r="L782" s="629">
        <v>923.10473827146268</v>
      </c>
      <c r="M782" s="629">
        <v>22.2451443</v>
      </c>
      <c r="N782" s="630">
        <v>20534.597228930801</v>
      </c>
    </row>
    <row r="783" spans="1:14" ht="14.4" customHeight="1" x14ac:dyDescent="0.3">
      <c r="A783" s="625" t="s">
        <v>549</v>
      </c>
      <c r="B783" s="626" t="s">
        <v>551</v>
      </c>
      <c r="C783" s="627" t="s">
        <v>567</v>
      </c>
      <c r="D783" s="628" t="s">
        <v>568</v>
      </c>
      <c r="E783" s="627" t="s">
        <v>552</v>
      </c>
      <c r="F783" s="628" t="s">
        <v>553</v>
      </c>
      <c r="G783" s="627" t="s">
        <v>690</v>
      </c>
      <c r="H783" s="627">
        <v>149984</v>
      </c>
      <c r="I783" s="627">
        <v>49984</v>
      </c>
      <c r="J783" s="627" t="s">
        <v>940</v>
      </c>
      <c r="K783" s="627" t="s">
        <v>941</v>
      </c>
      <c r="L783" s="629">
        <v>1748.2070167593222</v>
      </c>
      <c r="M783" s="629">
        <v>57.789283699999999</v>
      </c>
      <c r="N783" s="630">
        <v>101095.59884257738</v>
      </c>
    </row>
    <row r="784" spans="1:14" ht="14.4" customHeight="1" x14ac:dyDescent="0.3">
      <c r="A784" s="625" t="s">
        <v>549</v>
      </c>
      <c r="B784" s="626" t="s">
        <v>551</v>
      </c>
      <c r="C784" s="627" t="s">
        <v>567</v>
      </c>
      <c r="D784" s="628" t="s">
        <v>568</v>
      </c>
      <c r="E784" s="627" t="s">
        <v>552</v>
      </c>
      <c r="F784" s="628" t="s">
        <v>553</v>
      </c>
      <c r="G784" s="627" t="s">
        <v>690</v>
      </c>
      <c r="H784" s="627">
        <v>150117</v>
      </c>
      <c r="I784" s="627">
        <v>50117</v>
      </c>
      <c r="J784" s="627" t="s">
        <v>1667</v>
      </c>
      <c r="K784" s="627" t="s">
        <v>1668</v>
      </c>
      <c r="L784" s="629">
        <v>192.55506926269351</v>
      </c>
      <c r="M784" s="629">
        <v>5</v>
      </c>
      <c r="N784" s="630">
        <v>962.68027705077407</v>
      </c>
    </row>
    <row r="785" spans="1:14" ht="14.4" customHeight="1" x14ac:dyDescent="0.3">
      <c r="A785" s="625" t="s">
        <v>549</v>
      </c>
      <c r="B785" s="626" t="s">
        <v>551</v>
      </c>
      <c r="C785" s="627" t="s">
        <v>567</v>
      </c>
      <c r="D785" s="628" t="s">
        <v>568</v>
      </c>
      <c r="E785" s="627" t="s">
        <v>552</v>
      </c>
      <c r="F785" s="628" t="s">
        <v>553</v>
      </c>
      <c r="G785" s="627" t="s">
        <v>690</v>
      </c>
      <c r="H785" s="627">
        <v>150118</v>
      </c>
      <c r="I785" s="627">
        <v>50118</v>
      </c>
      <c r="J785" s="627" t="s">
        <v>1669</v>
      </c>
      <c r="K785" s="627" t="s">
        <v>1668</v>
      </c>
      <c r="L785" s="629">
        <v>145.91</v>
      </c>
      <c r="M785" s="629">
        <v>1</v>
      </c>
      <c r="N785" s="630">
        <v>145.91</v>
      </c>
    </row>
    <row r="786" spans="1:14" ht="14.4" customHeight="1" x14ac:dyDescent="0.3">
      <c r="A786" s="625" t="s">
        <v>549</v>
      </c>
      <c r="B786" s="626" t="s">
        <v>551</v>
      </c>
      <c r="C786" s="627" t="s">
        <v>567</v>
      </c>
      <c r="D786" s="628" t="s">
        <v>568</v>
      </c>
      <c r="E786" s="627" t="s">
        <v>552</v>
      </c>
      <c r="F786" s="628" t="s">
        <v>553</v>
      </c>
      <c r="G786" s="627" t="s">
        <v>690</v>
      </c>
      <c r="H786" s="627">
        <v>150335</v>
      </c>
      <c r="I786" s="627">
        <v>50335</v>
      </c>
      <c r="J786" s="627" t="s">
        <v>942</v>
      </c>
      <c r="K786" s="627" t="s">
        <v>943</v>
      </c>
      <c r="L786" s="629">
        <v>46.022864021091401</v>
      </c>
      <c r="M786" s="629">
        <v>79</v>
      </c>
      <c r="N786" s="630">
        <v>3636.5389720524095</v>
      </c>
    </row>
    <row r="787" spans="1:14" ht="14.4" customHeight="1" x14ac:dyDescent="0.3">
      <c r="A787" s="625" t="s">
        <v>549</v>
      </c>
      <c r="B787" s="626" t="s">
        <v>551</v>
      </c>
      <c r="C787" s="627" t="s">
        <v>567</v>
      </c>
      <c r="D787" s="628" t="s">
        <v>568</v>
      </c>
      <c r="E787" s="627" t="s">
        <v>552</v>
      </c>
      <c r="F787" s="628" t="s">
        <v>553</v>
      </c>
      <c r="G787" s="627" t="s">
        <v>690</v>
      </c>
      <c r="H787" s="627">
        <v>150748</v>
      </c>
      <c r="I787" s="627">
        <v>150748</v>
      </c>
      <c r="J787" s="627" t="s">
        <v>1670</v>
      </c>
      <c r="K787" s="627" t="s">
        <v>618</v>
      </c>
      <c r="L787" s="629">
        <v>76.48</v>
      </c>
      <c r="M787" s="629">
        <v>2</v>
      </c>
      <c r="N787" s="630">
        <v>152.96</v>
      </c>
    </row>
    <row r="788" spans="1:14" ht="14.4" customHeight="1" x14ac:dyDescent="0.3">
      <c r="A788" s="625" t="s">
        <v>549</v>
      </c>
      <c r="B788" s="626" t="s">
        <v>551</v>
      </c>
      <c r="C788" s="627" t="s">
        <v>567</v>
      </c>
      <c r="D788" s="628" t="s">
        <v>568</v>
      </c>
      <c r="E788" s="627" t="s">
        <v>552</v>
      </c>
      <c r="F788" s="628" t="s">
        <v>553</v>
      </c>
      <c r="G788" s="627" t="s">
        <v>690</v>
      </c>
      <c r="H788" s="627">
        <v>151365</v>
      </c>
      <c r="I788" s="627">
        <v>51365</v>
      </c>
      <c r="J788" s="627" t="s">
        <v>946</v>
      </c>
      <c r="K788" s="627" t="s">
        <v>947</v>
      </c>
      <c r="L788" s="629">
        <v>33.501673437789229</v>
      </c>
      <c r="M788" s="629">
        <v>17</v>
      </c>
      <c r="N788" s="630">
        <v>1452.7521833630217</v>
      </c>
    </row>
    <row r="789" spans="1:14" ht="14.4" customHeight="1" x14ac:dyDescent="0.3">
      <c r="A789" s="625" t="s">
        <v>549</v>
      </c>
      <c r="B789" s="626" t="s">
        <v>551</v>
      </c>
      <c r="C789" s="627" t="s">
        <v>567</v>
      </c>
      <c r="D789" s="628" t="s">
        <v>568</v>
      </c>
      <c r="E789" s="627" t="s">
        <v>552</v>
      </c>
      <c r="F789" s="628" t="s">
        <v>553</v>
      </c>
      <c r="G789" s="627" t="s">
        <v>690</v>
      </c>
      <c r="H789" s="627">
        <v>152266</v>
      </c>
      <c r="I789" s="627">
        <v>52266</v>
      </c>
      <c r="J789" s="627" t="s">
        <v>948</v>
      </c>
      <c r="K789" s="627" t="s">
        <v>949</v>
      </c>
      <c r="L789" s="629">
        <v>39.284999999999997</v>
      </c>
      <c r="M789" s="629">
        <v>11</v>
      </c>
      <c r="N789" s="630">
        <v>432.11</v>
      </c>
    </row>
    <row r="790" spans="1:14" ht="14.4" customHeight="1" x14ac:dyDescent="0.3">
      <c r="A790" s="625" t="s">
        <v>549</v>
      </c>
      <c r="B790" s="626" t="s">
        <v>551</v>
      </c>
      <c r="C790" s="627" t="s">
        <v>567</v>
      </c>
      <c r="D790" s="628" t="s">
        <v>568</v>
      </c>
      <c r="E790" s="627" t="s">
        <v>552</v>
      </c>
      <c r="F790" s="628" t="s">
        <v>553</v>
      </c>
      <c r="G790" s="627" t="s">
        <v>690</v>
      </c>
      <c r="H790" s="627">
        <v>152334</v>
      </c>
      <c r="I790" s="627">
        <v>52334</v>
      </c>
      <c r="J790" s="627" t="s">
        <v>950</v>
      </c>
      <c r="K790" s="627" t="s">
        <v>951</v>
      </c>
      <c r="L790" s="629">
        <v>304.00004856697404</v>
      </c>
      <c r="M790" s="629">
        <v>28</v>
      </c>
      <c r="N790" s="630">
        <v>8512.6007770715842</v>
      </c>
    </row>
    <row r="791" spans="1:14" ht="14.4" customHeight="1" x14ac:dyDescent="0.3">
      <c r="A791" s="625" t="s">
        <v>549</v>
      </c>
      <c r="B791" s="626" t="s">
        <v>551</v>
      </c>
      <c r="C791" s="627" t="s">
        <v>567</v>
      </c>
      <c r="D791" s="628" t="s">
        <v>568</v>
      </c>
      <c r="E791" s="627" t="s">
        <v>552</v>
      </c>
      <c r="F791" s="628" t="s">
        <v>553</v>
      </c>
      <c r="G791" s="627" t="s">
        <v>690</v>
      </c>
      <c r="H791" s="627">
        <v>152547</v>
      </c>
      <c r="I791" s="627">
        <v>52547</v>
      </c>
      <c r="J791" s="627" t="s">
        <v>952</v>
      </c>
      <c r="K791" s="627" t="s">
        <v>953</v>
      </c>
      <c r="L791" s="629">
        <v>4128.3500000000004</v>
      </c>
      <c r="M791" s="629">
        <v>0.2</v>
      </c>
      <c r="N791" s="630">
        <v>825.67000000000007</v>
      </c>
    </row>
    <row r="792" spans="1:14" ht="14.4" customHeight="1" x14ac:dyDescent="0.3">
      <c r="A792" s="625" t="s">
        <v>549</v>
      </c>
      <c r="B792" s="626" t="s">
        <v>551</v>
      </c>
      <c r="C792" s="627" t="s">
        <v>567</v>
      </c>
      <c r="D792" s="628" t="s">
        <v>568</v>
      </c>
      <c r="E792" s="627" t="s">
        <v>552</v>
      </c>
      <c r="F792" s="628" t="s">
        <v>553</v>
      </c>
      <c r="G792" s="627" t="s">
        <v>690</v>
      </c>
      <c r="H792" s="627">
        <v>153145</v>
      </c>
      <c r="I792" s="627">
        <v>53145</v>
      </c>
      <c r="J792" s="627" t="s">
        <v>954</v>
      </c>
      <c r="K792" s="627" t="s">
        <v>955</v>
      </c>
      <c r="L792" s="629">
        <v>2000.2377945859801</v>
      </c>
      <c r="M792" s="629">
        <v>1</v>
      </c>
      <c r="N792" s="630">
        <v>2000.2377945859801</v>
      </c>
    </row>
    <row r="793" spans="1:14" ht="14.4" customHeight="1" x14ac:dyDescent="0.3">
      <c r="A793" s="625" t="s">
        <v>549</v>
      </c>
      <c r="B793" s="626" t="s">
        <v>551</v>
      </c>
      <c r="C793" s="627" t="s">
        <v>567</v>
      </c>
      <c r="D793" s="628" t="s">
        <v>568</v>
      </c>
      <c r="E793" s="627" t="s">
        <v>552</v>
      </c>
      <c r="F793" s="628" t="s">
        <v>553</v>
      </c>
      <c r="G793" s="627" t="s">
        <v>690</v>
      </c>
      <c r="H793" s="627">
        <v>154094</v>
      </c>
      <c r="I793" s="627">
        <v>54094</v>
      </c>
      <c r="J793" s="627" t="s">
        <v>1671</v>
      </c>
      <c r="K793" s="627" t="s">
        <v>1672</v>
      </c>
      <c r="L793" s="629">
        <v>148.25999556796401</v>
      </c>
      <c r="M793" s="629">
        <v>1</v>
      </c>
      <c r="N793" s="630">
        <v>148.25999556796401</v>
      </c>
    </row>
    <row r="794" spans="1:14" ht="14.4" customHeight="1" x14ac:dyDescent="0.3">
      <c r="A794" s="625" t="s">
        <v>549</v>
      </c>
      <c r="B794" s="626" t="s">
        <v>551</v>
      </c>
      <c r="C794" s="627" t="s">
        <v>567</v>
      </c>
      <c r="D794" s="628" t="s">
        <v>568</v>
      </c>
      <c r="E794" s="627" t="s">
        <v>552</v>
      </c>
      <c r="F794" s="628" t="s">
        <v>553</v>
      </c>
      <c r="G794" s="627" t="s">
        <v>690</v>
      </c>
      <c r="H794" s="627">
        <v>154150</v>
      </c>
      <c r="I794" s="627">
        <v>54150</v>
      </c>
      <c r="J794" s="627" t="s">
        <v>1673</v>
      </c>
      <c r="K794" s="627" t="s">
        <v>1674</v>
      </c>
      <c r="L794" s="629">
        <v>87.06</v>
      </c>
      <c r="M794" s="629">
        <v>1</v>
      </c>
      <c r="N794" s="630">
        <v>87.06</v>
      </c>
    </row>
    <row r="795" spans="1:14" ht="14.4" customHeight="1" x14ac:dyDescent="0.3">
      <c r="A795" s="625" t="s">
        <v>549</v>
      </c>
      <c r="B795" s="626" t="s">
        <v>551</v>
      </c>
      <c r="C795" s="627" t="s">
        <v>567</v>
      </c>
      <c r="D795" s="628" t="s">
        <v>568</v>
      </c>
      <c r="E795" s="627" t="s">
        <v>552</v>
      </c>
      <c r="F795" s="628" t="s">
        <v>553</v>
      </c>
      <c r="G795" s="627" t="s">
        <v>690</v>
      </c>
      <c r="H795" s="627">
        <v>154534</v>
      </c>
      <c r="I795" s="627">
        <v>54534</v>
      </c>
      <c r="J795" s="627" t="s">
        <v>1675</v>
      </c>
      <c r="K795" s="627" t="s">
        <v>1676</v>
      </c>
      <c r="L795" s="629">
        <v>353.24</v>
      </c>
      <c r="M795" s="629">
        <v>1</v>
      </c>
      <c r="N795" s="630">
        <v>353.24</v>
      </c>
    </row>
    <row r="796" spans="1:14" ht="14.4" customHeight="1" x14ac:dyDescent="0.3">
      <c r="A796" s="625" t="s">
        <v>549</v>
      </c>
      <c r="B796" s="626" t="s">
        <v>551</v>
      </c>
      <c r="C796" s="627" t="s">
        <v>567</v>
      </c>
      <c r="D796" s="628" t="s">
        <v>568</v>
      </c>
      <c r="E796" s="627" t="s">
        <v>552</v>
      </c>
      <c r="F796" s="628" t="s">
        <v>553</v>
      </c>
      <c r="G796" s="627" t="s">
        <v>690</v>
      </c>
      <c r="H796" s="627">
        <v>154539</v>
      </c>
      <c r="I796" s="627">
        <v>54539</v>
      </c>
      <c r="J796" s="627" t="s">
        <v>962</v>
      </c>
      <c r="K796" s="627" t="s">
        <v>963</v>
      </c>
      <c r="L796" s="629">
        <v>63.311835714976858</v>
      </c>
      <c r="M796" s="629">
        <v>56</v>
      </c>
      <c r="N796" s="630">
        <v>3541.1656611828926</v>
      </c>
    </row>
    <row r="797" spans="1:14" ht="14.4" customHeight="1" x14ac:dyDescent="0.3">
      <c r="A797" s="625" t="s">
        <v>549</v>
      </c>
      <c r="B797" s="626" t="s">
        <v>551</v>
      </c>
      <c r="C797" s="627" t="s">
        <v>567</v>
      </c>
      <c r="D797" s="628" t="s">
        <v>568</v>
      </c>
      <c r="E797" s="627" t="s">
        <v>552</v>
      </c>
      <c r="F797" s="628" t="s">
        <v>553</v>
      </c>
      <c r="G797" s="627" t="s">
        <v>690</v>
      </c>
      <c r="H797" s="627">
        <v>155429</v>
      </c>
      <c r="I797" s="627">
        <v>55429</v>
      </c>
      <c r="J797" s="627" t="s">
        <v>1677</v>
      </c>
      <c r="K797" s="627" t="s">
        <v>646</v>
      </c>
      <c r="L797" s="629">
        <v>44.53</v>
      </c>
      <c r="M797" s="629">
        <v>1</v>
      </c>
      <c r="N797" s="630">
        <v>44.53</v>
      </c>
    </row>
    <row r="798" spans="1:14" ht="14.4" customHeight="1" x14ac:dyDescent="0.3">
      <c r="A798" s="625" t="s">
        <v>549</v>
      </c>
      <c r="B798" s="626" t="s">
        <v>551</v>
      </c>
      <c r="C798" s="627" t="s">
        <v>567</v>
      </c>
      <c r="D798" s="628" t="s">
        <v>568</v>
      </c>
      <c r="E798" s="627" t="s">
        <v>552</v>
      </c>
      <c r="F798" s="628" t="s">
        <v>553</v>
      </c>
      <c r="G798" s="627" t="s">
        <v>690</v>
      </c>
      <c r="H798" s="627">
        <v>155671</v>
      </c>
      <c r="I798" s="627">
        <v>155671</v>
      </c>
      <c r="J798" s="627" t="s">
        <v>1678</v>
      </c>
      <c r="K798" s="627" t="s">
        <v>1679</v>
      </c>
      <c r="L798" s="629">
        <v>58.57</v>
      </c>
      <c r="M798" s="629">
        <v>1</v>
      </c>
      <c r="N798" s="630">
        <v>58.57</v>
      </c>
    </row>
    <row r="799" spans="1:14" ht="14.4" customHeight="1" x14ac:dyDescent="0.3">
      <c r="A799" s="625" t="s">
        <v>549</v>
      </c>
      <c r="B799" s="626" t="s">
        <v>551</v>
      </c>
      <c r="C799" s="627" t="s">
        <v>567</v>
      </c>
      <c r="D799" s="628" t="s">
        <v>568</v>
      </c>
      <c r="E799" s="627" t="s">
        <v>552</v>
      </c>
      <c r="F799" s="628" t="s">
        <v>553</v>
      </c>
      <c r="G799" s="627" t="s">
        <v>690</v>
      </c>
      <c r="H799" s="627">
        <v>155823</v>
      </c>
      <c r="I799" s="627">
        <v>55823</v>
      </c>
      <c r="J799" s="627" t="s">
        <v>790</v>
      </c>
      <c r="K799" s="627" t="s">
        <v>964</v>
      </c>
      <c r="L799" s="629">
        <v>22.77002435645397</v>
      </c>
      <c r="M799" s="629">
        <v>65</v>
      </c>
      <c r="N799" s="630">
        <v>1480.0518158450664</v>
      </c>
    </row>
    <row r="800" spans="1:14" ht="14.4" customHeight="1" x14ac:dyDescent="0.3">
      <c r="A800" s="625" t="s">
        <v>549</v>
      </c>
      <c r="B800" s="626" t="s">
        <v>551</v>
      </c>
      <c r="C800" s="627" t="s">
        <v>567</v>
      </c>
      <c r="D800" s="628" t="s">
        <v>568</v>
      </c>
      <c r="E800" s="627" t="s">
        <v>552</v>
      </c>
      <c r="F800" s="628" t="s">
        <v>553</v>
      </c>
      <c r="G800" s="627" t="s">
        <v>690</v>
      </c>
      <c r="H800" s="627">
        <v>155947</v>
      </c>
      <c r="I800" s="627">
        <v>55947</v>
      </c>
      <c r="J800" s="627" t="s">
        <v>966</v>
      </c>
      <c r="K800" s="627"/>
      <c r="L800" s="629">
        <v>101.16</v>
      </c>
      <c r="M800" s="629">
        <v>6</v>
      </c>
      <c r="N800" s="630">
        <v>606.96</v>
      </c>
    </row>
    <row r="801" spans="1:14" ht="14.4" customHeight="1" x14ac:dyDescent="0.3">
      <c r="A801" s="625" t="s">
        <v>549</v>
      </c>
      <c r="B801" s="626" t="s">
        <v>551</v>
      </c>
      <c r="C801" s="627" t="s">
        <v>567</v>
      </c>
      <c r="D801" s="628" t="s">
        <v>568</v>
      </c>
      <c r="E801" s="627" t="s">
        <v>552</v>
      </c>
      <c r="F801" s="628" t="s">
        <v>553</v>
      </c>
      <c r="G801" s="627" t="s">
        <v>690</v>
      </c>
      <c r="H801" s="627">
        <v>156068</v>
      </c>
      <c r="I801" s="627">
        <v>56068</v>
      </c>
      <c r="J801" s="627" t="s">
        <v>1680</v>
      </c>
      <c r="K801" s="627" t="s">
        <v>1681</v>
      </c>
      <c r="L801" s="629">
        <v>75.570017600580968</v>
      </c>
      <c r="M801" s="629">
        <v>3</v>
      </c>
      <c r="N801" s="630">
        <v>226.7100528017429</v>
      </c>
    </row>
    <row r="802" spans="1:14" ht="14.4" customHeight="1" x14ac:dyDescent="0.3">
      <c r="A802" s="625" t="s">
        <v>549</v>
      </c>
      <c r="B802" s="626" t="s">
        <v>551</v>
      </c>
      <c r="C802" s="627" t="s">
        <v>567</v>
      </c>
      <c r="D802" s="628" t="s">
        <v>568</v>
      </c>
      <c r="E802" s="627" t="s">
        <v>552</v>
      </c>
      <c r="F802" s="628" t="s">
        <v>553</v>
      </c>
      <c r="G802" s="627" t="s">
        <v>690</v>
      </c>
      <c r="H802" s="627">
        <v>156504</v>
      </c>
      <c r="I802" s="627">
        <v>56504</v>
      </c>
      <c r="J802" s="627" t="s">
        <v>967</v>
      </c>
      <c r="K802" s="627" t="s">
        <v>968</v>
      </c>
      <c r="L802" s="629">
        <v>98.396384202461263</v>
      </c>
      <c r="M802" s="629">
        <v>3</v>
      </c>
      <c r="N802" s="630">
        <v>295.18915260738379</v>
      </c>
    </row>
    <row r="803" spans="1:14" ht="14.4" customHeight="1" x14ac:dyDescent="0.3">
      <c r="A803" s="625" t="s">
        <v>549</v>
      </c>
      <c r="B803" s="626" t="s">
        <v>551</v>
      </c>
      <c r="C803" s="627" t="s">
        <v>567</v>
      </c>
      <c r="D803" s="628" t="s">
        <v>568</v>
      </c>
      <c r="E803" s="627" t="s">
        <v>552</v>
      </c>
      <c r="F803" s="628" t="s">
        <v>553</v>
      </c>
      <c r="G803" s="627" t="s">
        <v>690</v>
      </c>
      <c r="H803" s="627">
        <v>156992</v>
      </c>
      <c r="I803" s="627">
        <v>56992</v>
      </c>
      <c r="J803" s="627" t="s">
        <v>974</v>
      </c>
      <c r="K803" s="627" t="s">
        <v>975</v>
      </c>
      <c r="L803" s="629">
        <v>56.54</v>
      </c>
      <c r="M803" s="629">
        <v>9</v>
      </c>
      <c r="N803" s="630">
        <v>504.53999999999996</v>
      </c>
    </row>
    <row r="804" spans="1:14" ht="14.4" customHeight="1" x14ac:dyDescent="0.3">
      <c r="A804" s="625" t="s">
        <v>549</v>
      </c>
      <c r="B804" s="626" t="s">
        <v>551</v>
      </c>
      <c r="C804" s="627" t="s">
        <v>567</v>
      </c>
      <c r="D804" s="628" t="s">
        <v>568</v>
      </c>
      <c r="E804" s="627" t="s">
        <v>552</v>
      </c>
      <c r="F804" s="628" t="s">
        <v>553</v>
      </c>
      <c r="G804" s="627" t="s">
        <v>690</v>
      </c>
      <c r="H804" s="627">
        <v>156993</v>
      </c>
      <c r="I804" s="627">
        <v>56993</v>
      </c>
      <c r="J804" s="627" t="s">
        <v>976</v>
      </c>
      <c r="K804" s="627" t="s">
        <v>977</v>
      </c>
      <c r="L804" s="629">
        <v>58.057707861607113</v>
      </c>
      <c r="M804" s="629">
        <v>37</v>
      </c>
      <c r="N804" s="630">
        <v>2147.8306066026771</v>
      </c>
    </row>
    <row r="805" spans="1:14" ht="14.4" customHeight="1" x14ac:dyDescent="0.3">
      <c r="A805" s="625" t="s">
        <v>549</v>
      </c>
      <c r="B805" s="626" t="s">
        <v>551</v>
      </c>
      <c r="C805" s="627" t="s">
        <v>567</v>
      </c>
      <c r="D805" s="628" t="s">
        <v>568</v>
      </c>
      <c r="E805" s="627" t="s">
        <v>552</v>
      </c>
      <c r="F805" s="628" t="s">
        <v>553</v>
      </c>
      <c r="G805" s="627" t="s">
        <v>690</v>
      </c>
      <c r="H805" s="627">
        <v>157395</v>
      </c>
      <c r="I805" s="627">
        <v>57395</v>
      </c>
      <c r="J805" s="627" t="s">
        <v>982</v>
      </c>
      <c r="K805" s="627" t="s">
        <v>1682</v>
      </c>
      <c r="L805" s="629">
        <v>101.6</v>
      </c>
      <c r="M805" s="629">
        <v>5</v>
      </c>
      <c r="N805" s="630">
        <v>507.99999999999994</v>
      </c>
    </row>
    <row r="806" spans="1:14" ht="14.4" customHeight="1" x14ac:dyDescent="0.3">
      <c r="A806" s="625" t="s">
        <v>549</v>
      </c>
      <c r="B806" s="626" t="s">
        <v>551</v>
      </c>
      <c r="C806" s="627" t="s">
        <v>567</v>
      </c>
      <c r="D806" s="628" t="s">
        <v>568</v>
      </c>
      <c r="E806" s="627" t="s">
        <v>552</v>
      </c>
      <c r="F806" s="628" t="s">
        <v>553</v>
      </c>
      <c r="G806" s="627" t="s">
        <v>690</v>
      </c>
      <c r="H806" s="627">
        <v>157396</v>
      </c>
      <c r="I806" s="627">
        <v>57396</v>
      </c>
      <c r="J806" s="627" t="s">
        <v>982</v>
      </c>
      <c r="K806" s="627" t="s">
        <v>983</v>
      </c>
      <c r="L806" s="629">
        <v>151.99151211773656</v>
      </c>
      <c r="M806" s="629">
        <v>16</v>
      </c>
      <c r="N806" s="630">
        <v>2433.2017544724681</v>
      </c>
    </row>
    <row r="807" spans="1:14" ht="14.4" customHeight="1" x14ac:dyDescent="0.3">
      <c r="A807" s="625" t="s">
        <v>549</v>
      </c>
      <c r="B807" s="626" t="s">
        <v>551</v>
      </c>
      <c r="C807" s="627" t="s">
        <v>567</v>
      </c>
      <c r="D807" s="628" t="s">
        <v>568</v>
      </c>
      <c r="E807" s="627" t="s">
        <v>552</v>
      </c>
      <c r="F807" s="628" t="s">
        <v>553</v>
      </c>
      <c r="G807" s="627" t="s">
        <v>690</v>
      </c>
      <c r="H807" s="627">
        <v>157483</v>
      </c>
      <c r="I807" s="627">
        <v>57483</v>
      </c>
      <c r="J807" s="627" t="s">
        <v>984</v>
      </c>
      <c r="K807" s="627" t="s">
        <v>985</v>
      </c>
      <c r="L807" s="629">
        <v>1111.57</v>
      </c>
      <c r="M807" s="629">
        <v>1</v>
      </c>
      <c r="N807" s="630">
        <v>1111.57</v>
      </c>
    </row>
    <row r="808" spans="1:14" ht="14.4" customHeight="1" x14ac:dyDescent="0.3">
      <c r="A808" s="625" t="s">
        <v>549</v>
      </c>
      <c r="B808" s="626" t="s">
        <v>551</v>
      </c>
      <c r="C808" s="627" t="s">
        <v>567</v>
      </c>
      <c r="D808" s="628" t="s">
        <v>568</v>
      </c>
      <c r="E808" s="627" t="s">
        <v>552</v>
      </c>
      <c r="F808" s="628" t="s">
        <v>553</v>
      </c>
      <c r="G808" s="627" t="s">
        <v>690</v>
      </c>
      <c r="H808" s="627">
        <v>157586</v>
      </c>
      <c r="I808" s="627">
        <v>57586</v>
      </c>
      <c r="J808" s="627" t="s">
        <v>986</v>
      </c>
      <c r="K808" s="627" t="s">
        <v>987</v>
      </c>
      <c r="L808" s="629">
        <v>67.980083708799555</v>
      </c>
      <c r="M808" s="629">
        <v>22</v>
      </c>
      <c r="N808" s="630">
        <v>1495.1214078170381</v>
      </c>
    </row>
    <row r="809" spans="1:14" ht="14.4" customHeight="1" x14ac:dyDescent="0.3">
      <c r="A809" s="625" t="s">
        <v>549</v>
      </c>
      <c r="B809" s="626" t="s">
        <v>551</v>
      </c>
      <c r="C809" s="627" t="s">
        <v>567</v>
      </c>
      <c r="D809" s="628" t="s">
        <v>568</v>
      </c>
      <c r="E809" s="627" t="s">
        <v>552</v>
      </c>
      <c r="F809" s="628" t="s">
        <v>553</v>
      </c>
      <c r="G809" s="627" t="s">
        <v>690</v>
      </c>
      <c r="H809" s="627">
        <v>157992</v>
      </c>
      <c r="I809" s="627">
        <v>57992</v>
      </c>
      <c r="J809" s="627" t="s">
        <v>1683</v>
      </c>
      <c r="K809" s="627" t="s">
        <v>1684</v>
      </c>
      <c r="L809" s="629">
        <v>35.950000000000003</v>
      </c>
      <c r="M809" s="629">
        <v>2</v>
      </c>
      <c r="N809" s="630">
        <v>71.900000000000006</v>
      </c>
    </row>
    <row r="810" spans="1:14" ht="14.4" customHeight="1" x14ac:dyDescent="0.3">
      <c r="A810" s="625" t="s">
        <v>549</v>
      </c>
      <c r="B810" s="626" t="s">
        <v>551</v>
      </c>
      <c r="C810" s="627" t="s">
        <v>567</v>
      </c>
      <c r="D810" s="628" t="s">
        <v>568</v>
      </c>
      <c r="E810" s="627" t="s">
        <v>552</v>
      </c>
      <c r="F810" s="628" t="s">
        <v>553</v>
      </c>
      <c r="G810" s="627" t="s">
        <v>690</v>
      </c>
      <c r="H810" s="627">
        <v>158041</v>
      </c>
      <c r="I810" s="627">
        <v>58041</v>
      </c>
      <c r="J810" s="627" t="s">
        <v>990</v>
      </c>
      <c r="K810" s="627" t="s">
        <v>991</v>
      </c>
      <c r="L810" s="629">
        <v>134.49078337820799</v>
      </c>
      <c r="M810" s="629">
        <v>2</v>
      </c>
      <c r="N810" s="630">
        <v>268.98156675641599</v>
      </c>
    </row>
    <row r="811" spans="1:14" ht="14.4" customHeight="1" x14ac:dyDescent="0.3">
      <c r="A811" s="625" t="s">
        <v>549</v>
      </c>
      <c r="B811" s="626" t="s">
        <v>551</v>
      </c>
      <c r="C811" s="627" t="s">
        <v>567</v>
      </c>
      <c r="D811" s="628" t="s">
        <v>568</v>
      </c>
      <c r="E811" s="627" t="s">
        <v>552</v>
      </c>
      <c r="F811" s="628" t="s">
        <v>553</v>
      </c>
      <c r="G811" s="627" t="s">
        <v>690</v>
      </c>
      <c r="H811" s="627">
        <v>158425</v>
      </c>
      <c r="I811" s="627">
        <v>58425</v>
      </c>
      <c r="J811" s="627" t="s">
        <v>992</v>
      </c>
      <c r="K811" s="627" t="s">
        <v>993</v>
      </c>
      <c r="L811" s="629">
        <v>83.83669044404094</v>
      </c>
      <c r="M811" s="629">
        <v>12</v>
      </c>
      <c r="N811" s="630">
        <v>1005.8802853284913</v>
      </c>
    </row>
    <row r="812" spans="1:14" ht="14.4" customHeight="1" x14ac:dyDescent="0.3">
      <c r="A812" s="625" t="s">
        <v>549</v>
      </c>
      <c r="B812" s="626" t="s">
        <v>551</v>
      </c>
      <c r="C812" s="627" t="s">
        <v>567</v>
      </c>
      <c r="D812" s="628" t="s">
        <v>568</v>
      </c>
      <c r="E812" s="627" t="s">
        <v>552</v>
      </c>
      <c r="F812" s="628" t="s">
        <v>553</v>
      </c>
      <c r="G812" s="627" t="s">
        <v>690</v>
      </c>
      <c r="H812" s="627">
        <v>158827</v>
      </c>
      <c r="I812" s="627">
        <v>58827</v>
      </c>
      <c r="J812" s="627" t="s">
        <v>996</v>
      </c>
      <c r="K812" s="627" t="s">
        <v>997</v>
      </c>
      <c r="L812" s="629">
        <v>202.27</v>
      </c>
      <c r="M812" s="629">
        <v>3</v>
      </c>
      <c r="N812" s="630">
        <v>606.81000000000006</v>
      </c>
    </row>
    <row r="813" spans="1:14" ht="14.4" customHeight="1" x14ac:dyDescent="0.3">
      <c r="A813" s="625" t="s">
        <v>549</v>
      </c>
      <c r="B813" s="626" t="s">
        <v>551</v>
      </c>
      <c r="C813" s="627" t="s">
        <v>567</v>
      </c>
      <c r="D813" s="628" t="s">
        <v>568</v>
      </c>
      <c r="E813" s="627" t="s">
        <v>552</v>
      </c>
      <c r="F813" s="628" t="s">
        <v>553</v>
      </c>
      <c r="G813" s="627" t="s">
        <v>690</v>
      </c>
      <c r="H813" s="627">
        <v>159357</v>
      </c>
      <c r="I813" s="627">
        <v>59357</v>
      </c>
      <c r="J813" s="627" t="s">
        <v>998</v>
      </c>
      <c r="K813" s="627" t="s">
        <v>999</v>
      </c>
      <c r="L813" s="629">
        <v>197.47</v>
      </c>
      <c r="M813" s="629">
        <v>12</v>
      </c>
      <c r="N813" s="630">
        <v>2369.64</v>
      </c>
    </row>
    <row r="814" spans="1:14" ht="14.4" customHeight="1" x14ac:dyDescent="0.3">
      <c r="A814" s="625" t="s">
        <v>549</v>
      </c>
      <c r="B814" s="626" t="s">
        <v>551</v>
      </c>
      <c r="C814" s="627" t="s">
        <v>567</v>
      </c>
      <c r="D814" s="628" t="s">
        <v>568</v>
      </c>
      <c r="E814" s="627" t="s">
        <v>552</v>
      </c>
      <c r="F814" s="628" t="s">
        <v>553</v>
      </c>
      <c r="G814" s="627" t="s">
        <v>690</v>
      </c>
      <c r="H814" s="627">
        <v>159358</v>
      </c>
      <c r="I814" s="627">
        <v>59358</v>
      </c>
      <c r="J814" s="627" t="s">
        <v>998</v>
      </c>
      <c r="K814" s="627" t="s">
        <v>1685</v>
      </c>
      <c r="L814" s="629">
        <v>327.91811152535053</v>
      </c>
      <c r="M814" s="629">
        <v>28</v>
      </c>
      <c r="N814" s="630">
        <v>9153.023515865847</v>
      </c>
    </row>
    <row r="815" spans="1:14" ht="14.4" customHeight="1" x14ac:dyDescent="0.3">
      <c r="A815" s="625" t="s">
        <v>549</v>
      </c>
      <c r="B815" s="626" t="s">
        <v>551</v>
      </c>
      <c r="C815" s="627" t="s">
        <v>567</v>
      </c>
      <c r="D815" s="628" t="s">
        <v>568</v>
      </c>
      <c r="E815" s="627" t="s">
        <v>552</v>
      </c>
      <c r="F815" s="628" t="s">
        <v>553</v>
      </c>
      <c r="G815" s="627" t="s">
        <v>690</v>
      </c>
      <c r="H815" s="627">
        <v>159448</v>
      </c>
      <c r="I815" s="627">
        <v>59448</v>
      </c>
      <c r="J815" s="627" t="s">
        <v>1000</v>
      </c>
      <c r="K815" s="627" t="s">
        <v>1001</v>
      </c>
      <c r="L815" s="629">
        <v>702.13266666666664</v>
      </c>
      <c r="M815" s="629">
        <v>8</v>
      </c>
      <c r="N815" s="630">
        <v>5613.7833333333328</v>
      </c>
    </row>
    <row r="816" spans="1:14" ht="14.4" customHeight="1" x14ac:dyDescent="0.3">
      <c r="A816" s="625" t="s">
        <v>549</v>
      </c>
      <c r="B816" s="626" t="s">
        <v>551</v>
      </c>
      <c r="C816" s="627" t="s">
        <v>567</v>
      </c>
      <c r="D816" s="628" t="s">
        <v>568</v>
      </c>
      <c r="E816" s="627" t="s">
        <v>552</v>
      </c>
      <c r="F816" s="628" t="s">
        <v>553</v>
      </c>
      <c r="G816" s="627" t="s">
        <v>690</v>
      </c>
      <c r="H816" s="627">
        <v>159449</v>
      </c>
      <c r="I816" s="627">
        <v>59449</v>
      </c>
      <c r="J816" s="627" t="s">
        <v>1002</v>
      </c>
      <c r="K816" s="627" t="s">
        <v>1003</v>
      </c>
      <c r="L816" s="629">
        <v>1346.3523773735335</v>
      </c>
      <c r="M816" s="629">
        <v>20</v>
      </c>
      <c r="N816" s="630">
        <v>26925.283033468411</v>
      </c>
    </row>
    <row r="817" spans="1:14" ht="14.4" customHeight="1" x14ac:dyDescent="0.3">
      <c r="A817" s="625" t="s">
        <v>549</v>
      </c>
      <c r="B817" s="626" t="s">
        <v>551</v>
      </c>
      <c r="C817" s="627" t="s">
        <v>567</v>
      </c>
      <c r="D817" s="628" t="s">
        <v>568</v>
      </c>
      <c r="E817" s="627" t="s">
        <v>552</v>
      </c>
      <c r="F817" s="628" t="s">
        <v>553</v>
      </c>
      <c r="G817" s="627" t="s">
        <v>690</v>
      </c>
      <c r="H817" s="627">
        <v>159940</v>
      </c>
      <c r="I817" s="627">
        <v>59940</v>
      </c>
      <c r="J817" s="627" t="s">
        <v>1006</v>
      </c>
      <c r="K817" s="627" t="s">
        <v>1007</v>
      </c>
      <c r="L817" s="629">
        <v>95.539600181973654</v>
      </c>
      <c r="M817" s="629">
        <v>3</v>
      </c>
      <c r="N817" s="630">
        <v>286.6184007278946</v>
      </c>
    </row>
    <row r="818" spans="1:14" ht="14.4" customHeight="1" x14ac:dyDescent="0.3">
      <c r="A818" s="625" t="s">
        <v>549</v>
      </c>
      <c r="B818" s="626" t="s">
        <v>551</v>
      </c>
      <c r="C818" s="627" t="s">
        <v>567</v>
      </c>
      <c r="D818" s="628" t="s">
        <v>568</v>
      </c>
      <c r="E818" s="627" t="s">
        <v>552</v>
      </c>
      <c r="F818" s="628" t="s">
        <v>553</v>
      </c>
      <c r="G818" s="627" t="s">
        <v>690</v>
      </c>
      <c r="H818" s="627">
        <v>159941</v>
      </c>
      <c r="I818" s="627">
        <v>59941</v>
      </c>
      <c r="J818" s="627" t="s">
        <v>1006</v>
      </c>
      <c r="K818" s="627" t="s">
        <v>1686</v>
      </c>
      <c r="L818" s="629">
        <v>218.83</v>
      </c>
      <c r="M818" s="629">
        <v>1</v>
      </c>
      <c r="N818" s="630">
        <v>218.83</v>
      </c>
    </row>
    <row r="819" spans="1:14" ht="14.4" customHeight="1" x14ac:dyDescent="0.3">
      <c r="A819" s="625" t="s">
        <v>549</v>
      </c>
      <c r="B819" s="626" t="s">
        <v>551</v>
      </c>
      <c r="C819" s="627" t="s">
        <v>567</v>
      </c>
      <c r="D819" s="628" t="s">
        <v>568</v>
      </c>
      <c r="E819" s="627" t="s">
        <v>552</v>
      </c>
      <c r="F819" s="628" t="s">
        <v>553</v>
      </c>
      <c r="G819" s="627" t="s">
        <v>690</v>
      </c>
      <c r="H819" s="627">
        <v>160164</v>
      </c>
      <c r="I819" s="627">
        <v>60164</v>
      </c>
      <c r="J819" s="627" t="s">
        <v>1687</v>
      </c>
      <c r="K819" s="627" t="s">
        <v>1688</v>
      </c>
      <c r="L819" s="629">
        <v>146.26</v>
      </c>
      <c r="M819" s="629">
        <v>1</v>
      </c>
      <c r="N819" s="630">
        <v>146.26</v>
      </c>
    </row>
    <row r="820" spans="1:14" ht="14.4" customHeight="1" x14ac:dyDescent="0.3">
      <c r="A820" s="625" t="s">
        <v>549</v>
      </c>
      <c r="B820" s="626" t="s">
        <v>551</v>
      </c>
      <c r="C820" s="627" t="s">
        <v>567</v>
      </c>
      <c r="D820" s="628" t="s">
        <v>568</v>
      </c>
      <c r="E820" s="627" t="s">
        <v>552</v>
      </c>
      <c r="F820" s="628" t="s">
        <v>553</v>
      </c>
      <c r="G820" s="627" t="s">
        <v>690</v>
      </c>
      <c r="H820" s="627">
        <v>163754</v>
      </c>
      <c r="I820" s="627">
        <v>163754</v>
      </c>
      <c r="J820" s="627" t="s">
        <v>1689</v>
      </c>
      <c r="K820" s="627" t="s">
        <v>1690</v>
      </c>
      <c r="L820" s="629">
        <v>183.23000000000002</v>
      </c>
      <c r="M820" s="629">
        <v>2</v>
      </c>
      <c r="N820" s="630">
        <v>366.46000000000004</v>
      </c>
    </row>
    <row r="821" spans="1:14" ht="14.4" customHeight="1" x14ac:dyDescent="0.3">
      <c r="A821" s="625" t="s">
        <v>549</v>
      </c>
      <c r="B821" s="626" t="s">
        <v>551</v>
      </c>
      <c r="C821" s="627" t="s">
        <v>567</v>
      </c>
      <c r="D821" s="628" t="s">
        <v>568</v>
      </c>
      <c r="E821" s="627" t="s">
        <v>552</v>
      </c>
      <c r="F821" s="628" t="s">
        <v>553</v>
      </c>
      <c r="G821" s="627" t="s">
        <v>690</v>
      </c>
      <c r="H821" s="627">
        <v>164888</v>
      </c>
      <c r="I821" s="627">
        <v>164888</v>
      </c>
      <c r="J821" s="627" t="s">
        <v>1691</v>
      </c>
      <c r="K821" s="627" t="s">
        <v>1553</v>
      </c>
      <c r="L821" s="629">
        <v>308.14</v>
      </c>
      <c r="M821" s="629">
        <v>2</v>
      </c>
      <c r="N821" s="630">
        <v>616.28</v>
      </c>
    </row>
    <row r="822" spans="1:14" ht="14.4" customHeight="1" x14ac:dyDescent="0.3">
      <c r="A822" s="625" t="s">
        <v>549</v>
      </c>
      <c r="B822" s="626" t="s">
        <v>551</v>
      </c>
      <c r="C822" s="627" t="s">
        <v>567</v>
      </c>
      <c r="D822" s="628" t="s">
        <v>568</v>
      </c>
      <c r="E822" s="627" t="s">
        <v>552</v>
      </c>
      <c r="F822" s="628" t="s">
        <v>553</v>
      </c>
      <c r="G822" s="627" t="s">
        <v>690</v>
      </c>
      <c r="H822" s="627">
        <v>166506</v>
      </c>
      <c r="I822" s="627">
        <v>66506</v>
      </c>
      <c r="J822" s="627" t="s">
        <v>1692</v>
      </c>
      <c r="K822" s="627" t="s">
        <v>646</v>
      </c>
      <c r="L822" s="629">
        <v>49.255068035310856</v>
      </c>
      <c r="M822" s="629">
        <v>3</v>
      </c>
      <c r="N822" s="630">
        <v>148.28013607062172</v>
      </c>
    </row>
    <row r="823" spans="1:14" ht="14.4" customHeight="1" x14ac:dyDescent="0.3">
      <c r="A823" s="625" t="s">
        <v>549</v>
      </c>
      <c r="B823" s="626" t="s">
        <v>551</v>
      </c>
      <c r="C823" s="627" t="s">
        <v>567</v>
      </c>
      <c r="D823" s="628" t="s">
        <v>568</v>
      </c>
      <c r="E823" s="627" t="s">
        <v>552</v>
      </c>
      <c r="F823" s="628" t="s">
        <v>553</v>
      </c>
      <c r="G823" s="627" t="s">
        <v>690</v>
      </c>
      <c r="H823" s="627">
        <v>166555</v>
      </c>
      <c r="I823" s="627">
        <v>66555</v>
      </c>
      <c r="J823" s="627" t="s">
        <v>1016</v>
      </c>
      <c r="K823" s="627" t="s">
        <v>1017</v>
      </c>
      <c r="L823" s="629">
        <v>116.44804866543549</v>
      </c>
      <c r="M823" s="629">
        <v>33</v>
      </c>
      <c r="N823" s="630">
        <v>3843.8809588955501</v>
      </c>
    </row>
    <row r="824" spans="1:14" ht="14.4" customHeight="1" x14ac:dyDescent="0.3">
      <c r="A824" s="625" t="s">
        <v>549</v>
      </c>
      <c r="B824" s="626" t="s">
        <v>551</v>
      </c>
      <c r="C824" s="627" t="s">
        <v>567</v>
      </c>
      <c r="D824" s="628" t="s">
        <v>568</v>
      </c>
      <c r="E824" s="627" t="s">
        <v>552</v>
      </c>
      <c r="F824" s="628" t="s">
        <v>553</v>
      </c>
      <c r="G824" s="627" t="s">
        <v>690</v>
      </c>
      <c r="H824" s="627">
        <v>167547</v>
      </c>
      <c r="I824" s="627">
        <v>67547</v>
      </c>
      <c r="J824" s="627" t="s">
        <v>1018</v>
      </c>
      <c r="K824" s="627" t="s">
        <v>1019</v>
      </c>
      <c r="L824" s="629">
        <v>49.700048031685505</v>
      </c>
      <c r="M824" s="629">
        <v>28</v>
      </c>
      <c r="N824" s="630">
        <v>1391.6012843889607</v>
      </c>
    </row>
    <row r="825" spans="1:14" ht="14.4" customHeight="1" x14ac:dyDescent="0.3">
      <c r="A825" s="625" t="s">
        <v>549</v>
      </c>
      <c r="B825" s="626" t="s">
        <v>551</v>
      </c>
      <c r="C825" s="627" t="s">
        <v>567</v>
      </c>
      <c r="D825" s="628" t="s">
        <v>568</v>
      </c>
      <c r="E825" s="627" t="s">
        <v>552</v>
      </c>
      <c r="F825" s="628" t="s">
        <v>553</v>
      </c>
      <c r="G825" s="627" t="s">
        <v>690</v>
      </c>
      <c r="H825" s="627">
        <v>169189</v>
      </c>
      <c r="I825" s="627">
        <v>69189</v>
      </c>
      <c r="J825" s="627" t="s">
        <v>1020</v>
      </c>
      <c r="K825" s="627" t="s">
        <v>1021</v>
      </c>
      <c r="L825" s="629">
        <v>67.41</v>
      </c>
      <c r="M825" s="629">
        <v>2</v>
      </c>
      <c r="N825" s="630">
        <v>134.82</v>
      </c>
    </row>
    <row r="826" spans="1:14" ht="14.4" customHeight="1" x14ac:dyDescent="0.3">
      <c r="A826" s="625" t="s">
        <v>549</v>
      </c>
      <c r="B826" s="626" t="s">
        <v>551</v>
      </c>
      <c r="C826" s="627" t="s">
        <v>567</v>
      </c>
      <c r="D826" s="628" t="s">
        <v>568</v>
      </c>
      <c r="E826" s="627" t="s">
        <v>552</v>
      </c>
      <c r="F826" s="628" t="s">
        <v>553</v>
      </c>
      <c r="G826" s="627" t="s">
        <v>690</v>
      </c>
      <c r="H826" s="627">
        <v>169191</v>
      </c>
      <c r="I826" s="627">
        <v>69191</v>
      </c>
      <c r="J826" s="627" t="s">
        <v>1022</v>
      </c>
      <c r="K826" s="627" t="s">
        <v>1023</v>
      </c>
      <c r="L826" s="629">
        <v>107.57</v>
      </c>
      <c r="M826" s="629">
        <v>2</v>
      </c>
      <c r="N826" s="630">
        <v>215.14</v>
      </c>
    </row>
    <row r="827" spans="1:14" ht="14.4" customHeight="1" x14ac:dyDescent="0.3">
      <c r="A827" s="625" t="s">
        <v>549</v>
      </c>
      <c r="B827" s="626" t="s">
        <v>551</v>
      </c>
      <c r="C827" s="627" t="s">
        <v>567</v>
      </c>
      <c r="D827" s="628" t="s">
        <v>568</v>
      </c>
      <c r="E827" s="627" t="s">
        <v>552</v>
      </c>
      <c r="F827" s="628" t="s">
        <v>553</v>
      </c>
      <c r="G827" s="627" t="s">
        <v>690</v>
      </c>
      <c r="H827" s="627">
        <v>169623</v>
      </c>
      <c r="I827" s="627">
        <v>169623</v>
      </c>
      <c r="J827" s="627" t="s">
        <v>1693</v>
      </c>
      <c r="K827" s="627" t="s">
        <v>628</v>
      </c>
      <c r="L827" s="629">
        <v>100.541491328318</v>
      </c>
      <c r="M827" s="629">
        <v>2</v>
      </c>
      <c r="N827" s="630">
        <v>201.08298265663601</v>
      </c>
    </row>
    <row r="828" spans="1:14" ht="14.4" customHeight="1" x14ac:dyDescent="0.3">
      <c r="A828" s="625" t="s">
        <v>549</v>
      </c>
      <c r="B828" s="626" t="s">
        <v>551</v>
      </c>
      <c r="C828" s="627" t="s">
        <v>567</v>
      </c>
      <c r="D828" s="628" t="s">
        <v>568</v>
      </c>
      <c r="E828" s="627" t="s">
        <v>552</v>
      </c>
      <c r="F828" s="628" t="s">
        <v>553</v>
      </c>
      <c r="G828" s="627" t="s">
        <v>690</v>
      </c>
      <c r="H828" s="627">
        <v>169629</v>
      </c>
      <c r="I828" s="627">
        <v>169629</v>
      </c>
      <c r="J828" s="627" t="s">
        <v>1693</v>
      </c>
      <c r="K828" s="627" t="s">
        <v>1694</v>
      </c>
      <c r="L828" s="629">
        <v>212.78</v>
      </c>
      <c r="M828" s="629">
        <v>1</v>
      </c>
      <c r="N828" s="630">
        <v>212.78</v>
      </c>
    </row>
    <row r="829" spans="1:14" ht="14.4" customHeight="1" x14ac:dyDescent="0.3">
      <c r="A829" s="625" t="s">
        <v>549</v>
      </c>
      <c r="B829" s="626" t="s">
        <v>551</v>
      </c>
      <c r="C829" s="627" t="s">
        <v>567</v>
      </c>
      <c r="D829" s="628" t="s">
        <v>568</v>
      </c>
      <c r="E829" s="627" t="s">
        <v>552</v>
      </c>
      <c r="F829" s="628" t="s">
        <v>553</v>
      </c>
      <c r="G829" s="627" t="s">
        <v>690</v>
      </c>
      <c r="H829" s="627">
        <v>169671</v>
      </c>
      <c r="I829" s="627">
        <v>69671</v>
      </c>
      <c r="J829" s="627" t="s">
        <v>1024</v>
      </c>
      <c r="K829" s="627" t="s">
        <v>1025</v>
      </c>
      <c r="L829" s="629">
        <v>111.58</v>
      </c>
      <c r="M829" s="629">
        <v>48</v>
      </c>
      <c r="N829" s="630">
        <v>5355.84</v>
      </c>
    </row>
    <row r="830" spans="1:14" ht="14.4" customHeight="1" x14ac:dyDescent="0.3">
      <c r="A830" s="625" t="s">
        <v>549</v>
      </c>
      <c r="B830" s="626" t="s">
        <v>551</v>
      </c>
      <c r="C830" s="627" t="s">
        <v>567</v>
      </c>
      <c r="D830" s="628" t="s">
        <v>568</v>
      </c>
      <c r="E830" s="627" t="s">
        <v>552</v>
      </c>
      <c r="F830" s="628" t="s">
        <v>553</v>
      </c>
      <c r="G830" s="627" t="s">
        <v>690</v>
      </c>
      <c r="H830" s="627">
        <v>169721</v>
      </c>
      <c r="I830" s="627">
        <v>169721</v>
      </c>
      <c r="J830" s="627" t="s">
        <v>1695</v>
      </c>
      <c r="K830" s="627" t="s">
        <v>1696</v>
      </c>
      <c r="L830" s="629">
        <v>573.29500000000007</v>
      </c>
      <c r="M830" s="629">
        <v>2</v>
      </c>
      <c r="N830" s="630">
        <v>1146.5900000000001</v>
      </c>
    </row>
    <row r="831" spans="1:14" ht="14.4" customHeight="1" x14ac:dyDescent="0.3">
      <c r="A831" s="625" t="s">
        <v>549</v>
      </c>
      <c r="B831" s="626" t="s">
        <v>551</v>
      </c>
      <c r="C831" s="627" t="s">
        <v>567</v>
      </c>
      <c r="D831" s="628" t="s">
        <v>568</v>
      </c>
      <c r="E831" s="627" t="s">
        <v>552</v>
      </c>
      <c r="F831" s="628" t="s">
        <v>553</v>
      </c>
      <c r="G831" s="627" t="s">
        <v>690</v>
      </c>
      <c r="H831" s="627">
        <v>170498</v>
      </c>
      <c r="I831" s="627">
        <v>70498</v>
      </c>
      <c r="J831" s="627" t="s">
        <v>1697</v>
      </c>
      <c r="K831" s="627" t="s">
        <v>1698</v>
      </c>
      <c r="L831" s="629">
        <v>151.95333328999999</v>
      </c>
      <c r="M831" s="629">
        <v>1</v>
      </c>
      <c r="N831" s="630">
        <v>151.95333328999999</v>
      </c>
    </row>
    <row r="832" spans="1:14" ht="14.4" customHeight="1" x14ac:dyDescent="0.3">
      <c r="A832" s="625" t="s">
        <v>549</v>
      </c>
      <c r="B832" s="626" t="s">
        <v>551</v>
      </c>
      <c r="C832" s="627" t="s">
        <v>567</v>
      </c>
      <c r="D832" s="628" t="s">
        <v>568</v>
      </c>
      <c r="E832" s="627" t="s">
        <v>552</v>
      </c>
      <c r="F832" s="628" t="s">
        <v>553</v>
      </c>
      <c r="G832" s="627" t="s">
        <v>690</v>
      </c>
      <c r="H832" s="627">
        <v>175280</v>
      </c>
      <c r="I832" s="627">
        <v>175280</v>
      </c>
      <c r="J832" s="627" t="s">
        <v>1699</v>
      </c>
      <c r="K832" s="627" t="s">
        <v>1700</v>
      </c>
      <c r="L832" s="629">
        <v>98.78</v>
      </c>
      <c r="M832" s="629">
        <v>2</v>
      </c>
      <c r="N832" s="630">
        <v>197.56</v>
      </c>
    </row>
    <row r="833" spans="1:14" ht="14.4" customHeight="1" x14ac:dyDescent="0.3">
      <c r="A833" s="625" t="s">
        <v>549</v>
      </c>
      <c r="B833" s="626" t="s">
        <v>551</v>
      </c>
      <c r="C833" s="627" t="s">
        <v>567</v>
      </c>
      <c r="D833" s="628" t="s">
        <v>568</v>
      </c>
      <c r="E833" s="627" t="s">
        <v>552</v>
      </c>
      <c r="F833" s="628" t="s">
        <v>553</v>
      </c>
      <c r="G833" s="627" t="s">
        <v>690</v>
      </c>
      <c r="H833" s="627">
        <v>175285</v>
      </c>
      <c r="I833" s="627">
        <v>75285</v>
      </c>
      <c r="J833" s="627" t="s">
        <v>1701</v>
      </c>
      <c r="K833" s="627" t="s">
        <v>1112</v>
      </c>
      <c r="L833" s="629">
        <v>108.53666666666668</v>
      </c>
      <c r="M833" s="629">
        <v>3</v>
      </c>
      <c r="N833" s="630">
        <v>325.61</v>
      </c>
    </row>
    <row r="834" spans="1:14" ht="14.4" customHeight="1" x14ac:dyDescent="0.3">
      <c r="A834" s="625" t="s">
        <v>549</v>
      </c>
      <c r="B834" s="626" t="s">
        <v>551</v>
      </c>
      <c r="C834" s="627" t="s">
        <v>567</v>
      </c>
      <c r="D834" s="628" t="s">
        <v>568</v>
      </c>
      <c r="E834" s="627" t="s">
        <v>552</v>
      </c>
      <c r="F834" s="628" t="s">
        <v>553</v>
      </c>
      <c r="G834" s="627" t="s">
        <v>690</v>
      </c>
      <c r="H834" s="627">
        <v>175567</v>
      </c>
      <c r="I834" s="627">
        <v>75567</v>
      </c>
      <c r="J834" s="627" t="s">
        <v>1702</v>
      </c>
      <c r="K834" s="627" t="s">
        <v>1703</v>
      </c>
      <c r="L834" s="629">
        <v>601.69000000000005</v>
      </c>
      <c r="M834" s="629">
        <v>1</v>
      </c>
      <c r="N834" s="630">
        <v>601.69000000000005</v>
      </c>
    </row>
    <row r="835" spans="1:14" ht="14.4" customHeight="1" x14ac:dyDescent="0.3">
      <c r="A835" s="625" t="s">
        <v>549</v>
      </c>
      <c r="B835" s="626" t="s">
        <v>551</v>
      </c>
      <c r="C835" s="627" t="s">
        <v>567</v>
      </c>
      <c r="D835" s="628" t="s">
        <v>568</v>
      </c>
      <c r="E835" s="627" t="s">
        <v>552</v>
      </c>
      <c r="F835" s="628" t="s">
        <v>553</v>
      </c>
      <c r="G835" s="627" t="s">
        <v>690</v>
      </c>
      <c r="H835" s="627">
        <v>175569</v>
      </c>
      <c r="I835" s="627">
        <v>75569</v>
      </c>
      <c r="J835" s="627" t="s">
        <v>1702</v>
      </c>
      <c r="K835" s="627" t="s">
        <v>1704</v>
      </c>
      <c r="L835" s="629">
        <v>499.3</v>
      </c>
      <c r="M835" s="629">
        <v>1</v>
      </c>
      <c r="N835" s="630">
        <v>499.3</v>
      </c>
    </row>
    <row r="836" spans="1:14" ht="14.4" customHeight="1" x14ac:dyDescent="0.3">
      <c r="A836" s="625" t="s">
        <v>549</v>
      </c>
      <c r="B836" s="626" t="s">
        <v>551</v>
      </c>
      <c r="C836" s="627" t="s">
        <v>567</v>
      </c>
      <c r="D836" s="628" t="s">
        <v>568</v>
      </c>
      <c r="E836" s="627" t="s">
        <v>552</v>
      </c>
      <c r="F836" s="628" t="s">
        <v>553</v>
      </c>
      <c r="G836" s="627" t="s">
        <v>690</v>
      </c>
      <c r="H836" s="627">
        <v>175603</v>
      </c>
      <c r="I836" s="627">
        <v>75603</v>
      </c>
      <c r="J836" s="627" t="s">
        <v>1705</v>
      </c>
      <c r="K836" s="627" t="s">
        <v>1706</v>
      </c>
      <c r="L836" s="629">
        <v>24.055</v>
      </c>
      <c r="M836" s="629">
        <v>5</v>
      </c>
      <c r="N836" s="630">
        <v>120.39000000000001</v>
      </c>
    </row>
    <row r="837" spans="1:14" ht="14.4" customHeight="1" x14ac:dyDescent="0.3">
      <c r="A837" s="625" t="s">
        <v>549</v>
      </c>
      <c r="B837" s="626" t="s">
        <v>551</v>
      </c>
      <c r="C837" s="627" t="s">
        <v>567</v>
      </c>
      <c r="D837" s="628" t="s">
        <v>568</v>
      </c>
      <c r="E837" s="627" t="s">
        <v>552</v>
      </c>
      <c r="F837" s="628" t="s">
        <v>553</v>
      </c>
      <c r="G837" s="627" t="s">
        <v>690</v>
      </c>
      <c r="H837" s="627">
        <v>175631</v>
      </c>
      <c r="I837" s="627">
        <v>75631</v>
      </c>
      <c r="J837" s="627" t="s">
        <v>1707</v>
      </c>
      <c r="K837" s="627" t="s">
        <v>1708</v>
      </c>
      <c r="L837" s="629">
        <v>75.775203275210302</v>
      </c>
      <c r="M837" s="629">
        <v>3</v>
      </c>
      <c r="N837" s="630">
        <v>227.25061274997393</v>
      </c>
    </row>
    <row r="838" spans="1:14" ht="14.4" customHeight="1" x14ac:dyDescent="0.3">
      <c r="A838" s="625" t="s">
        <v>549</v>
      </c>
      <c r="B838" s="626" t="s">
        <v>551</v>
      </c>
      <c r="C838" s="627" t="s">
        <v>567</v>
      </c>
      <c r="D838" s="628" t="s">
        <v>568</v>
      </c>
      <c r="E838" s="627" t="s">
        <v>552</v>
      </c>
      <c r="F838" s="628" t="s">
        <v>553</v>
      </c>
      <c r="G838" s="627" t="s">
        <v>690</v>
      </c>
      <c r="H838" s="627">
        <v>176432</v>
      </c>
      <c r="I838" s="627">
        <v>76432</v>
      </c>
      <c r="J838" s="627" t="s">
        <v>1709</v>
      </c>
      <c r="K838" s="627" t="s">
        <v>961</v>
      </c>
      <c r="L838" s="629">
        <v>37.74</v>
      </c>
      <c r="M838" s="629">
        <v>1</v>
      </c>
      <c r="N838" s="630">
        <v>37.74</v>
      </c>
    </row>
    <row r="839" spans="1:14" ht="14.4" customHeight="1" x14ac:dyDescent="0.3">
      <c r="A839" s="625" t="s">
        <v>549</v>
      </c>
      <c r="B839" s="626" t="s">
        <v>551</v>
      </c>
      <c r="C839" s="627" t="s">
        <v>567</v>
      </c>
      <c r="D839" s="628" t="s">
        <v>568</v>
      </c>
      <c r="E839" s="627" t="s">
        <v>552</v>
      </c>
      <c r="F839" s="628" t="s">
        <v>553</v>
      </c>
      <c r="G839" s="627" t="s">
        <v>690</v>
      </c>
      <c r="H839" s="627">
        <v>176496</v>
      </c>
      <c r="I839" s="627">
        <v>76496</v>
      </c>
      <c r="J839" s="627" t="s">
        <v>1710</v>
      </c>
      <c r="K839" s="627" t="s">
        <v>1711</v>
      </c>
      <c r="L839" s="629">
        <v>100.50976044835799</v>
      </c>
      <c r="M839" s="629">
        <v>1</v>
      </c>
      <c r="N839" s="630">
        <v>100.50976044835799</v>
      </c>
    </row>
    <row r="840" spans="1:14" ht="14.4" customHeight="1" x14ac:dyDescent="0.3">
      <c r="A840" s="625" t="s">
        <v>549</v>
      </c>
      <c r="B840" s="626" t="s">
        <v>551</v>
      </c>
      <c r="C840" s="627" t="s">
        <v>567</v>
      </c>
      <c r="D840" s="628" t="s">
        <v>568</v>
      </c>
      <c r="E840" s="627" t="s">
        <v>552</v>
      </c>
      <c r="F840" s="628" t="s">
        <v>553</v>
      </c>
      <c r="G840" s="627" t="s">
        <v>690</v>
      </c>
      <c r="H840" s="627">
        <v>176650</v>
      </c>
      <c r="I840" s="627">
        <v>76650</v>
      </c>
      <c r="J840" s="627" t="s">
        <v>1712</v>
      </c>
      <c r="K840" s="627" t="s">
        <v>1681</v>
      </c>
      <c r="L840" s="629">
        <v>91.77</v>
      </c>
      <c r="M840" s="629">
        <v>1</v>
      </c>
      <c r="N840" s="630">
        <v>91.77</v>
      </c>
    </row>
    <row r="841" spans="1:14" ht="14.4" customHeight="1" x14ac:dyDescent="0.3">
      <c r="A841" s="625" t="s">
        <v>549</v>
      </c>
      <c r="B841" s="626" t="s">
        <v>551</v>
      </c>
      <c r="C841" s="627" t="s">
        <v>567</v>
      </c>
      <c r="D841" s="628" t="s">
        <v>568</v>
      </c>
      <c r="E841" s="627" t="s">
        <v>552</v>
      </c>
      <c r="F841" s="628" t="s">
        <v>553</v>
      </c>
      <c r="G841" s="627" t="s">
        <v>690</v>
      </c>
      <c r="H841" s="627">
        <v>176655</v>
      </c>
      <c r="I841" s="627">
        <v>76655</v>
      </c>
      <c r="J841" s="627" t="s">
        <v>1713</v>
      </c>
      <c r="K841" s="627" t="s">
        <v>1714</v>
      </c>
      <c r="L841" s="629">
        <v>33.499735808583402</v>
      </c>
      <c r="M841" s="629">
        <v>1</v>
      </c>
      <c r="N841" s="630">
        <v>33.499735808583402</v>
      </c>
    </row>
    <row r="842" spans="1:14" ht="14.4" customHeight="1" x14ac:dyDescent="0.3">
      <c r="A842" s="625" t="s">
        <v>549</v>
      </c>
      <c r="B842" s="626" t="s">
        <v>551</v>
      </c>
      <c r="C842" s="627" t="s">
        <v>567</v>
      </c>
      <c r="D842" s="628" t="s">
        <v>568</v>
      </c>
      <c r="E842" s="627" t="s">
        <v>552</v>
      </c>
      <c r="F842" s="628" t="s">
        <v>553</v>
      </c>
      <c r="G842" s="627" t="s">
        <v>690</v>
      </c>
      <c r="H842" s="627">
        <v>176715</v>
      </c>
      <c r="I842" s="627">
        <v>76715</v>
      </c>
      <c r="J842" s="627" t="s">
        <v>1715</v>
      </c>
      <c r="K842" s="627" t="s">
        <v>1716</v>
      </c>
      <c r="L842" s="629">
        <v>116.24666666666667</v>
      </c>
      <c r="M842" s="629">
        <v>3</v>
      </c>
      <c r="N842" s="630">
        <v>348.74</v>
      </c>
    </row>
    <row r="843" spans="1:14" ht="14.4" customHeight="1" x14ac:dyDescent="0.3">
      <c r="A843" s="625" t="s">
        <v>549</v>
      </c>
      <c r="B843" s="626" t="s">
        <v>551</v>
      </c>
      <c r="C843" s="627" t="s">
        <v>567</v>
      </c>
      <c r="D843" s="628" t="s">
        <v>568</v>
      </c>
      <c r="E843" s="627" t="s">
        <v>552</v>
      </c>
      <c r="F843" s="628" t="s">
        <v>553</v>
      </c>
      <c r="G843" s="627" t="s">
        <v>690</v>
      </c>
      <c r="H843" s="627">
        <v>176976</v>
      </c>
      <c r="I843" s="627">
        <v>76976</v>
      </c>
      <c r="J843" s="627" t="s">
        <v>1717</v>
      </c>
      <c r="K843" s="627" t="s">
        <v>1718</v>
      </c>
      <c r="L843" s="629">
        <v>124.745</v>
      </c>
      <c r="M843" s="629">
        <v>2</v>
      </c>
      <c r="N843" s="630">
        <v>249.49</v>
      </c>
    </row>
    <row r="844" spans="1:14" ht="14.4" customHeight="1" x14ac:dyDescent="0.3">
      <c r="A844" s="625" t="s">
        <v>549</v>
      </c>
      <c r="B844" s="626" t="s">
        <v>551</v>
      </c>
      <c r="C844" s="627" t="s">
        <v>567</v>
      </c>
      <c r="D844" s="628" t="s">
        <v>568</v>
      </c>
      <c r="E844" s="627" t="s">
        <v>552</v>
      </c>
      <c r="F844" s="628" t="s">
        <v>553</v>
      </c>
      <c r="G844" s="627" t="s">
        <v>690</v>
      </c>
      <c r="H844" s="627">
        <v>177047</v>
      </c>
      <c r="I844" s="627">
        <v>77047</v>
      </c>
      <c r="J844" s="627" t="s">
        <v>1038</v>
      </c>
      <c r="K844" s="627" t="s">
        <v>1039</v>
      </c>
      <c r="L844" s="629">
        <v>125.259777251529</v>
      </c>
      <c r="M844" s="629">
        <v>1</v>
      </c>
      <c r="N844" s="630">
        <v>125.259777251529</v>
      </c>
    </row>
    <row r="845" spans="1:14" ht="14.4" customHeight="1" x14ac:dyDescent="0.3">
      <c r="A845" s="625" t="s">
        <v>549</v>
      </c>
      <c r="B845" s="626" t="s">
        <v>551</v>
      </c>
      <c r="C845" s="627" t="s">
        <v>567</v>
      </c>
      <c r="D845" s="628" t="s">
        <v>568</v>
      </c>
      <c r="E845" s="627" t="s">
        <v>552</v>
      </c>
      <c r="F845" s="628" t="s">
        <v>553</v>
      </c>
      <c r="G845" s="627" t="s">
        <v>690</v>
      </c>
      <c r="H845" s="627">
        <v>177279</v>
      </c>
      <c r="I845" s="627">
        <v>177279</v>
      </c>
      <c r="J845" s="627" t="s">
        <v>1719</v>
      </c>
      <c r="K845" s="627" t="s">
        <v>1720</v>
      </c>
      <c r="L845" s="629">
        <v>115.54</v>
      </c>
      <c r="M845" s="629">
        <v>1</v>
      </c>
      <c r="N845" s="630">
        <v>115.54</v>
      </c>
    </row>
    <row r="846" spans="1:14" ht="14.4" customHeight="1" x14ac:dyDescent="0.3">
      <c r="A846" s="625" t="s">
        <v>549</v>
      </c>
      <c r="B846" s="626" t="s">
        <v>551</v>
      </c>
      <c r="C846" s="627" t="s">
        <v>567</v>
      </c>
      <c r="D846" s="628" t="s">
        <v>568</v>
      </c>
      <c r="E846" s="627" t="s">
        <v>552</v>
      </c>
      <c r="F846" s="628" t="s">
        <v>553</v>
      </c>
      <c r="G846" s="627" t="s">
        <v>690</v>
      </c>
      <c r="H846" s="627">
        <v>180058</v>
      </c>
      <c r="I846" s="627">
        <v>80058</v>
      </c>
      <c r="J846" s="627" t="s">
        <v>1042</v>
      </c>
      <c r="K846" s="627" t="s">
        <v>1043</v>
      </c>
      <c r="L846" s="629">
        <v>108.021385702972</v>
      </c>
      <c r="M846" s="629">
        <v>12</v>
      </c>
      <c r="N846" s="630">
        <v>1296.559838944223</v>
      </c>
    </row>
    <row r="847" spans="1:14" ht="14.4" customHeight="1" x14ac:dyDescent="0.3">
      <c r="A847" s="625" t="s">
        <v>549</v>
      </c>
      <c r="B847" s="626" t="s">
        <v>551</v>
      </c>
      <c r="C847" s="627" t="s">
        <v>567</v>
      </c>
      <c r="D847" s="628" t="s">
        <v>568</v>
      </c>
      <c r="E847" s="627" t="s">
        <v>552</v>
      </c>
      <c r="F847" s="628" t="s">
        <v>553</v>
      </c>
      <c r="G847" s="627" t="s">
        <v>690</v>
      </c>
      <c r="H847" s="627">
        <v>180534</v>
      </c>
      <c r="I847" s="627">
        <v>180534</v>
      </c>
      <c r="J847" s="627" t="s">
        <v>952</v>
      </c>
      <c r="K847" s="627" t="s">
        <v>1044</v>
      </c>
      <c r="L847" s="629">
        <v>4128.3495769008869</v>
      </c>
      <c r="M847" s="629">
        <v>0.59999999999999987</v>
      </c>
      <c r="N847" s="630">
        <v>2477.0097461405321</v>
      </c>
    </row>
    <row r="848" spans="1:14" ht="14.4" customHeight="1" x14ac:dyDescent="0.3">
      <c r="A848" s="625" t="s">
        <v>549</v>
      </c>
      <c r="B848" s="626" t="s">
        <v>551</v>
      </c>
      <c r="C848" s="627" t="s">
        <v>567</v>
      </c>
      <c r="D848" s="628" t="s">
        <v>568</v>
      </c>
      <c r="E848" s="627" t="s">
        <v>552</v>
      </c>
      <c r="F848" s="628" t="s">
        <v>553</v>
      </c>
      <c r="G848" s="627" t="s">
        <v>690</v>
      </c>
      <c r="H848" s="627">
        <v>183270</v>
      </c>
      <c r="I848" s="627">
        <v>83270</v>
      </c>
      <c r="J848" s="627" t="s">
        <v>1721</v>
      </c>
      <c r="K848" s="627" t="s">
        <v>1722</v>
      </c>
      <c r="L848" s="629">
        <v>129.84999268717701</v>
      </c>
      <c r="M848" s="629">
        <v>1</v>
      </c>
      <c r="N848" s="630">
        <v>129.84999268717701</v>
      </c>
    </row>
    <row r="849" spans="1:14" ht="14.4" customHeight="1" x14ac:dyDescent="0.3">
      <c r="A849" s="625" t="s">
        <v>549</v>
      </c>
      <c r="B849" s="626" t="s">
        <v>551</v>
      </c>
      <c r="C849" s="627" t="s">
        <v>567</v>
      </c>
      <c r="D849" s="628" t="s">
        <v>568</v>
      </c>
      <c r="E849" s="627" t="s">
        <v>552</v>
      </c>
      <c r="F849" s="628" t="s">
        <v>553</v>
      </c>
      <c r="G849" s="627" t="s">
        <v>690</v>
      </c>
      <c r="H849" s="627">
        <v>183318</v>
      </c>
      <c r="I849" s="627">
        <v>83318</v>
      </c>
      <c r="J849" s="627" t="s">
        <v>1047</v>
      </c>
      <c r="K849" s="627" t="s">
        <v>1048</v>
      </c>
      <c r="L849" s="629">
        <v>22.374986202003498</v>
      </c>
      <c r="M849" s="629">
        <v>4</v>
      </c>
      <c r="N849" s="630">
        <v>89.499944808013993</v>
      </c>
    </row>
    <row r="850" spans="1:14" ht="14.4" customHeight="1" x14ac:dyDescent="0.3">
      <c r="A850" s="625" t="s">
        <v>549</v>
      </c>
      <c r="B850" s="626" t="s">
        <v>551</v>
      </c>
      <c r="C850" s="627" t="s">
        <v>567</v>
      </c>
      <c r="D850" s="628" t="s">
        <v>568</v>
      </c>
      <c r="E850" s="627" t="s">
        <v>552</v>
      </c>
      <c r="F850" s="628" t="s">
        <v>553</v>
      </c>
      <c r="G850" s="627" t="s">
        <v>690</v>
      </c>
      <c r="H850" s="627">
        <v>184090</v>
      </c>
      <c r="I850" s="627">
        <v>84090</v>
      </c>
      <c r="J850" s="627" t="s">
        <v>1049</v>
      </c>
      <c r="K850" s="627" t="s">
        <v>1050</v>
      </c>
      <c r="L850" s="629">
        <v>63.366646188480388</v>
      </c>
      <c r="M850" s="629">
        <v>183</v>
      </c>
      <c r="N850" s="630">
        <v>11594.819648009867</v>
      </c>
    </row>
    <row r="851" spans="1:14" ht="14.4" customHeight="1" x14ac:dyDescent="0.3">
      <c r="A851" s="625" t="s">
        <v>549</v>
      </c>
      <c r="B851" s="626" t="s">
        <v>551</v>
      </c>
      <c r="C851" s="627" t="s">
        <v>567</v>
      </c>
      <c r="D851" s="628" t="s">
        <v>568</v>
      </c>
      <c r="E851" s="627" t="s">
        <v>552</v>
      </c>
      <c r="F851" s="628" t="s">
        <v>553</v>
      </c>
      <c r="G851" s="627" t="s">
        <v>690</v>
      </c>
      <c r="H851" s="627">
        <v>184229</v>
      </c>
      <c r="I851" s="627">
        <v>84229</v>
      </c>
      <c r="J851" s="627" t="s">
        <v>1051</v>
      </c>
      <c r="K851" s="627" t="s">
        <v>1052</v>
      </c>
      <c r="L851" s="629">
        <v>623.8566643825252</v>
      </c>
      <c r="M851" s="629">
        <v>1.5425594</v>
      </c>
      <c r="N851" s="630">
        <v>960.12622619252465</v>
      </c>
    </row>
    <row r="852" spans="1:14" ht="14.4" customHeight="1" x14ac:dyDescent="0.3">
      <c r="A852" s="625" t="s">
        <v>549</v>
      </c>
      <c r="B852" s="626" t="s">
        <v>551</v>
      </c>
      <c r="C852" s="627" t="s">
        <v>567</v>
      </c>
      <c r="D852" s="628" t="s">
        <v>568</v>
      </c>
      <c r="E852" s="627" t="s">
        <v>552</v>
      </c>
      <c r="F852" s="628" t="s">
        <v>553</v>
      </c>
      <c r="G852" s="627" t="s">
        <v>690</v>
      </c>
      <c r="H852" s="627">
        <v>184230</v>
      </c>
      <c r="I852" s="627">
        <v>84230</v>
      </c>
      <c r="J852" s="627" t="s">
        <v>1723</v>
      </c>
      <c r="K852" s="627" t="s">
        <v>937</v>
      </c>
      <c r="L852" s="629">
        <v>158.70000225580864</v>
      </c>
      <c r="M852" s="629">
        <v>5.0969999999999995</v>
      </c>
      <c r="N852" s="630">
        <v>808.89391353485189</v>
      </c>
    </row>
    <row r="853" spans="1:14" ht="14.4" customHeight="1" x14ac:dyDescent="0.3">
      <c r="A853" s="625" t="s">
        <v>549</v>
      </c>
      <c r="B853" s="626" t="s">
        <v>551</v>
      </c>
      <c r="C853" s="627" t="s">
        <v>567</v>
      </c>
      <c r="D853" s="628" t="s">
        <v>568</v>
      </c>
      <c r="E853" s="627" t="s">
        <v>552</v>
      </c>
      <c r="F853" s="628" t="s">
        <v>553</v>
      </c>
      <c r="G853" s="627" t="s">
        <v>690</v>
      </c>
      <c r="H853" s="627">
        <v>184231</v>
      </c>
      <c r="I853" s="627">
        <v>84231</v>
      </c>
      <c r="J853" s="627" t="s">
        <v>1053</v>
      </c>
      <c r="K853" s="627" t="s">
        <v>939</v>
      </c>
      <c r="L853" s="629">
        <v>321.35686515195778</v>
      </c>
      <c r="M853" s="629">
        <v>3.0520521</v>
      </c>
      <c r="N853" s="630">
        <v>983.29511028249283</v>
      </c>
    </row>
    <row r="854" spans="1:14" ht="14.4" customHeight="1" x14ac:dyDescent="0.3">
      <c r="A854" s="625" t="s">
        <v>549</v>
      </c>
      <c r="B854" s="626" t="s">
        <v>551</v>
      </c>
      <c r="C854" s="627" t="s">
        <v>567</v>
      </c>
      <c r="D854" s="628" t="s">
        <v>568</v>
      </c>
      <c r="E854" s="627" t="s">
        <v>552</v>
      </c>
      <c r="F854" s="628" t="s">
        <v>553</v>
      </c>
      <c r="G854" s="627" t="s">
        <v>690</v>
      </c>
      <c r="H854" s="627">
        <v>184284</v>
      </c>
      <c r="I854" s="627">
        <v>184284</v>
      </c>
      <c r="J854" s="627" t="s">
        <v>1724</v>
      </c>
      <c r="K854" s="627" t="s">
        <v>658</v>
      </c>
      <c r="L854" s="629">
        <v>154.49980635991301</v>
      </c>
      <c r="M854" s="629">
        <v>1</v>
      </c>
      <c r="N854" s="630">
        <v>154.49980635991301</v>
      </c>
    </row>
    <row r="855" spans="1:14" ht="14.4" customHeight="1" x14ac:dyDescent="0.3">
      <c r="A855" s="625" t="s">
        <v>549</v>
      </c>
      <c r="B855" s="626" t="s">
        <v>551</v>
      </c>
      <c r="C855" s="627" t="s">
        <v>567</v>
      </c>
      <c r="D855" s="628" t="s">
        <v>568</v>
      </c>
      <c r="E855" s="627" t="s">
        <v>552</v>
      </c>
      <c r="F855" s="628" t="s">
        <v>553</v>
      </c>
      <c r="G855" s="627" t="s">
        <v>690</v>
      </c>
      <c r="H855" s="627">
        <v>184360</v>
      </c>
      <c r="I855" s="627">
        <v>84360</v>
      </c>
      <c r="J855" s="627" t="s">
        <v>1055</v>
      </c>
      <c r="K855" s="627" t="s">
        <v>1056</v>
      </c>
      <c r="L855" s="629">
        <v>143.56381809625958</v>
      </c>
      <c r="M855" s="629">
        <v>8</v>
      </c>
      <c r="N855" s="630">
        <v>1148.3490904812979</v>
      </c>
    </row>
    <row r="856" spans="1:14" ht="14.4" customHeight="1" x14ac:dyDescent="0.3">
      <c r="A856" s="625" t="s">
        <v>549</v>
      </c>
      <c r="B856" s="626" t="s">
        <v>551</v>
      </c>
      <c r="C856" s="627" t="s">
        <v>567</v>
      </c>
      <c r="D856" s="628" t="s">
        <v>568</v>
      </c>
      <c r="E856" s="627" t="s">
        <v>552</v>
      </c>
      <c r="F856" s="628" t="s">
        <v>553</v>
      </c>
      <c r="G856" s="627" t="s">
        <v>690</v>
      </c>
      <c r="H856" s="627">
        <v>184700</v>
      </c>
      <c r="I856" s="627">
        <v>84700</v>
      </c>
      <c r="J856" s="627" t="s">
        <v>1725</v>
      </c>
      <c r="K856" s="627" t="s">
        <v>1726</v>
      </c>
      <c r="L856" s="629">
        <v>105.81</v>
      </c>
      <c r="M856" s="629">
        <v>2</v>
      </c>
      <c r="N856" s="630">
        <v>211.62</v>
      </c>
    </row>
    <row r="857" spans="1:14" ht="14.4" customHeight="1" x14ac:dyDescent="0.3">
      <c r="A857" s="625" t="s">
        <v>549</v>
      </c>
      <c r="B857" s="626" t="s">
        <v>551</v>
      </c>
      <c r="C857" s="627" t="s">
        <v>567</v>
      </c>
      <c r="D857" s="628" t="s">
        <v>568</v>
      </c>
      <c r="E857" s="627" t="s">
        <v>552</v>
      </c>
      <c r="F857" s="628" t="s">
        <v>553</v>
      </c>
      <c r="G857" s="627" t="s">
        <v>690</v>
      </c>
      <c r="H857" s="627">
        <v>185350</v>
      </c>
      <c r="I857" s="627">
        <v>85350</v>
      </c>
      <c r="J857" s="627" t="s">
        <v>1057</v>
      </c>
      <c r="K857" s="627" t="s">
        <v>1058</v>
      </c>
      <c r="L857" s="629">
        <v>60.519964481669703</v>
      </c>
      <c r="M857" s="629">
        <v>1</v>
      </c>
      <c r="N857" s="630">
        <v>60.519964481669703</v>
      </c>
    </row>
    <row r="858" spans="1:14" ht="14.4" customHeight="1" x14ac:dyDescent="0.3">
      <c r="A858" s="625" t="s">
        <v>549</v>
      </c>
      <c r="B858" s="626" t="s">
        <v>551</v>
      </c>
      <c r="C858" s="627" t="s">
        <v>567</v>
      </c>
      <c r="D858" s="628" t="s">
        <v>568</v>
      </c>
      <c r="E858" s="627" t="s">
        <v>552</v>
      </c>
      <c r="F858" s="628" t="s">
        <v>553</v>
      </c>
      <c r="G858" s="627" t="s">
        <v>690</v>
      </c>
      <c r="H858" s="627">
        <v>185656</v>
      </c>
      <c r="I858" s="627">
        <v>85656</v>
      </c>
      <c r="J858" s="627" t="s">
        <v>1059</v>
      </c>
      <c r="K858" s="627" t="s">
        <v>1060</v>
      </c>
      <c r="L858" s="629">
        <v>73.59</v>
      </c>
      <c r="M858" s="629">
        <v>2</v>
      </c>
      <c r="N858" s="630">
        <v>147.18</v>
      </c>
    </row>
    <row r="859" spans="1:14" ht="14.4" customHeight="1" x14ac:dyDescent="0.3">
      <c r="A859" s="625" t="s">
        <v>549</v>
      </c>
      <c r="B859" s="626" t="s">
        <v>551</v>
      </c>
      <c r="C859" s="627" t="s">
        <v>567</v>
      </c>
      <c r="D859" s="628" t="s">
        <v>568</v>
      </c>
      <c r="E859" s="627" t="s">
        <v>552</v>
      </c>
      <c r="F859" s="628" t="s">
        <v>553</v>
      </c>
      <c r="G859" s="627" t="s">
        <v>690</v>
      </c>
      <c r="H859" s="627">
        <v>186990</v>
      </c>
      <c r="I859" s="627">
        <v>86990</v>
      </c>
      <c r="J859" s="627" t="s">
        <v>1063</v>
      </c>
      <c r="K859" s="627" t="s">
        <v>1064</v>
      </c>
      <c r="L859" s="629">
        <v>42.166470588235292</v>
      </c>
      <c r="M859" s="629">
        <v>339</v>
      </c>
      <c r="N859" s="630">
        <v>14298.390000000001</v>
      </c>
    </row>
    <row r="860" spans="1:14" ht="14.4" customHeight="1" x14ac:dyDescent="0.3">
      <c r="A860" s="625" t="s">
        <v>549</v>
      </c>
      <c r="B860" s="626" t="s">
        <v>551</v>
      </c>
      <c r="C860" s="627" t="s">
        <v>567</v>
      </c>
      <c r="D860" s="628" t="s">
        <v>568</v>
      </c>
      <c r="E860" s="627" t="s">
        <v>552</v>
      </c>
      <c r="F860" s="628" t="s">
        <v>553</v>
      </c>
      <c r="G860" s="627" t="s">
        <v>690</v>
      </c>
      <c r="H860" s="627">
        <v>187076</v>
      </c>
      <c r="I860" s="627">
        <v>87076</v>
      </c>
      <c r="J860" s="627" t="s">
        <v>1065</v>
      </c>
      <c r="K860" s="627" t="s">
        <v>1066</v>
      </c>
      <c r="L860" s="629">
        <v>116.16350150452</v>
      </c>
      <c r="M860" s="629">
        <v>5</v>
      </c>
      <c r="N860" s="630">
        <v>580.74070198974596</v>
      </c>
    </row>
    <row r="861" spans="1:14" ht="14.4" customHeight="1" x14ac:dyDescent="0.3">
      <c r="A861" s="625" t="s">
        <v>549</v>
      </c>
      <c r="B861" s="626" t="s">
        <v>551</v>
      </c>
      <c r="C861" s="627" t="s">
        <v>567</v>
      </c>
      <c r="D861" s="628" t="s">
        <v>568</v>
      </c>
      <c r="E861" s="627" t="s">
        <v>552</v>
      </c>
      <c r="F861" s="628" t="s">
        <v>553</v>
      </c>
      <c r="G861" s="627" t="s">
        <v>690</v>
      </c>
      <c r="H861" s="627">
        <v>187111</v>
      </c>
      <c r="I861" s="627">
        <v>87111</v>
      </c>
      <c r="J861" s="627" t="s">
        <v>1727</v>
      </c>
      <c r="K861" s="627" t="s">
        <v>1728</v>
      </c>
      <c r="L861" s="629">
        <v>74.14</v>
      </c>
      <c r="M861" s="629">
        <v>5</v>
      </c>
      <c r="N861" s="630">
        <v>370.7</v>
      </c>
    </row>
    <row r="862" spans="1:14" ht="14.4" customHeight="1" x14ac:dyDescent="0.3">
      <c r="A862" s="625" t="s">
        <v>549</v>
      </c>
      <c r="B862" s="626" t="s">
        <v>551</v>
      </c>
      <c r="C862" s="627" t="s">
        <v>567</v>
      </c>
      <c r="D862" s="628" t="s">
        <v>568</v>
      </c>
      <c r="E862" s="627" t="s">
        <v>552</v>
      </c>
      <c r="F862" s="628" t="s">
        <v>553</v>
      </c>
      <c r="G862" s="627" t="s">
        <v>690</v>
      </c>
      <c r="H862" s="627">
        <v>188217</v>
      </c>
      <c r="I862" s="627">
        <v>88217</v>
      </c>
      <c r="J862" s="627" t="s">
        <v>1069</v>
      </c>
      <c r="K862" s="627" t="s">
        <v>1070</v>
      </c>
      <c r="L862" s="629">
        <v>119.85082232042917</v>
      </c>
      <c r="M862" s="629">
        <v>32</v>
      </c>
      <c r="N862" s="630">
        <v>3842.7502090302241</v>
      </c>
    </row>
    <row r="863" spans="1:14" ht="14.4" customHeight="1" x14ac:dyDescent="0.3">
      <c r="A863" s="625" t="s">
        <v>549</v>
      </c>
      <c r="B863" s="626" t="s">
        <v>551</v>
      </c>
      <c r="C863" s="627" t="s">
        <v>567</v>
      </c>
      <c r="D863" s="628" t="s">
        <v>568</v>
      </c>
      <c r="E863" s="627" t="s">
        <v>552</v>
      </c>
      <c r="F863" s="628" t="s">
        <v>553</v>
      </c>
      <c r="G863" s="627" t="s">
        <v>690</v>
      </c>
      <c r="H863" s="627">
        <v>188219</v>
      </c>
      <c r="I863" s="627">
        <v>88219</v>
      </c>
      <c r="J863" s="627" t="s">
        <v>1069</v>
      </c>
      <c r="K863" s="627" t="s">
        <v>1071</v>
      </c>
      <c r="L863" s="629">
        <v>135.18279800364047</v>
      </c>
      <c r="M863" s="629">
        <v>41</v>
      </c>
      <c r="N863" s="630">
        <v>5537.9540417167736</v>
      </c>
    </row>
    <row r="864" spans="1:14" ht="14.4" customHeight="1" x14ac:dyDescent="0.3">
      <c r="A864" s="625" t="s">
        <v>549</v>
      </c>
      <c r="B864" s="626" t="s">
        <v>551</v>
      </c>
      <c r="C864" s="627" t="s">
        <v>567</v>
      </c>
      <c r="D864" s="628" t="s">
        <v>568</v>
      </c>
      <c r="E864" s="627" t="s">
        <v>552</v>
      </c>
      <c r="F864" s="628" t="s">
        <v>553</v>
      </c>
      <c r="G864" s="627" t="s">
        <v>690</v>
      </c>
      <c r="H864" s="627">
        <v>188356</v>
      </c>
      <c r="I864" s="627">
        <v>88356</v>
      </c>
      <c r="J864" s="627" t="s">
        <v>1072</v>
      </c>
      <c r="K864" s="627" t="s">
        <v>1073</v>
      </c>
      <c r="L864" s="629">
        <v>81.519882886179076</v>
      </c>
      <c r="M864" s="629">
        <v>10</v>
      </c>
      <c r="N864" s="630">
        <v>814.59869745691572</v>
      </c>
    </row>
    <row r="865" spans="1:14" ht="14.4" customHeight="1" x14ac:dyDescent="0.3">
      <c r="A865" s="625" t="s">
        <v>549</v>
      </c>
      <c r="B865" s="626" t="s">
        <v>551</v>
      </c>
      <c r="C865" s="627" t="s">
        <v>567</v>
      </c>
      <c r="D865" s="628" t="s">
        <v>568</v>
      </c>
      <c r="E865" s="627" t="s">
        <v>552</v>
      </c>
      <c r="F865" s="628" t="s">
        <v>553</v>
      </c>
      <c r="G865" s="627" t="s">
        <v>690</v>
      </c>
      <c r="H865" s="627">
        <v>188630</v>
      </c>
      <c r="I865" s="627">
        <v>88630</v>
      </c>
      <c r="J865" s="627" t="s">
        <v>1074</v>
      </c>
      <c r="K865" s="627" t="s">
        <v>1075</v>
      </c>
      <c r="L865" s="629">
        <v>72.784309303728421</v>
      </c>
      <c r="M865" s="629">
        <v>44</v>
      </c>
      <c r="N865" s="630">
        <v>3197.1668465789644</v>
      </c>
    </row>
    <row r="866" spans="1:14" ht="14.4" customHeight="1" x14ac:dyDescent="0.3">
      <c r="A866" s="625" t="s">
        <v>549</v>
      </c>
      <c r="B866" s="626" t="s">
        <v>551</v>
      </c>
      <c r="C866" s="627" t="s">
        <v>567</v>
      </c>
      <c r="D866" s="628" t="s">
        <v>568</v>
      </c>
      <c r="E866" s="627" t="s">
        <v>552</v>
      </c>
      <c r="F866" s="628" t="s">
        <v>553</v>
      </c>
      <c r="G866" s="627" t="s">
        <v>690</v>
      </c>
      <c r="H866" s="627">
        <v>188900</v>
      </c>
      <c r="I866" s="627">
        <v>88900</v>
      </c>
      <c r="J866" s="627" t="s">
        <v>1076</v>
      </c>
      <c r="K866" s="627" t="s">
        <v>943</v>
      </c>
      <c r="L866" s="629">
        <v>67.649607441647518</v>
      </c>
      <c r="M866" s="629">
        <v>30</v>
      </c>
      <c r="N866" s="630">
        <v>2037.096722796824</v>
      </c>
    </row>
    <row r="867" spans="1:14" ht="14.4" customHeight="1" x14ac:dyDescent="0.3">
      <c r="A867" s="625" t="s">
        <v>549</v>
      </c>
      <c r="B867" s="626" t="s">
        <v>551</v>
      </c>
      <c r="C867" s="627" t="s">
        <v>567</v>
      </c>
      <c r="D867" s="628" t="s">
        <v>568</v>
      </c>
      <c r="E867" s="627" t="s">
        <v>552</v>
      </c>
      <c r="F867" s="628" t="s">
        <v>553</v>
      </c>
      <c r="G867" s="627" t="s">
        <v>690</v>
      </c>
      <c r="H867" s="627">
        <v>188967</v>
      </c>
      <c r="I867" s="627">
        <v>88967</v>
      </c>
      <c r="J867" s="627" t="s">
        <v>1076</v>
      </c>
      <c r="K867" s="627" t="s">
        <v>1729</v>
      </c>
      <c r="L867" s="629">
        <v>99.146684418509196</v>
      </c>
      <c r="M867" s="629">
        <v>10</v>
      </c>
      <c r="N867" s="630">
        <v>994.74685146860088</v>
      </c>
    </row>
    <row r="868" spans="1:14" ht="14.4" customHeight="1" x14ac:dyDescent="0.3">
      <c r="A868" s="625" t="s">
        <v>549</v>
      </c>
      <c r="B868" s="626" t="s">
        <v>551</v>
      </c>
      <c r="C868" s="627" t="s">
        <v>567</v>
      </c>
      <c r="D868" s="628" t="s">
        <v>568</v>
      </c>
      <c r="E868" s="627" t="s">
        <v>552</v>
      </c>
      <c r="F868" s="628" t="s">
        <v>553</v>
      </c>
      <c r="G868" s="627" t="s">
        <v>690</v>
      </c>
      <c r="H868" s="627">
        <v>190991</v>
      </c>
      <c r="I868" s="627">
        <v>90991</v>
      </c>
      <c r="J868" s="627" t="s">
        <v>1077</v>
      </c>
      <c r="K868" s="627" t="s">
        <v>1078</v>
      </c>
      <c r="L868" s="629">
        <v>47.035638333847984</v>
      </c>
      <c r="M868" s="629">
        <v>38</v>
      </c>
      <c r="N868" s="630">
        <v>1790.9403555692793</v>
      </c>
    </row>
    <row r="869" spans="1:14" ht="14.4" customHeight="1" x14ac:dyDescent="0.3">
      <c r="A869" s="625" t="s">
        <v>549</v>
      </c>
      <c r="B869" s="626" t="s">
        <v>551</v>
      </c>
      <c r="C869" s="627" t="s">
        <v>567</v>
      </c>
      <c r="D869" s="628" t="s">
        <v>568</v>
      </c>
      <c r="E869" s="627" t="s">
        <v>552</v>
      </c>
      <c r="F869" s="628" t="s">
        <v>553</v>
      </c>
      <c r="G869" s="627" t="s">
        <v>690</v>
      </c>
      <c r="H869" s="627">
        <v>191565</v>
      </c>
      <c r="I869" s="627">
        <v>191565</v>
      </c>
      <c r="J869" s="627" t="s">
        <v>1730</v>
      </c>
      <c r="K869" s="627" t="s">
        <v>1731</v>
      </c>
      <c r="L869" s="629">
        <v>448.27000000000021</v>
      </c>
      <c r="M869" s="629">
        <v>39.194450400000001</v>
      </c>
      <c r="N869" s="630">
        <v>17569.696280808002</v>
      </c>
    </row>
    <row r="870" spans="1:14" ht="14.4" customHeight="1" x14ac:dyDescent="0.3">
      <c r="A870" s="625" t="s">
        <v>549</v>
      </c>
      <c r="B870" s="626" t="s">
        <v>551</v>
      </c>
      <c r="C870" s="627" t="s">
        <v>567</v>
      </c>
      <c r="D870" s="628" t="s">
        <v>568</v>
      </c>
      <c r="E870" s="627" t="s">
        <v>552</v>
      </c>
      <c r="F870" s="628" t="s">
        <v>553</v>
      </c>
      <c r="G870" s="627" t="s">
        <v>690</v>
      </c>
      <c r="H870" s="627">
        <v>191681</v>
      </c>
      <c r="I870" s="627">
        <v>91681</v>
      </c>
      <c r="J870" s="627" t="s">
        <v>1732</v>
      </c>
      <c r="K870" s="627" t="s">
        <v>1733</v>
      </c>
      <c r="L870" s="629">
        <v>136.78970443936899</v>
      </c>
      <c r="M870" s="629">
        <v>1</v>
      </c>
      <c r="N870" s="630">
        <v>136.78970443936899</v>
      </c>
    </row>
    <row r="871" spans="1:14" ht="14.4" customHeight="1" x14ac:dyDescent="0.3">
      <c r="A871" s="625" t="s">
        <v>549</v>
      </c>
      <c r="B871" s="626" t="s">
        <v>551</v>
      </c>
      <c r="C871" s="627" t="s">
        <v>567</v>
      </c>
      <c r="D871" s="628" t="s">
        <v>568</v>
      </c>
      <c r="E871" s="627" t="s">
        <v>552</v>
      </c>
      <c r="F871" s="628" t="s">
        <v>553</v>
      </c>
      <c r="G871" s="627" t="s">
        <v>690</v>
      </c>
      <c r="H871" s="627">
        <v>191836</v>
      </c>
      <c r="I871" s="627">
        <v>91836</v>
      </c>
      <c r="J871" s="627" t="s">
        <v>794</v>
      </c>
      <c r="K871" s="627" t="s">
        <v>1079</v>
      </c>
      <c r="L871" s="629">
        <v>46.880345662218396</v>
      </c>
      <c r="M871" s="629">
        <v>181</v>
      </c>
      <c r="N871" s="630">
        <v>8478.0684513518645</v>
      </c>
    </row>
    <row r="872" spans="1:14" ht="14.4" customHeight="1" x14ac:dyDescent="0.3">
      <c r="A872" s="625" t="s">
        <v>549</v>
      </c>
      <c r="B872" s="626" t="s">
        <v>551</v>
      </c>
      <c r="C872" s="627" t="s">
        <v>567</v>
      </c>
      <c r="D872" s="628" t="s">
        <v>568</v>
      </c>
      <c r="E872" s="627" t="s">
        <v>552</v>
      </c>
      <c r="F872" s="628" t="s">
        <v>553</v>
      </c>
      <c r="G872" s="627" t="s">
        <v>690</v>
      </c>
      <c r="H872" s="627">
        <v>192410</v>
      </c>
      <c r="I872" s="627">
        <v>92410</v>
      </c>
      <c r="J872" s="627" t="s">
        <v>1734</v>
      </c>
      <c r="K872" s="627" t="s">
        <v>1112</v>
      </c>
      <c r="L872" s="629">
        <v>212.999839083117</v>
      </c>
      <c r="M872" s="629">
        <v>6</v>
      </c>
      <c r="N872" s="630">
        <v>1277.999034498702</v>
      </c>
    </row>
    <row r="873" spans="1:14" ht="14.4" customHeight="1" x14ac:dyDescent="0.3">
      <c r="A873" s="625" t="s">
        <v>549</v>
      </c>
      <c r="B873" s="626" t="s">
        <v>551</v>
      </c>
      <c r="C873" s="627" t="s">
        <v>567</v>
      </c>
      <c r="D873" s="628" t="s">
        <v>568</v>
      </c>
      <c r="E873" s="627" t="s">
        <v>552</v>
      </c>
      <c r="F873" s="628" t="s">
        <v>553</v>
      </c>
      <c r="G873" s="627" t="s">
        <v>690</v>
      </c>
      <c r="H873" s="627">
        <v>192853</v>
      </c>
      <c r="I873" s="627">
        <v>192853</v>
      </c>
      <c r="J873" s="627" t="s">
        <v>799</v>
      </c>
      <c r="K873" s="627" t="s">
        <v>1085</v>
      </c>
      <c r="L873" s="629">
        <v>106.06619224220496</v>
      </c>
      <c r="M873" s="629">
        <v>40</v>
      </c>
      <c r="N873" s="630">
        <v>4263.0642493415344</v>
      </c>
    </row>
    <row r="874" spans="1:14" ht="14.4" customHeight="1" x14ac:dyDescent="0.3">
      <c r="A874" s="625" t="s">
        <v>549</v>
      </c>
      <c r="B874" s="626" t="s">
        <v>551</v>
      </c>
      <c r="C874" s="627" t="s">
        <v>567</v>
      </c>
      <c r="D874" s="628" t="s">
        <v>568</v>
      </c>
      <c r="E874" s="627" t="s">
        <v>552</v>
      </c>
      <c r="F874" s="628" t="s">
        <v>553</v>
      </c>
      <c r="G874" s="627" t="s">
        <v>690</v>
      </c>
      <c r="H874" s="627">
        <v>193104</v>
      </c>
      <c r="I874" s="627">
        <v>93104</v>
      </c>
      <c r="J874" s="627" t="s">
        <v>1086</v>
      </c>
      <c r="K874" s="627" t="s">
        <v>1087</v>
      </c>
      <c r="L874" s="629">
        <v>40.728349988901954</v>
      </c>
      <c r="M874" s="629">
        <v>28</v>
      </c>
      <c r="N874" s="630">
        <v>1133.1003997336468</v>
      </c>
    </row>
    <row r="875" spans="1:14" ht="14.4" customHeight="1" x14ac:dyDescent="0.3">
      <c r="A875" s="625" t="s">
        <v>549</v>
      </c>
      <c r="B875" s="626" t="s">
        <v>551</v>
      </c>
      <c r="C875" s="627" t="s">
        <v>567</v>
      </c>
      <c r="D875" s="628" t="s">
        <v>568</v>
      </c>
      <c r="E875" s="627" t="s">
        <v>552</v>
      </c>
      <c r="F875" s="628" t="s">
        <v>553</v>
      </c>
      <c r="G875" s="627" t="s">
        <v>690</v>
      </c>
      <c r="H875" s="627">
        <v>193105</v>
      </c>
      <c r="I875" s="627">
        <v>93105</v>
      </c>
      <c r="J875" s="627" t="s">
        <v>1086</v>
      </c>
      <c r="K875" s="627" t="s">
        <v>1088</v>
      </c>
      <c r="L875" s="629">
        <v>292.00859869766913</v>
      </c>
      <c r="M875" s="629">
        <v>12</v>
      </c>
      <c r="N875" s="630">
        <v>3506.6203817673677</v>
      </c>
    </row>
    <row r="876" spans="1:14" ht="14.4" customHeight="1" x14ac:dyDescent="0.3">
      <c r="A876" s="625" t="s">
        <v>549</v>
      </c>
      <c r="B876" s="626" t="s">
        <v>551</v>
      </c>
      <c r="C876" s="627" t="s">
        <v>567</v>
      </c>
      <c r="D876" s="628" t="s">
        <v>568</v>
      </c>
      <c r="E876" s="627" t="s">
        <v>552</v>
      </c>
      <c r="F876" s="628" t="s">
        <v>553</v>
      </c>
      <c r="G876" s="627" t="s">
        <v>690</v>
      </c>
      <c r="H876" s="627">
        <v>193124</v>
      </c>
      <c r="I876" s="627">
        <v>93124</v>
      </c>
      <c r="J876" s="627" t="s">
        <v>865</v>
      </c>
      <c r="K876" s="627" t="s">
        <v>1089</v>
      </c>
      <c r="L876" s="629">
        <v>55.92833964977757</v>
      </c>
      <c r="M876" s="629">
        <v>19</v>
      </c>
      <c r="N876" s="630">
        <v>1062.5101136959961</v>
      </c>
    </row>
    <row r="877" spans="1:14" ht="14.4" customHeight="1" x14ac:dyDescent="0.3">
      <c r="A877" s="625" t="s">
        <v>549</v>
      </c>
      <c r="B877" s="626" t="s">
        <v>551</v>
      </c>
      <c r="C877" s="627" t="s">
        <v>567</v>
      </c>
      <c r="D877" s="628" t="s">
        <v>568</v>
      </c>
      <c r="E877" s="627" t="s">
        <v>552</v>
      </c>
      <c r="F877" s="628" t="s">
        <v>553</v>
      </c>
      <c r="G877" s="627" t="s">
        <v>690</v>
      </c>
      <c r="H877" s="627">
        <v>193582</v>
      </c>
      <c r="I877" s="627">
        <v>93582</v>
      </c>
      <c r="J877" s="627" t="s">
        <v>1092</v>
      </c>
      <c r="K877" s="627" t="s">
        <v>1093</v>
      </c>
      <c r="L877" s="629">
        <v>75.680206426056699</v>
      </c>
      <c r="M877" s="629">
        <v>2</v>
      </c>
      <c r="N877" s="630">
        <v>151.3604128521134</v>
      </c>
    </row>
    <row r="878" spans="1:14" ht="14.4" customHeight="1" x14ac:dyDescent="0.3">
      <c r="A878" s="625" t="s">
        <v>549</v>
      </c>
      <c r="B878" s="626" t="s">
        <v>551</v>
      </c>
      <c r="C878" s="627" t="s">
        <v>567</v>
      </c>
      <c r="D878" s="628" t="s">
        <v>568</v>
      </c>
      <c r="E878" s="627" t="s">
        <v>552</v>
      </c>
      <c r="F878" s="628" t="s">
        <v>553</v>
      </c>
      <c r="G878" s="627" t="s">
        <v>690</v>
      </c>
      <c r="H878" s="627">
        <v>193723</v>
      </c>
      <c r="I878" s="627">
        <v>93723</v>
      </c>
      <c r="J878" s="627" t="s">
        <v>1094</v>
      </c>
      <c r="K878" s="627" t="s">
        <v>1095</v>
      </c>
      <c r="L878" s="629">
        <v>42.4</v>
      </c>
      <c r="M878" s="629">
        <v>3</v>
      </c>
      <c r="N878" s="630">
        <v>127.19999999999999</v>
      </c>
    </row>
    <row r="879" spans="1:14" ht="14.4" customHeight="1" x14ac:dyDescent="0.3">
      <c r="A879" s="625" t="s">
        <v>549</v>
      </c>
      <c r="B879" s="626" t="s">
        <v>551</v>
      </c>
      <c r="C879" s="627" t="s">
        <v>567</v>
      </c>
      <c r="D879" s="628" t="s">
        <v>568</v>
      </c>
      <c r="E879" s="627" t="s">
        <v>552</v>
      </c>
      <c r="F879" s="628" t="s">
        <v>553</v>
      </c>
      <c r="G879" s="627" t="s">
        <v>690</v>
      </c>
      <c r="H879" s="627">
        <v>193724</v>
      </c>
      <c r="I879" s="627">
        <v>93724</v>
      </c>
      <c r="J879" s="627" t="s">
        <v>1096</v>
      </c>
      <c r="K879" s="627" t="s">
        <v>1097</v>
      </c>
      <c r="L879" s="629">
        <v>71.970241434277071</v>
      </c>
      <c r="M879" s="629">
        <v>6</v>
      </c>
      <c r="N879" s="630">
        <v>431.82166427685854</v>
      </c>
    </row>
    <row r="880" spans="1:14" ht="14.4" customHeight="1" x14ac:dyDescent="0.3">
      <c r="A880" s="625" t="s">
        <v>549</v>
      </c>
      <c r="B880" s="626" t="s">
        <v>551</v>
      </c>
      <c r="C880" s="627" t="s">
        <v>567</v>
      </c>
      <c r="D880" s="628" t="s">
        <v>568</v>
      </c>
      <c r="E880" s="627" t="s">
        <v>552</v>
      </c>
      <c r="F880" s="628" t="s">
        <v>553</v>
      </c>
      <c r="G880" s="627" t="s">
        <v>690</v>
      </c>
      <c r="H880" s="627">
        <v>193746</v>
      </c>
      <c r="I880" s="627">
        <v>93746</v>
      </c>
      <c r="J880" s="627" t="s">
        <v>1098</v>
      </c>
      <c r="K880" s="627" t="s">
        <v>1099</v>
      </c>
      <c r="L880" s="629">
        <v>391.36489149011078</v>
      </c>
      <c r="M880" s="629">
        <v>20</v>
      </c>
      <c r="N880" s="630">
        <v>7827.2978298022153</v>
      </c>
    </row>
    <row r="881" spans="1:14" ht="14.4" customHeight="1" x14ac:dyDescent="0.3">
      <c r="A881" s="625" t="s">
        <v>549</v>
      </c>
      <c r="B881" s="626" t="s">
        <v>551</v>
      </c>
      <c r="C881" s="627" t="s">
        <v>567</v>
      </c>
      <c r="D881" s="628" t="s">
        <v>568</v>
      </c>
      <c r="E881" s="627" t="s">
        <v>552</v>
      </c>
      <c r="F881" s="628" t="s">
        <v>553</v>
      </c>
      <c r="G881" s="627" t="s">
        <v>690</v>
      </c>
      <c r="H881" s="627">
        <v>193779</v>
      </c>
      <c r="I881" s="627">
        <v>93779</v>
      </c>
      <c r="J881" s="627" t="s">
        <v>1735</v>
      </c>
      <c r="K881" s="627" t="s">
        <v>1736</v>
      </c>
      <c r="L881" s="629">
        <v>72.51461201559141</v>
      </c>
      <c r="M881" s="629">
        <v>5</v>
      </c>
      <c r="N881" s="630">
        <v>361.20922403118283</v>
      </c>
    </row>
    <row r="882" spans="1:14" ht="14.4" customHeight="1" x14ac:dyDescent="0.3">
      <c r="A882" s="625" t="s">
        <v>549</v>
      </c>
      <c r="B882" s="626" t="s">
        <v>551</v>
      </c>
      <c r="C882" s="627" t="s">
        <v>567</v>
      </c>
      <c r="D882" s="628" t="s">
        <v>568</v>
      </c>
      <c r="E882" s="627" t="s">
        <v>552</v>
      </c>
      <c r="F882" s="628" t="s">
        <v>553</v>
      </c>
      <c r="G882" s="627" t="s">
        <v>690</v>
      </c>
      <c r="H882" s="627">
        <v>194248</v>
      </c>
      <c r="I882" s="627">
        <v>94248</v>
      </c>
      <c r="J882" s="627" t="s">
        <v>1102</v>
      </c>
      <c r="K882" s="627" t="s">
        <v>1103</v>
      </c>
      <c r="L882" s="629">
        <v>49.599947972654739</v>
      </c>
      <c r="M882" s="629">
        <v>10</v>
      </c>
      <c r="N882" s="630">
        <v>495.9996878359284</v>
      </c>
    </row>
    <row r="883" spans="1:14" ht="14.4" customHeight="1" x14ac:dyDescent="0.3">
      <c r="A883" s="625" t="s">
        <v>549</v>
      </c>
      <c r="B883" s="626" t="s">
        <v>551</v>
      </c>
      <c r="C883" s="627" t="s">
        <v>567</v>
      </c>
      <c r="D883" s="628" t="s">
        <v>568</v>
      </c>
      <c r="E883" s="627" t="s">
        <v>552</v>
      </c>
      <c r="F883" s="628" t="s">
        <v>553</v>
      </c>
      <c r="G883" s="627" t="s">
        <v>690</v>
      </c>
      <c r="H883" s="627">
        <v>194292</v>
      </c>
      <c r="I883" s="627">
        <v>94292</v>
      </c>
      <c r="J883" s="627" t="s">
        <v>1102</v>
      </c>
      <c r="K883" s="627" t="s">
        <v>1104</v>
      </c>
      <c r="L883" s="629">
        <v>91.922989146466179</v>
      </c>
      <c r="M883" s="629">
        <v>162</v>
      </c>
      <c r="N883" s="630">
        <v>14907.583103943234</v>
      </c>
    </row>
    <row r="884" spans="1:14" ht="14.4" customHeight="1" x14ac:dyDescent="0.3">
      <c r="A884" s="625" t="s">
        <v>549</v>
      </c>
      <c r="B884" s="626" t="s">
        <v>551</v>
      </c>
      <c r="C884" s="627" t="s">
        <v>567</v>
      </c>
      <c r="D884" s="628" t="s">
        <v>568</v>
      </c>
      <c r="E884" s="627" t="s">
        <v>552</v>
      </c>
      <c r="F884" s="628" t="s">
        <v>553</v>
      </c>
      <c r="G884" s="627" t="s">
        <v>690</v>
      </c>
      <c r="H884" s="627">
        <v>194810</v>
      </c>
      <c r="I884" s="627">
        <v>94810</v>
      </c>
      <c r="J884" s="627" t="s">
        <v>1107</v>
      </c>
      <c r="K884" s="627" t="s">
        <v>1108</v>
      </c>
      <c r="L884" s="629">
        <v>44.38</v>
      </c>
      <c r="M884" s="629">
        <v>2</v>
      </c>
      <c r="N884" s="630">
        <v>88.76</v>
      </c>
    </row>
    <row r="885" spans="1:14" ht="14.4" customHeight="1" x14ac:dyDescent="0.3">
      <c r="A885" s="625" t="s">
        <v>549</v>
      </c>
      <c r="B885" s="626" t="s">
        <v>551</v>
      </c>
      <c r="C885" s="627" t="s">
        <v>567</v>
      </c>
      <c r="D885" s="628" t="s">
        <v>568</v>
      </c>
      <c r="E885" s="627" t="s">
        <v>552</v>
      </c>
      <c r="F885" s="628" t="s">
        <v>553</v>
      </c>
      <c r="G885" s="627" t="s">
        <v>690</v>
      </c>
      <c r="H885" s="627">
        <v>194919</v>
      </c>
      <c r="I885" s="627">
        <v>94919</v>
      </c>
      <c r="J885" s="627" t="s">
        <v>1111</v>
      </c>
      <c r="K885" s="627" t="s">
        <v>1737</v>
      </c>
      <c r="L885" s="629">
        <v>33.340000000000003</v>
      </c>
      <c r="M885" s="629">
        <v>3</v>
      </c>
      <c r="N885" s="630">
        <v>100.02000000000001</v>
      </c>
    </row>
    <row r="886" spans="1:14" ht="14.4" customHeight="1" x14ac:dyDescent="0.3">
      <c r="A886" s="625" t="s">
        <v>549</v>
      </c>
      <c r="B886" s="626" t="s">
        <v>551</v>
      </c>
      <c r="C886" s="627" t="s">
        <v>567</v>
      </c>
      <c r="D886" s="628" t="s">
        <v>568</v>
      </c>
      <c r="E886" s="627" t="s">
        <v>552</v>
      </c>
      <c r="F886" s="628" t="s">
        <v>553</v>
      </c>
      <c r="G886" s="627" t="s">
        <v>690</v>
      </c>
      <c r="H886" s="627">
        <v>194920</v>
      </c>
      <c r="I886" s="627">
        <v>94920</v>
      </c>
      <c r="J886" s="627" t="s">
        <v>1111</v>
      </c>
      <c r="K886" s="627" t="s">
        <v>1112</v>
      </c>
      <c r="L886" s="629">
        <v>56.00028349305726</v>
      </c>
      <c r="M886" s="629">
        <v>17</v>
      </c>
      <c r="N886" s="630">
        <v>954.08425239585904</v>
      </c>
    </row>
    <row r="887" spans="1:14" ht="14.4" customHeight="1" x14ac:dyDescent="0.3">
      <c r="A887" s="625" t="s">
        <v>549</v>
      </c>
      <c r="B887" s="626" t="s">
        <v>551</v>
      </c>
      <c r="C887" s="627" t="s">
        <v>567</v>
      </c>
      <c r="D887" s="628" t="s">
        <v>568</v>
      </c>
      <c r="E887" s="627" t="s">
        <v>552</v>
      </c>
      <c r="F887" s="628" t="s">
        <v>553</v>
      </c>
      <c r="G887" s="627" t="s">
        <v>690</v>
      </c>
      <c r="H887" s="627">
        <v>196118</v>
      </c>
      <c r="I887" s="627">
        <v>96118</v>
      </c>
      <c r="J887" s="627" t="s">
        <v>1738</v>
      </c>
      <c r="K887" s="627" t="s">
        <v>1739</v>
      </c>
      <c r="L887" s="629">
        <v>541.480118252171</v>
      </c>
      <c r="M887" s="629">
        <v>2</v>
      </c>
      <c r="N887" s="630">
        <v>1082.960236504342</v>
      </c>
    </row>
    <row r="888" spans="1:14" ht="14.4" customHeight="1" x14ac:dyDescent="0.3">
      <c r="A888" s="625" t="s">
        <v>549</v>
      </c>
      <c r="B888" s="626" t="s">
        <v>551</v>
      </c>
      <c r="C888" s="627" t="s">
        <v>567</v>
      </c>
      <c r="D888" s="628" t="s">
        <v>568</v>
      </c>
      <c r="E888" s="627" t="s">
        <v>552</v>
      </c>
      <c r="F888" s="628" t="s">
        <v>553</v>
      </c>
      <c r="G888" s="627" t="s">
        <v>690</v>
      </c>
      <c r="H888" s="627">
        <v>196303</v>
      </c>
      <c r="I888" s="627">
        <v>96303</v>
      </c>
      <c r="J888" s="627" t="s">
        <v>1113</v>
      </c>
      <c r="K888" s="627" t="s">
        <v>1114</v>
      </c>
      <c r="L888" s="629">
        <v>38.112504152628048</v>
      </c>
      <c r="M888" s="629">
        <v>7</v>
      </c>
      <c r="N888" s="630">
        <v>266.87003322102441</v>
      </c>
    </row>
    <row r="889" spans="1:14" ht="14.4" customHeight="1" x14ac:dyDescent="0.3">
      <c r="A889" s="625" t="s">
        <v>549</v>
      </c>
      <c r="B889" s="626" t="s">
        <v>551</v>
      </c>
      <c r="C889" s="627" t="s">
        <v>567</v>
      </c>
      <c r="D889" s="628" t="s">
        <v>568</v>
      </c>
      <c r="E889" s="627" t="s">
        <v>552</v>
      </c>
      <c r="F889" s="628" t="s">
        <v>553</v>
      </c>
      <c r="G889" s="627" t="s">
        <v>690</v>
      </c>
      <c r="H889" s="627">
        <v>196610</v>
      </c>
      <c r="I889" s="627">
        <v>96610</v>
      </c>
      <c r="J889" s="627" t="s">
        <v>1115</v>
      </c>
      <c r="K889" s="627" t="s">
        <v>1116</v>
      </c>
      <c r="L889" s="629">
        <v>54.539923984769395</v>
      </c>
      <c r="M889" s="629">
        <v>6</v>
      </c>
      <c r="N889" s="630">
        <v>327.23954390861638</v>
      </c>
    </row>
    <row r="890" spans="1:14" ht="14.4" customHeight="1" x14ac:dyDescent="0.3">
      <c r="A890" s="625" t="s">
        <v>549</v>
      </c>
      <c r="B890" s="626" t="s">
        <v>551</v>
      </c>
      <c r="C890" s="627" t="s">
        <v>567</v>
      </c>
      <c r="D890" s="628" t="s">
        <v>568</v>
      </c>
      <c r="E890" s="627" t="s">
        <v>552</v>
      </c>
      <c r="F890" s="628" t="s">
        <v>553</v>
      </c>
      <c r="G890" s="627" t="s">
        <v>690</v>
      </c>
      <c r="H890" s="627">
        <v>196635</v>
      </c>
      <c r="I890" s="627">
        <v>96635</v>
      </c>
      <c r="J890" s="627" t="s">
        <v>1117</v>
      </c>
      <c r="K890" s="627" t="s">
        <v>1118</v>
      </c>
      <c r="L890" s="629">
        <v>104.490063599498</v>
      </c>
      <c r="M890" s="629">
        <v>8</v>
      </c>
      <c r="N890" s="630">
        <v>827.56050879598411</v>
      </c>
    </row>
    <row r="891" spans="1:14" ht="14.4" customHeight="1" x14ac:dyDescent="0.3">
      <c r="A891" s="625" t="s">
        <v>549</v>
      </c>
      <c r="B891" s="626" t="s">
        <v>551</v>
      </c>
      <c r="C891" s="627" t="s">
        <v>567</v>
      </c>
      <c r="D891" s="628" t="s">
        <v>568</v>
      </c>
      <c r="E891" s="627" t="s">
        <v>552</v>
      </c>
      <c r="F891" s="628" t="s">
        <v>553</v>
      </c>
      <c r="G891" s="627" t="s">
        <v>690</v>
      </c>
      <c r="H891" s="627">
        <v>196696</v>
      </c>
      <c r="I891" s="627">
        <v>96696</v>
      </c>
      <c r="J891" s="627" t="s">
        <v>1119</v>
      </c>
      <c r="K891" s="627" t="s">
        <v>1120</v>
      </c>
      <c r="L891" s="629">
        <v>28.936199824796258</v>
      </c>
      <c r="M891" s="629">
        <v>12</v>
      </c>
      <c r="N891" s="630">
        <v>347.54907249855324</v>
      </c>
    </row>
    <row r="892" spans="1:14" ht="14.4" customHeight="1" x14ac:dyDescent="0.3">
      <c r="A892" s="625" t="s">
        <v>549</v>
      </c>
      <c r="B892" s="626" t="s">
        <v>551</v>
      </c>
      <c r="C892" s="627" t="s">
        <v>567</v>
      </c>
      <c r="D892" s="628" t="s">
        <v>568</v>
      </c>
      <c r="E892" s="627" t="s">
        <v>552</v>
      </c>
      <c r="F892" s="628" t="s">
        <v>553</v>
      </c>
      <c r="G892" s="627" t="s">
        <v>690</v>
      </c>
      <c r="H892" s="627">
        <v>196872</v>
      </c>
      <c r="I892" s="627">
        <v>96872</v>
      </c>
      <c r="J892" s="627" t="s">
        <v>1123</v>
      </c>
      <c r="K892" s="627" t="s">
        <v>1124</v>
      </c>
      <c r="L892" s="629">
        <v>15.529339823807423</v>
      </c>
      <c r="M892" s="629">
        <v>39</v>
      </c>
      <c r="N892" s="630">
        <v>605.64425312848948</v>
      </c>
    </row>
    <row r="893" spans="1:14" ht="14.4" customHeight="1" x14ac:dyDescent="0.3">
      <c r="A893" s="625" t="s">
        <v>549</v>
      </c>
      <c r="B893" s="626" t="s">
        <v>551</v>
      </c>
      <c r="C893" s="627" t="s">
        <v>567</v>
      </c>
      <c r="D893" s="628" t="s">
        <v>568</v>
      </c>
      <c r="E893" s="627" t="s">
        <v>552</v>
      </c>
      <c r="F893" s="628" t="s">
        <v>553</v>
      </c>
      <c r="G893" s="627" t="s">
        <v>690</v>
      </c>
      <c r="H893" s="627">
        <v>196873</v>
      </c>
      <c r="I893" s="627">
        <v>96873</v>
      </c>
      <c r="J893" s="627" t="s">
        <v>1125</v>
      </c>
      <c r="K893" s="627" t="s">
        <v>1126</v>
      </c>
      <c r="L893" s="629">
        <v>16.896197449485957</v>
      </c>
      <c r="M893" s="629">
        <v>209</v>
      </c>
      <c r="N893" s="630">
        <v>3821.812872043593</v>
      </c>
    </row>
    <row r="894" spans="1:14" ht="14.4" customHeight="1" x14ac:dyDescent="0.3">
      <c r="A894" s="625" t="s">
        <v>549</v>
      </c>
      <c r="B894" s="626" t="s">
        <v>551</v>
      </c>
      <c r="C894" s="627" t="s">
        <v>567</v>
      </c>
      <c r="D894" s="628" t="s">
        <v>568</v>
      </c>
      <c r="E894" s="627" t="s">
        <v>552</v>
      </c>
      <c r="F894" s="628" t="s">
        <v>553</v>
      </c>
      <c r="G894" s="627" t="s">
        <v>690</v>
      </c>
      <c r="H894" s="627">
        <v>196874</v>
      </c>
      <c r="I894" s="627">
        <v>96874</v>
      </c>
      <c r="J894" s="627" t="s">
        <v>695</v>
      </c>
      <c r="K894" s="627" t="s">
        <v>1740</v>
      </c>
      <c r="L894" s="629">
        <v>31.774618559432295</v>
      </c>
      <c r="M894" s="629">
        <v>12</v>
      </c>
      <c r="N894" s="630">
        <v>381.29542271318752</v>
      </c>
    </row>
    <row r="895" spans="1:14" ht="14.4" customHeight="1" x14ac:dyDescent="0.3">
      <c r="A895" s="625" t="s">
        <v>549</v>
      </c>
      <c r="B895" s="626" t="s">
        <v>551</v>
      </c>
      <c r="C895" s="627" t="s">
        <v>567</v>
      </c>
      <c r="D895" s="628" t="s">
        <v>568</v>
      </c>
      <c r="E895" s="627" t="s">
        <v>552</v>
      </c>
      <c r="F895" s="628" t="s">
        <v>553</v>
      </c>
      <c r="G895" s="627" t="s">
        <v>690</v>
      </c>
      <c r="H895" s="627">
        <v>196884</v>
      </c>
      <c r="I895" s="627">
        <v>96884</v>
      </c>
      <c r="J895" s="627" t="s">
        <v>1127</v>
      </c>
      <c r="K895" s="627" t="s">
        <v>1128</v>
      </c>
      <c r="L895" s="629">
        <v>15.240775371584258</v>
      </c>
      <c r="M895" s="629">
        <v>264</v>
      </c>
      <c r="N895" s="630">
        <v>4023.5646980982442</v>
      </c>
    </row>
    <row r="896" spans="1:14" ht="14.4" customHeight="1" x14ac:dyDescent="0.3">
      <c r="A896" s="625" t="s">
        <v>549</v>
      </c>
      <c r="B896" s="626" t="s">
        <v>551</v>
      </c>
      <c r="C896" s="627" t="s">
        <v>567</v>
      </c>
      <c r="D896" s="628" t="s">
        <v>568</v>
      </c>
      <c r="E896" s="627" t="s">
        <v>552</v>
      </c>
      <c r="F896" s="628" t="s">
        <v>553</v>
      </c>
      <c r="G896" s="627" t="s">
        <v>690</v>
      </c>
      <c r="H896" s="627">
        <v>196885</v>
      </c>
      <c r="I896" s="627">
        <v>96885</v>
      </c>
      <c r="J896" s="627" t="s">
        <v>1129</v>
      </c>
      <c r="K896" s="627" t="s">
        <v>1130</v>
      </c>
      <c r="L896" s="629">
        <v>27.747201954006332</v>
      </c>
      <c r="M896" s="629">
        <v>2449</v>
      </c>
      <c r="N896" s="630">
        <v>68944.548777545468</v>
      </c>
    </row>
    <row r="897" spans="1:14" ht="14.4" customHeight="1" x14ac:dyDescent="0.3">
      <c r="A897" s="625" t="s">
        <v>549</v>
      </c>
      <c r="B897" s="626" t="s">
        <v>551</v>
      </c>
      <c r="C897" s="627" t="s">
        <v>567</v>
      </c>
      <c r="D897" s="628" t="s">
        <v>568</v>
      </c>
      <c r="E897" s="627" t="s">
        <v>552</v>
      </c>
      <c r="F897" s="628" t="s">
        <v>553</v>
      </c>
      <c r="G897" s="627" t="s">
        <v>690</v>
      </c>
      <c r="H897" s="627">
        <v>196974</v>
      </c>
      <c r="I897" s="627">
        <v>96974</v>
      </c>
      <c r="J897" s="627" t="s">
        <v>1121</v>
      </c>
      <c r="K897" s="627" t="s">
        <v>1131</v>
      </c>
      <c r="L897" s="629">
        <v>52.49</v>
      </c>
      <c r="M897" s="629">
        <v>2</v>
      </c>
      <c r="N897" s="630">
        <v>104.98</v>
      </c>
    </row>
    <row r="898" spans="1:14" ht="14.4" customHeight="1" x14ac:dyDescent="0.3">
      <c r="A898" s="625" t="s">
        <v>549</v>
      </c>
      <c r="B898" s="626" t="s">
        <v>551</v>
      </c>
      <c r="C898" s="627" t="s">
        <v>567</v>
      </c>
      <c r="D898" s="628" t="s">
        <v>568</v>
      </c>
      <c r="E898" s="627" t="s">
        <v>552</v>
      </c>
      <c r="F898" s="628" t="s">
        <v>553</v>
      </c>
      <c r="G898" s="627" t="s">
        <v>690</v>
      </c>
      <c r="H898" s="627">
        <v>197026</v>
      </c>
      <c r="I898" s="627">
        <v>97026</v>
      </c>
      <c r="J898" s="627" t="s">
        <v>1741</v>
      </c>
      <c r="K898" s="627" t="s">
        <v>1742</v>
      </c>
      <c r="L898" s="629">
        <v>160.22</v>
      </c>
      <c r="M898" s="629">
        <v>4</v>
      </c>
      <c r="N898" s="630">
        <v>640.88</v>
      </c>
    </row>
    <row r="899" spans="1:14" ht="14.4" customHeight="1" x14ac:dyDescent="0.3">
      <c r="A899" s="625" t="s">
        <v>549</v>
      </c>
      <c r="B899" s="626" t="s">
        <v>551</v>
      </c>
      <c r="C899" s="627" t="s">
        <v>567</v>
      </c>
      <c r="D899" s="628" t="s">
        <v>568</v>
      </c>
      <c r="E899" s="627" t="s">
        <v>552</v>
      </c>
      <c r="F899" s="628" t="s">
        <v>553</v>
      </c>
      <c r="G899" s="627" t="s">
        <v>690</v>
      </c>
      <c r="H899" s="627">
        <v>197186</v>
      </c>
      <c r="I899" s="627">
        <v>97186</v>
      </c>
      <c r="J899" s="627" t="s">
        <v>1132</v>
      </c>
      <c r="K899" s="627" t="s">
        <v>1133</v>
      </c>
      <c r="L899" s="629">
        <v>94.69</v>
      </c>
      <c r="M899" s="629">
        <v>3</v>
      </c>
      <c r="N899" s="630">
        <v>284.07</v>
      </c>
    </row>
    <row r="900" spans="1:14" ht="14.4" customHeight="1" x14ac:dyDescent="0.3">
      <c r="A900" s="625" t="s">
        <v>549</v>
      </c>
      <c r="B900" s="626" t="s">
        <v>551</v>
      </c>
      <c r="C900" s="627" t="s">
        <v>567</v>
      </c>
      <c r="D900" s="628" t="s">
        <v>568</v>
      </c>
      <c r="E900" s="627" t="s">
        <v>552</v>
      </c>
      <c r="F900" s="628" t="s">
        <v>553</v>
      </c>
      <c r="G900" s="627" t="s">
        <v>690</v>
      </c>
      <c r="H900" s="627">
        <v>197402</v>
      </c>
      <c r="I900" s="627">
        <v>97402</v>
      </c>
      <c r="J900" s="627" t="s">
        <v>1743</v>
      </c>
      <c r="K900" s="627" t="s">
        <v>1744</v>
      </c>
      <c r="L900" s="629">
        <v>116.31986674351676</v>
      </c>
      <c r="M900" s="629">
        <v>6</v>
      </c>
      <c r="N900" s="630">
        <v>698.20893167237205</v>
      </c>
    </row>
    <row r="901" spans="1:14" ht="14.4" customHeight="1" x14ac:dyDescent="0.3">
      <c r="A901" s="625" t="s">
        <v>549</v>
      </c>
      <c r="B901" s="626" t="s">
        <v>551</v>
      </c>
      <c r="C901" s="627" t="s">
        <v>567</v>
      </c>
      <c r="D901" s="628" t="s">
        <v>568</v>
      </c>
      <c r="E901" s="627" t="s">
        <v>552</v>
      </c>
      <c r="F901" s="628" t="s">
        <v>553</v>
      </c>
      <c r="G901" s="627" t="s">
        <v>690</v>
      </c>
      <c r="H901" s="627">
        <v>197522</v>
      </c>
      <c r="I901" s="627">
        <v>97522</v>
      </c>
      <c r="J901" s="627" t="s">
        <v>831</v>
      </c>
      <c r="K901" s="627" t="s">
        <v>1134</v>
      </c>
      <c r="L901" s="629">
        <v>166.78522698294302</v>
      </c>
      <c r="M901" s="629">
        <v>4</v>
      </c>
      <c r="N901" s="630">
        <v>667.14090793177206</v>
      </c>
    </row>
    <row r="902" spans="1:14" ht="14.4" customHeight="1" x14ac:dyDescent="0.3">
      <c r="A902" s="625" t="s">
        <v>549</v>
      </c>
      <c r="B902" s="626" t="s">
        <v>551</v>
      </c>
      <c r="C902" s="627" t="s">
        <v>567</v>
      </c>
      <c r="D902" s="628" t="s">
        <v>568</v>
      </c>
      <c r="E902" s="627" t="s">
        <v>552</v>
      </c>
      <c r="F902" s="628" t="s">
        <v>553</v>
      </c>
      <c r="G902" s="627" t="s">
        <v>690</v>
      </c>
      <c r="H902" s="627">
        <v>197682</v>
      </c>
      <c r="I902" s="627">
        <v>97682</v>
      </c>
      <c r="J902" s="627" t="s">
        <v>1135</v>
      </c>
      <c r="K902" s="627" t="s">
        <v>1136</v>
      </c>
      <c r="L902" s="629">
        <v>14.574910616888717</v>
      </c>
      <c r="M902" s="629">
        <v>41</v>
      </c>
      <c r="N902" s="630">
        <v>597.57133529243742</v>
      </c>
    </row>
    <row r="903" spans="1:14" ht="14.4" customHeight="1" x14ac:dyDescent="0.3">
      <c r="A903" s="625" t="s">
        <v>549</v>
      </c>
      <c r="B903" s="626" t="s">
        <v>551</v>
      </c>
      <c r="C903" s="627" t="s">
        <v>567</v>
      </c>
      <c r="D903" s="628" t="s">
        <v>568</v>
      </c>
      <c r="E903" s="627" t="s">
        <v>552</v>
      </c>
      <c r="F903" s="628" t="s">
        <v>553</v>
      </c>
      <c r="G903" s="627" t="s">
        <v>690</v>
      </c>
      <c r="H903" s="627">
        <v>198194</v>
      </c>
      <c r="I903" s="627">
        <v>98194</v>
      </c>
      <c r="J903" s="627" t="s">
        <v>1745</v>
      </c>
      <c r="K903" s="627" t="s">
        <v>1746</v>
      </c>
      <c r="L903" s="629">
        <v>106.15</v>
      </c>
      <c r="M903" s="629">
        <v>1</v>
      </c>
      <c r="N903" s="630">
        <v>106.15</v>
      </c>
    </row>
    <row r="904" spans="1:14" ht="14.4" customHeight="1" x14ac:dyDescent="0.3">
      <c r="A904" s="625" t="s">
        <v>549</v>
      </c>
      <c r="B904" s="626" t="s">
        <v>551</v>
      </c>
      <c r="C904" s="627" t="s">
        <v>567</v>
      </c>
      <c r="D904" s="628" t="s">
        <v>568</v>
      </c>
      <c r="E904" s="627" t="s">
        <v>552</v>
      </c>
      <c r="F904" s="628" t="s">
        <v>553</v>
      </c>
      <c r="G904" s="627" t="s">
        <v>690</v>
      </c>
      <c r="H904" s="627">
        <v>198204</v>
      </c>
      <c r="I904" s="627">
        <v>98204</v>
      </c>
      <c r="J904" s="627" t="s">
        <v>1701</v>
      </c>
      <c r="K904" s="627" t="s">
        <v>1595</v>
      </c>
      <c r="L904" s="629">
        <v>40.68</v>
      </c>
      <c r="M904" s="629">
        <v>2</v>
      </c>
      <c r="N904" s="630">
        <v>81.36</v>
      </c>
    </row>
    <row r="905" spans="1:14" ht="14.4" customHeight="1" x14ac:dyDescent="0.3">
      <c r="A905" s="625" t="s">
        <v>549</v>
      </c>
      <c r="B905" s="626" t="s">
        <v>551</v>
      </c>
      <c r="C905" s="627" t="s">
        <v>567</v>
      </c>
      <c r="D905" s="628" t="s">
        <v>568</v>
      </c>
      <c r="E905" s="627" t="s">
        <v>552</v>
      </c>
      <c r="F905" s="628" t="s">
        <v>553</v>
      </c>
      <c r="G905" s="627" t="s">
        <v>690</v>
      </c>
      <c r="H905" s="627">
        <v>198219</v>
      </c>
      <c r="I905" s="627">
        <v>98219</v>
      </c>
      <c r="J905" s="627" t="s">
        <v>1139</v>
      </c>
      <c r="K905" s="627" t="s">
        <v>1140</v>
      </c>
      <c r="L905" s="629">
        <v>42.359955256067764</v>
      </c>
      <c r="M905" s="629">
        <v>17</v>
      </c>
      <c r="N905" s="630">
        <v>707.32959730460993</v>
      </c>
    </row>
    <row r="906" spans="1:14" ht="14.4" customHeight="1" x14ac:dyDescent="0.3">
      <c r="A906" s="625" t="s">
        <v>549</v>
      </c>
      <c r="B906" s="626" t="s">
        <v>551</v>
      </c>
      <c r="C906" s="627" t="s">
        <v>567</v>
      </c>
      <c r="D906" s="628" t="s">
        <v>568</v>
      </c>
      <c r="E906" s="627" t="s">
        <v>552</v>
      </c>
      <c r="F906" s="628" t="s">
        <v>553</v>
      </c>
      <c r="G906" s="627" t="s">
        <v>690</v>
      </c>
      <c r="H906" s="627">
        <v>199295</v>
      </c>
      <c r="I906" s="627">
        <v>99295</v>
      </c>
      <c r="J906" s="627" t="s">
        <v>1141</v>
      </c>
      <c r="K906" s="627" t="s">
        <v>1142</v>
      </c>
      <c r="L906" s="629">
        <v>27.470014039313899</v>
      </c>
      <c r="M906" s="629">
        <v>3</v>
      </c>
      <c r="N906" s="630">
        <v>82.4100421179417</v>
      </c>
    </row>
    <row r="907" spans="1:14" ht="14.4" customHeight="1" x14ac:dyDescent="0.3">
      <c r="A907" s="625" t="s">
        <v>549</v>
      </c>
      <c r="B907" s="626" t="s">
        <v>551</v>
      </c>
      <c r="C907" s="627" t="s">
        <v>567</v>
      </c>
      <c r="D907" s="628" t="s">
        <v>568</v>
      </c>
      <c r="E907" s="627" t="s">
        <v>552</v>
      </c>
      <c r="F907" s="628" t="s">
        <v>553</v>
      </c>
      <c r="G907" s="627" t="s">
        <v>690</v>
      </c>
      <c r="H907" s="627">
        <v>199333</v>
      </c>
      <c r="I907" s="627">
        <v>99333</v>
      </c>
      <c r="J907" s="627" t="s">
        <v>1747</v>
      </c>
      <c r="K907" s="627" t="s">
        <v>1748</v>
      </c>
      <c r="L907" s="629">
        <v>215.95991967573951</v>
      </c>
      <c r="M907" s="629">
        <v>3</v>
      </c>
      <c r="N907" s="630">
        <v>647.87983935147895</v>
      </c>
    </row>
    <row r="908" spans="1:14" ht="14.4" customHeight="1" x14ac:dyDescent="0.3">
      <c r="A908" s="625" t="s">
        <v>549</v>
      </c>
      <c r="B908" s="626" t="s">
        <v>551</v>
      </c>
      <c r="C908" s="627" t="s">
        <v>567</v>
      </c>
      <c r="D908" s="628" t="s">
        <v>568</v>
      </c>
      <c r="E908" s="627" t="s">
        <v>552</v>
      </c>
      <c r="F908" s="628" t="s">
        <v>553</v>
      </c>
      <c r="G908" s="627" t="s">
        <v>690</v>
      </c>
      <c r="H908" s="627">
        <v>382089</v>
      </c>
      <c r="I908" s="627">
        <v>82089</v>
      </c>
      <c r="J908" s="627" t="s">
        <v>1749</v>
      </c>
      <c r="K908" s="627" t="s">
        <v>1750</v>
      </c>
      <c r="L908" s="629">
        <v>243.61280039987955</v>
      </c>
      <c r="M908" s="629">
        <v>20</v>
      </c>
      <c r="N908" s="630">
        <v>4872.7305089972897</v>
      </c>
    </row>
    <row r="909" spans="1:14" ht="14.4" customHeight="1" x14ac:dyDescent="0.3">
      <c r="A909" s="625" t="s">
        <v>549</v>
      </c>
      <c r="B909" s="626" t="s">
        <v>551</v>
      </c>
      <c r="C909" s="627" t="s">
        <v>567</v>
      </c>
      <c r="D909" s="628" t="s">
        <v>568</v>
      </c>
      <c r="E909" s="627" t="s">
        <v>552</v>
      </c>
      <c r="F909" s="628" t="s">
        <v>553</v>
      </c>
      <c r="G909" s="627" t="s">
        <v>690</v>
      </c>
      <c r="H909" s="627">
        <v>395294</v>
      </c>
      <c r="I909" s="627">
        <v>180306</v>
      </c>
      <c r="J909" s="627" t="s">
        <v>1148</v>
      </c>
      <c r="K909" s="627" t="s">
        <v>1149</v>
      </c>
      <c r="L909" s="629">
        <v>149.16764561181935</v>
      </c>
      <c r="M909" s="629">
        <v>54</v>
      </c>
      <c r="N909" s="630">
        <v>8018.9634208264433</v>
      </c>
    </row>
    <row r="910" spans="1:14" ht="14.4" customHeight="1" x14ac:dyDescent="0.3">
      <c r="A910" s="625" t="s">
        <v>549</v>
      </c>
      <c r="B910" s="626" t="s">
        <v>551</v>
      </c>
      <c r="C910" s="627" t="s">
        <v>567</v>
      </c>
      <c r="D910" s="628" t="s">
        <v>568</v>
      </c>
      <c r="E910" s="627" t="s">
        <v>552</v>
      </c>
      <c r="F910" s="628" t="s">
        <v>553</v>
      </c>
      <c r="G910" s="627" t="s">
        <v>690</v>
      </c>
      <c r="H910" s="627">
        <v>395489</v>
      </c>
      <c r="I910" s="627">
        <v>1</v>
      </c>
      <c r="J910" s="627" t="s">
        <v>1623</v>
      </c>
      <c r="K910" s="627" t="s">
        <v>1624</v>
      </c>
      <c r="L910" s="629">
        <v>802.10202898550403</v>
      </c>
      <c r="M910" s="629">
        <v>5</v>
      </c>
      <c r="N910" s="630">
        <v>4010.5101449275203</v>
      </c>
    </row>
    <row r="911" spans="1:14" ht="14.4" customHeight="1" x14ac:dyDescent="0.3">
      <c r="A911" s="625" t="s">
        <v>549</v>
      </c>
      <c r="B911" s="626" t="s">
        <v>551</v>
      </c>
      <c r="C911" s="627" t="s">
        <v>567</v>
      </c>
      <c r="D911" s="628" t="s">
        <v>568</v>
      </c>
      <c r="E911" s="627" t="s">
        <v>552</v>
      </c>
      <c r="F911" s="628" t="s">
        <v>553</v>
      </c>
      <c r="G911" s="627" t="s">
        <v>690</v>
      </c>
      <c r="H911" s="627">
        <v>396228</v>
      </c>
      <c r="I911" s="627">
        <v>0</v>
      </c>
      <c r="J911" s="627" t="s">
        <v>1151</v>
      </c>
      <c r="K911" s="627" t="s">
        <v>1152</v>
      </c>
      <c r="L911" s="629">
        <v>175.89129275078901</v>
      </c>
      <c r="M911" s="629">
        <v>5</v>
      </c>
      <c r="N911" s="630">
        <v>879.45646375394494</v>
      </c>
    </row>
    <row r="912" spans="1:14" ht="14.4" customHeight="1" x14ac:dyDescent="0.3">
      <c r="A912" s="625" t="s">
        <v>549</v>
      </c>
      <c r="B912" s="626" t="s">
        <v>551</v>
      </c>
      <c r="C912" s="627" t="s">
        <v>567</v>
      </c>
      <c r="D912" s="628" t="s">
        <v>568</v>
      </c>
      <c r="E912" s="627" t="s">
        <v>552</v>
      </c>
      <c r="F912" s="628" t="s">
        <v>553</v>
      </c>
      <c r="G912" s="627" t="s">
        <v>690</v>
      </c>
      <c r="H912" s="627">
        <v>500224</v>
      </c>
      <c r="I912" s="627">
        <v>0</v>
      </c>
      <c r="J912" s="627" t="s">
        <v>1751</v>
      </c>
      <c r="K912" s="627"/>
      <c r="L912" s="629">
        <v>119.82198874534519</v>
      </c>
      <c r="M912" s="629">
        <v>17</v>
      </c>
      <c r="N912" s="630">
        <v>2038.629774906904</v>
      </c>
    </row>
    <row r="913" spans="1:14" ht="14.4" customHeight="1" x14ac:dyDescent="0.3">
      <c r="A913" s="625" t="s">
        <v>549</v>
      </c>
      <c r="B913" s="626" t="s">
        <v>551</v>
      </c>
      <c r="C913" s="627" t="s">
        <v>567</v>
      </c>
      <c r="D913" s="628" t="s">
        <v>568</v>
      </c>
      <c r="E913" s="627" t="s">
        <v>552</v>
      </c>
      <c r="F913" s="628" t="s">
        <v>553</v>
      </c>
      <c r="G913" s="627" t="s">
        <v>690</v>
      </c>
      <c r="H913" s="627">
        <v>500618</v>
      </c>
      <c r="I913" s="627">
        <v>125753</v>
      </c>
      <c r="J913" s="627" t="s">
        <v>1752</v>
      </c>
      <c r="K913" s="627" t="s">
        <v>1753</v>
      </c>
      <c r="L913" s="629">
        <v>249.25</v>
      </c>
      <c r="M913" s="629">
        <v>3</v>
      </c>
      <c r="N913" s="630">
        <v>747.75</v>
      </c>
    </row>
    <row r="914" spans="1:14" ht="14.4" customHeight="1" x14ac:dyDescent="0.3">
      <c r="A914" s="625" t="s">
        <v>549</v>
      </c>
      <c r="B914" s="626" t="s">
        <v>551</v>
      </c>
      <c r="C914" s="627" t="s">
        <v>567</v>
      </c>
      <c r="D914" s="628" t="s">
        <v>568</v>
      </c>
      <c r="E914" s="627" t="s">
        <v>552</v>
      </c>
      <c r="F914" s="628" t="s">
        <v>553</v>
      </c>
      <c r="G914" s="627" t="s">
        <v>690</v>
      </c>
      <c r="H914" s="627">
        <v>500934</v>
      </c>
      <c r="I914" s="627">
        <v>500934</v>
      </c>
      <c r="J914" s="627" t="s">
        <v>1754</v>
      </c>
      <c r="K914" s="627" t="s">
        <v>1755</v>
      </c>
      <c r="L914" s="629">
        <v>1036.97</v>
      </c>
      <c r="M914" s="629">
        <v>1</v>
      </c>
      <c r="N914" s="630">
        <v>1036.97</v>
      </c>
    </row>
    <row r="915" spans="1:14" ht="14.4" customHeight="1" x14ac:dyDescent="0.3">
      <c r="A915" s="625" t="s">
        <v>549</v>
      </c>
      <c r="B915" s="626" t="s">
        <v>551</v>
      </c>
      <c r="C915" s="627" t="s">
        <v>567</v>
      </c>
      <c r="D915" s="628" t="s">
        <v>568</v>
      </c>
      <c r="E915" s="627" t="s">
        <v>552</v>
      </c>
      <c r="F915" s="628" t="s">
        <v>553</v>
      </c>
      <c r="G915" s="627" t="s">
        <v>690</v>
      </c>
      <c r="H915" s="627">
        <v>702260</v>
      </c>
      <c r="I915" s="627">
        <v>0</v>
      </c>
      <c r="J915" s="627" t="s">
        <v>1756</v>
      </c>
      <c r="K915" s="627" t="s">
        <v>1757</v>
      </c>
      <c r="L915" s="629">
        <v>72.619025468650406</v>
      </c>
      <c r="M915" s="629">
        <v>2</v>
      </c>
      <c r="N915" s="630">
        <v>145.23805093730081</v>
      </c>
    </row>
    <row r="916" spans="1:14" ht="14.4" customHeight="1" x14ac:dyDescent="0.3">
      <c r="A916" s="625" t="s">
        <v>549</v>
      </c>
      <c r="B916" s="626" t="s">
        <v>551</v>
      </c>
      <c r="C916" s="627" t="s">
        <v>567</v>
      </c>
      <c r="D916" s="628" t="s">
        <v>568</v>
      </c>
      <c r="E916" s="627" t="s">
        <v>552</v>
      </c>
      <c r="F916" s="628" t="s">
        <v>553</v>
      </c>
      <c r="G916" s="627" t="s">
        <v>690</v>
      </c>
      <c r="H916" s="627">
        <v>703722</v>
      </c>
      <c r="I916" s="627">
        <v>0</v>
      </c>
      <c r="J916" s="627" t="s">
        <v>1155</v>
      </c>
      <c r="K916" s="627"/>
      <c r="L916" s="629">
        <v>144.16328059862701</v>
      </c>
      <c r="M916" s="629">
        <v>7</v>
      </c>
      <c r="N916" s="630">
        <v>1008.1697030770741</v>
      </c>
    </row>
    <row r="917" spans="1:14" ht="14.4" customHeight="1" x14ac:dyDescent="0.3">
      <c r="A917" s="625" t="s">
        <v>549</v>
      </c>
      <c r="B917" s="626" t="s">
        <v>551</v>
      </c>
      <c r="C917" s="627" t="s">
        <v>567</v>
      </c>
      <c r="D917" s="628" t="s">
        <v>568</v>
      </c>
      <c r="E917" s="627" t="s">
        <v>552</v>
      </c>
      <c r="F917" s="628" t="s">
        <v>553</v>
      </c>
      <c r="G917" s="627" t="s">
        <v>690</v>
      </c>
      <c r="H917" s="627">
        <v>773465</v>
      </c>
      <c r="I917" s="627">
        <v>0</v>
      </c>
      <c r="J917" s="627" t="s">
        <v>1758</v>
      </c>
      <c r="K917" s="627"/>
      <c r="L917" s="629">
        <v>46.69</v>
      </c>
      <c r="M917" s="629">
        <v>2</v>
      </c>
      <c r="N917" s="630">
        <v>93.38</v>
      </c>
    </row>
    <row r="918" spans="1:14" ht="14.4" customHeight="1" x14ac:dyDescent="0.3">
      <c r="A918" s="625" t="s">
        <v>549</v>
      </c>
      <c r="B918" s="626" t="s">
        <v>551</v>
      </c>
      <c r="C918" s="627" t="s">
        <v>567</v>
      </c>
      <c r="D918" s="628" t="s">
        <v>568</v>
      </c>
      <c r="E918" s="627" t="s">
        <v>552</v>
      </c>
      <c r="F918" s="628" t="s">
        <v>553</v>
      </c>
      <c r="G918" s="627" t="s">
        <v>690</v>
      </c>
      <c r="H918" s="627">
        <v>777144</v>
      </c>
      <c r="I918" s="627">
        <v>0</v>
      </c>
      <c r="J918" s="627" t="s">
        <v>1759</v>
      </c>
      <c r="K918" s="627"/>
      <c r="L918" s="629">
        <v>78.019868769553298</v>
      </c>
      <c r="M918" s="629">
        <v>3</v>
      </c>
      <c r="N918" s="630">
        <v>234.05960630865991</v>
      </c>
    </row>
    <row r="919" spans="1:14" ht="14.4" customHeight="1" x14ac:dyDescent="0.3">
      <c r="A919" s="625" t="s">
        <v>549</v>
      </c>
      <c r="B919" s="626" t="s">
        <v>551</v>
      </c>
      <c r="C919" s="627" t="s">
        <v>567</v>
      </c>
      <c r="D919" s="628" t="s">
        <v>568</v>
      </c>
      <c r="E919" s="627" t="s">
        <v>552</v>
      </c>
      <c r="F919" s="628" t="s">
        <v>553</v>
      </c>
      <c r="G919" s="627" t="s">
        <v>690</v>
      </c>
      <c r="H919" s="627">
        <v>795632</v>
      </c>
      <c r="I919" s="627">
        <v>0</v>
      </c>
      <c r="J919" s="627" t="s">
        <v>1760</v>
      </c>
      <c r="K919" s="627"/>
      <c r="L919" s="629">
        <v>153.18</v>
      </c>
      <c r="M919" s="629">
        <v>4</v>
      </c>
      <c r="N919" s="630">
        <v>612.72</v>
      </c>
    </row>
    <row r="920" spans="1:14" ht="14.4" customHeight="1" x14ac:dyDescent="0.3">
      <c r="A920" s="625" t="s">
        <v>549</v>
      </c>
      <c r="B920" s="626" t="s">
        <v>551</v>
      </c>
      <c r="C920" s="627" t="s">
        <v>567</v>
      </c>
      <c r="D920" s="628" t="s">
        <v>568</v>
      </c>
      <c r="E920" s="627" t="s">
        <v>552</v>
      </c>
      <c r="F920" s="628" t="s">
        <v>553</v>
      </c>
      <c r="G920" s="627" t="s">
        <v>690</v>
      </c>
      <c r="H920" s="627">
        <v>798827</v>
      </c>
      <c r="I920" s="627">
        <v>0</v>
      </c>
      <c r="J920" s="627" t="s">
        <v>1161</v>
      </c>
      <c r="K920" s="627"/>
      <c r="L920" s="629">
        <v>56.954999999999998</v>
      </c>
      <c r="M920" s="629">
        <v>5</v>
      </c>
      <c r="N920" s="630">
        <v>284.99</v>
      </c>
    </row>
    <row r="921" spans="1:14" ht="14.4" customHeight="1" x14ac:dyDescent="0.3">
      <c r="A921" s="625" t="s">
        <v>549</v>
      </c>
      <c r="B921" s="626" t="s">
        <v>551</v>
      </c>
      <c r="C921" s="627" t="s">
        <v>567</v>
      </c>
      <c r="D921" s="628" t="s">
        <v>568</v>
      </c>
      <c r="E921" s="627" t="s">
        <v>552</v>
      </c>
      <c r="F921" s="628" t="s">
        <v>553</v>
      </c>
      <c r="G921" s="627" t="s">
        <v>690</v>
      </c>
      <c r="H921" s="627">
        <v>840138</v>
      </c>
      <c r="I921" s="627">
        <v>58160</v>
      </c>
      <c r="J921" s="627" t="s">
        <v>1761</v>
      </c>
      <c r="K921" s="627" t="s">
        <v>1762</v>
      </c>
      <c r="L921" s="629">
        <v>55.043293811227095</v>
      </c>
      <c r="M921" s="629">
        <v>18</v>
      </c>
      <c r="N921" s="630">
        <v>982.89882186292812</v>
      </c>
    </row>
    <row r="922" spans="1:14" ht="14.4" customHeight="1" x14ac:dyDescent="0.3">
      <c r="A922" s="625" t="s">
        <v>549</v>
      </c>
      <c r="B922" s="626" t="s">
        <v>551</v>
      </c>
      <c r="C922" s="627" t="s">
        <v>567</v>
      </c>
      <c r="D922" s="628" t="s">
        <v>568</v>
      </c>
      <c r="E922" s="627" t="s">
        <v>552</v>
      </c>
      <c r="F922" s="628" t="s">
        <v>553</v>
      </c>
      <c r="G922" s="627" t="s">
        <v>690</v>
      </c>
      <c r="H922" s="627">
        <v>840169</v>
      </c>
      <c r="I922" s="627">
        <v>0</v>
      </c>
      <c r="J922" s="627" t="s">
        <v>1763</v>
      </c>
      <c r="K922" s="627"/>
      <c r="L922" s="629">
        <v>20.440000000000001</v>
      </c>
      <c r="M922" s="629">
        <v>2</v>
      </c>
      <c r="N922" s="630">
        <v>40.880000000000003</v>
      </c>
    </row>
    <row r="923" spans="1:14" ht="14.4" customHeight="1" x14ac:dyDescent="0.3">
      <c r="A923" s="625" t="s">
        <v>549</v>
      </c>
      <c r="B923" s="626" t="s">
        <v>551</v>
      </c>
      <c r="C923" s="627" t="s">
        <v>567</v>
      </c>
      <c r="D923" s="628" t="s">
        <v>568</v>
      </c>
      <c r="E923" s="627" t="s">
        <v>552</v>
      </c>
      <c r="F923" s="628" t="s">
        <v>553</v>
      </c>
      <c r="G923" s="627" t="s">
        <v>690</v>
      </c>
      <c r="H923" s="627">
        <v>840272</v>
      </c>
      <c r="I923" s="627">
        <v>0</v>
      </c>
      <c r="J923" s="627" t="s">
        <v>1764</v>
      </c>
      <c r="K923" s="627"/>
      <c r="L923" s="629">
        <v>39.979999999999997</v>
      </c>
      <c r="M923" s="629">
        <v>2</v>
      </c>
      <c r="N923" s="630">
        <v>79.959999999999994</v>
      </c>
    </row>
    <row r="924" spans="1:14" ht="14.4" customHeight="1" x14ac:dyDescent="0.3">
      <c r="A924" s="625" t="s">
        <v>549</v>
      </c>
      <c r="B924" s="626" t="s">
        <v>551</v>
      </c>
      <c r="C924" s="627" t="s">
        <v>567</v>
      </c>
      <c r="D924" s="628" t="s">
        <v>568</v>
      </c>
      <c r="E924" s="627" t="s">
        <v>552</v>
      </c>
      <c r="F924" s="628" t="s">
        <v>553</v>
      </c>
      <c r="G924" s="627" t="s">
        <v>690</v>
      </c>
      <c r="H924" s="627">
        <v>840312</v>
      </c>
      <c r="I924" s="627">
        <v>0</v>
      </c>
      <c r="J924" s="627" t="s">
        <v>1165</v>
      </c>
      <c r="K924" s="627"/>
      <c r="L924" s="629">
        <v>27.790039098667549</v>
      </c>
      <c r="M924" s="629">
        <v>4</v>
      </c>
      <c r="N924" s="630">
        <v>111.60023459200531</v>
      </c>
    </row>
    <row r="925" spans="1:14" ht="14.4" customHeight="1" x14ac:dyDescent="0.3">
      <c r="A925" s="625" t="s">
        <v>549</v>
      </c>
      <c r="B925" s="626" t="s">
        <v>551</v>
      </c>
      <c r="C925" s="627" t="s">
        <v>567</v>
      </c>
      <c r="D925" s="628" t="s">
        <v>568</v>
      </c>
      <c r="E925" s="627" t="s">
        <v>552</v>
      </c>
      <c r="F925" s="628" t="s">
        <v>553</v>
      </c>
      <c r="G925" s="627" t="s">
        <v>690</v>
      </c>
      <c r="H925" s="627">
        <v>840464</v>
      </c>
      <c r="I925" s="627">
        <v>0</v>
      </c>
      <c r="J925" s="627" t="s">
        <v>1765</v>
      </c>
      <c r="K925" s="627" t="s">
        <v>1164</v>
      </c>
      <c r="L925" s="629">
        <v>38.36</v>
      </c>
      <c r="M925" s="629">
        <v>1</v>
      </c>
      <c r="N925" s="630">
        <v>38.36</v>
      </c>
    </row>
    <row r="926" spans="1:14" ht="14.4" customHeight="1" x14ac:dyDescent="0.3">
      <c r="A926" s="625" t="s">
        <v>549</v>
      </c>
      <c r="B926" s="626" t="s">
        <v>551</v>
      </c>
      <c r="C926" s="627" t="s">
        <v>567</v>
      </c>
      <c r="D926" s="628" t="s">
        <v>568</v>
      </c>
      <c r="E926" s="627" t="s">
        <v>552</v>
      </c>
      <c r="F926" s="628" t="s">
        <v>553</v>
      </c>
      <c r="G926" s="627" t="s">
        <v>690</v>
      </c>
      <c r="H926" s="627">
        <v>841059</v>
      </c>
      <c r="I926" s="627">
        <v>0</v>
      </c>
      <c r="J926" s="627" t="s">
        <v>1766</v>
      </c>
      <c r="K926" s="627"/>
      <c r="L926" s="629">
        <v>39.89</v>
      </c>
      <c r="M926" s="629">
        <v>2</v>
      </c>
      <c r="N926" s="630">
        <v>79.78</v>
      </c>
    </row>
    <row r="927" spans="1:14" ht="14.4" customHeight="1" x14ac:dyDescent="0.3">
      <c r="A927" s="625" t="s">
        <v>549</v>
      </c>
      <c r="B927" s="626" t="s">
        <v>551</v>
      </c>
      <c r="C927" s="627" t="s">
        <v>567</v>
      </c>
      <c r="D927" s="628" t="s">
        <v>568</v>
      </c>
      <c r="E927" s="627" t="s">
        <v>552</v>
      </c>
      <c r="F927" s="628" t="s">
        <v>553</v>
      </c>
      <c r="G927" s="627" t="s">
        <v>690</v>
      </c>
      <c r="H927" s="627">
        <v>841535</v>
      </c>
      <c r="I927" s="627">
        <v>0</v>
      </c>
      <c r="J927" s="627" t="s">
        <v>1167</v>
      </c>
      <c r="K927" s="627"/>
      <c r="L927" s="629">
        <v>144.64985859321149</v>
      </c>
      <c r="M927" s="629">
        <v>9</v>
      </c>
      <c r="N927" s="630">
        <v>1297.4688687456919</v>
      </c>
    </row>
    <row r="928" spans="1:14" ht="14.4" customHeight="1" x14ac:dyDescent="0.3">
      <c r="A928" s="625" t="s">
        <v>549</v>
      </c>
      <c r="B928" s="626" t="s">
        <v>551</v>
      </c>
      <c r="C928" s="627" t="s">
        <v>567</v>
      </c>
      <c r="D928" s="628" t="s">
        <v>568</v>
      </c>
      <c r="E928" s="627" t="s">
        <v>552</v>
      </c>
      <c r="F928" s="628" t="s">
        <v>553</v>
      </c>
      <c r="G928" s="627" t="s">
        <v>690</v>
      </c>
      <c r="H928" s="627">
        <v>841541</v>
      </c>
      <c r="I928" s="627">
        <v>0</v>
      </c>
      <c r="J928" s="627" t="s">
        <v>1168</v>
      </c>
      <c r="K928" s="627"/>
      <c r="L928" s="629">
        <v>113.40981061186901</v>
      </c>
      <c r="M928" s="629">
        <v>4</v>
      </c>
      <c r="N928" s="630">
        <v>450.47962122373804</v>
      </c>
    </row>
    <row r="929" spans="1:14" ht="14.4" customHeight="1" x14ac:dyDescent="0.3">
      <c r="A929" s="625" t="s">
        <v>549</v>
      </c>
      <c r="B929" s="626" t="s">
        <v>551</v>
      </c>
      <c r="C929" s="627" t="s">
        <v>567</v>
      </c>
      <c r="D929" s="628" t="s">
        <v>568</v>
      </c>
      <c r="E929" s="627" t="s">
        <v>552</v>
      </c>
      <c r="F929" s="628" t="s">
        <v>553</v>
      </c>
      <c r="G929" s="627" t="s">
        <v>690</v>
      </c>
      <c r="H929" s="627">
        <v>841572</v>
      </c>
      <c r="I929" s="627">
        <v>0</v>
      </c>
      <c r="J929" s="627" t="s">
        <v>1169</v>
      </c>
      <c r="K929" s="627"/>
      <c r="L929" s="629">
        <v>99.834465119690449</v>
      </c>
      <c r="M929" s="629">
        <v>43</v>
      </c>
      <c r="N929" s="630">
        <v>4293.0705602846219</v>
      </c>
    </row>
    <row r="930" spans="1:14" ht="14.4" customHeight="1" x14ac:dyDescent="0.3">
      <c r="A930" s="625" t="s">
        <v>549</v>
      </c>
      <c r="B930" s="626" t="s">
        <v>551</v>
      </c>
      <c r="C930" s="627" t="s">
        <v>567</v>
      </c>
      <c r="D930" s="628" t="s">
        <v>568</v>
      </c>
      <c r="E930" s="627" t="s">
        <v>552</v>
      </c>
      <c r="F930" s="628" t="s">
        <v>553</v>
      </c>
      <c r="G930" s="627" t="s">
        <v>690</v>
      </c>
      <c r="H930" s="627">
        <v>841577</v>
      </c>
      <c r="I930" s="627">
        <v>0</v>
      </c>
      <c r="J930" s="627" t="s">
        <v>1767</v>
      </c>
      <c r="K930" s="627"/>
      <c r="L930" s="629">
        <v>216.84</v>
      </c>
      <c r="M930" s="629">
        <v>4</v>
      </c>
      <c r="N930" s="630">
        <v>867.36</v>
      </c>
    </row>
    <row r="931" spans="1:14" ht="14.4" customHeight="1" x14ac:dyDescent="0.3">
      <c r="A931" s="625" t="s">
        <v>549</v>
      </c>
      <c r="B931" s="626" t="s">
        <v>551</v>
      </c>
      <c r="C931" s="627" t="s">
        <v>567</v>
      </c>
      <c r="D931" s="628" t="s">
        <v>568</v>
      </c>
      <c r="E931" s="627" t="s">
        <v>552</v>
      </c>
      <c r="F931" s="628" t="s">
        <v>553</v>
      </c>
      <c r="G931" s="627" t="s">
        <v>690</v>
      </c>
      <c r="H931" s="627">
        <v>842056</v>
      </c>
      <c r="I931" s="627">
        <v>2426</v>
      </c>
      <c r="J931" s="627" t="s">
        <v>1768</v>
      </c>
      <c r="K931" s="627" t="s">
        <v>1769</v>
      </c>
      <c r="L931" s="629">
        <v>55.543383894260963</v>
      </c>
      <c r="M931" s="629">
        <v>5</v>
      </c>
      <c r="N931" s="630">
        <v>277.7503033655658</v>
      </c>
    </row>
    <row r="932" spans="1:14" ht="14.4" customHeight="1" x14ac:dyDescent="0.3">
      <c r="A932" s="625" t="s">
        <v>549</v>
      </c>
      <c r="B932" s="626" t="s">
        <v>551</v>
      </c>
      <c r="C932" s="627" t="s">
        <v>567</v>
      </c>
      <c r="D932" s="628" t="s">
        <v>568</v>
      </c>
      <c r="E932" s="627" t="s">
        <v>552</v>
      </c>
      <c r="F932" s="628" t="s">
        <v>553</v>
      </c>
      <c r="G932" s="627" t="s">
        <v>690</v>
      </c>
      <c r="H932" s="627">
        <v>842351</v>
      </c>
      <c r="I932" s="627">
        <v>0</v>
      </c>
      <c r="J932" s="627" t="s">
        <v>1770</v>
      </c>
      <c r="K932" s="627"/>
      <c r="L932" s="629">
        <v>74.88</v>
      </c>
      <c r="M932" s="629">
        <v>3</v>
      </c>
      <c r="N932" s="630">
        <v>224.64</v>
      </c>
    </row>
    <row r="933" spans="1:14" ht="14.4" customHeight="1" x14ac:dyDescent="0.3">
      <c r="A933" s="625" t="s">
        <v>549</v>
      </c>
      <c r="B933" s="626" t="s">
        <v>551</v>
      </c>
      <c r="C933" s="627" t="s">
        <v>567</v>
      </c>
      <c r="D933" s="628" t="s">
        <v>568</v>
      </c>
      <c r="E933" s="627" t="s">
        <v>552</v>
      </c>
      <c r="F933" s="628" t="s">
        <v>553</v>
      </c>
      <c r="G933" s="627" t="s">
        <v>690</v>
      </c>
      <c r="H933" s="627">
        <v>843470</v>
      </c>
      <c r="I933" s="627">
        <v>0</v>
      </c>
      <c r="J933" s="627" t="s">
        <v>1771</v>
      </c>
      <c r="K933" s="627"/>
      <c r="L933" s="629">
        <v>40.28</v>
      </c>
      <c r="M933" s="629">
        <v>3</v>
      </c>
      <c r="N933" s="630">
        <v>120.84</v>
      </c>
    </row>
    <row r="934" spans="1:14" ht="14.4" customHeight="1" x14ac:dyDescent="0.3">
      <c r="A934" s="625" t="s">
        <v>549</v>
      </c>
      <c r="B934" s="626" t="s">
        <v>551</v>
      </c>
      <c r="C934" s="627" t="s">
        <v>567</v>
      </c>
      <c r="D934" s="628" t="s">
        <v>568</v>
      </c>
      <c r="E934" s="627" t="s">
        <v>552</v>
      </c>
      <c r="F934" s="628" t="s">
        <v>553</v>
      </c>
      <c r="G934" s="627" t="s">
        <v>690</v>
      </c>
      <c r="H934" s="627">
        <v>844145</v>
      </c>
      <c r="I934" s="627">
        <v>56350</v>
      </c>
      <c r="J934" s="627" t="s">
        <v>746</v>
      </c>
      <c r="K934" s="627" t="s">
        <v>1091</v>
      </c>
      <c r="L934" s="629">
        <v>23.62</v>
      </c>
      <c r="M934" s="629">
        <v>2</v>
      </c>
      <c r="N934" s="630">
        <v>47.24</v>
      </c>
    </row>
    <row r="935" spans="1:14" ht="14.4" customHeight="1" x14ac:dyDescent="0.3">
      <c r="A935" s="625" t="s">
        <v>549</v>
      </c>
      <c r="B935" s="626" t="s">
        <v>551</v>
      </c>
      <c r="C935" s="627" t="s">
        <v>567</v>
      </c>
      <c r="D935" s="628" t="s">
        <v>568</v>
      </c>
      <c r="E935" s="627" t="s">
        <v>552</v>
      </c>
      <c r="F935" s="628" t="s">
        <v>553</v>
      </c>
      <c r="G935" s="627" t="s">
        <v>690</v>
      </c>
      <c r="H935" s="627">
        <v>844483</v>
      </c>
      <c r="I935" s="627">
        <v>100234</v>
      </c>
      <c r="J935" s="627" t="s">
        <v>1180</v>
      </c>
      <c r="K935" s="627" t="s">
        <v>1181</v>
      </c>
      <c r="L935" s="629">
        <v>211.91988248233261</v>
      </c>
      <c r="M935" s="629">
        <v>12</v>
      </c>
      <c r="N935" s="630">
        <v>2545.8392201673519</v>
      </c>
    </row>
    <row r="936" spans="1:14" ht="14.4" customHeight="1" x14ac:dyDescent="0.3">
      <c r="A936" s="625" t="s">
        <v>549</v>
      </c>
      <c r="B936" s="626" t="s">
        <v>551</v>
      </c>
      <c r="C936" s="627" t="s">
        <v>567</v>
      </c>
      <c r="D936" s="628" t="s">
        <v>568</v>
      </c>
      <c r="E936" s="627" t="s">
        <v>552</v>
      </c>
      <c r="F936" s="628" t="s">
        <v>553</v>
      </c>
      <c r="G936" s="627" t="s">
        <v>690</v>
      </c>
      <c r="H936" s="627">
        <v>844960</v>
      </c>
      <c r="I936" s="627">
        <v>125114</v>
      </c>
      <c r="J936" s="627" t="s">
        <v>1141</v>
      </c>
      <c r="K936" s="627" t="s">
        <v>1772</v>
      </c>
      <c r="L936" s="629">
        <v>59.450946401994237</v>
      </c>
      <c r="M936" s="629">
        <v>27</v>
      </c>
      <c r="N936" s="630">
        <v>1604.3694146719467</v>
      </c>
    </row>
    <row r="937" spans="1:14" ht="14.4" customHeight="1" x14ac:dyDescent="0.3">
      <c r="A937" s="625" t="s">
        <v>549</v>
      </c>
      <c r="B937" s="626" t="s">
        <v>551</v>
      </c>
      <c r="C937" s="627" t="s">
        <v>567</v>
      </c>
      <c r="D937" s="628" t="s">
        <v>568</v>
      </c>
      <c r="E937" s="627" t="s">
        <v>552</v>
      </c>
      <c r="F937" s="628" t="s">
        <v>553</v>
      </c>
      <c r="G937" s="627" t="s">
        <v>690</v>
      </c>
      <c r="H937" s="627">
        <v>845008</v>
      </c>
      <c r="I937" s="627">
        <v>107806</v>
      </c>
      <c r="J937" s="627" t="s">
        <v>1182</v>
      </c>
      <c r="K937" s="627" t="s">
        <v>678</v>
      </c>
      <c r="L937" s="629">
        <v>63.793973361596613</v>
      </c>
      <c r="M937" s="629">
        <v>36</v>
      </c>
      <c r="N937" s="630">
        <v>2298.509794534255</v>
      </c>
    </row>
    <row r="938" spans="1:14" ht="14.4" customHeight="1" x14ac:dyDescent="0.3">
      <c r="A938" s="625" t="s">
        <v>549</v>
      </c>
      <c r="B938" s="626" t="s">
        <v>551</v>
      </c>
      <c r="C938" s="627" t="s">
        <v>567</v>
      </c>
      <c r="D938" s="628" t="s">
        <v>568</v>
      </c>
      <c r="E938" s="627" t="s">
        <v>552</v>
      </c>
      <c r="F938" s="628" t="s">
        <v>553</v>
      </c>
      <c r="G938" s="627" t="s">
        <v>690</v>
      </c>
      <c r="H938" s="627">
        <v>845108</v>
      </c>
      <c r="I938" s="627">
        <v>125595</v>
      </c>
      <c r="J938" s="627" t="s">
        <v>1183</v>
      </c>
      <c r="K938" s="627" t="s">
        <v>1184</v>
      </c>
      <c r="L938" s="629">
        <v>100.74021694548449</v>
      </c>
      <c r="M938" s="629">
        <v>2</v>
      </c>
      <c r="N938" s="630">
        <v>201.48043389096898</v>
      </c>
    </row>
    <row r="939" spans="1:14" ht="14.4" customHeight="1" x14ac:dyDescent="0.3">
      <c r="A939" s="625" t="s">
        <v>549</v>
      </c>
      <c r="B939" s="626" t="s">
        <v>551</v>
      </c>
      <c r="C939" s="627" t="s">
        <v>567</v>
      </c>
      <c r="D939" s="628" t="s">
        <v>568</v>
      </c>
      <c r="E939" s="627" t="s">
        <v>552</v>
      </c>
      <c r="F939" s="628" t="s">
        <v>553</v>
      </c>
      <c r="G939" s="627" t="s">
        <v>690</v>
      </c>
      <c r="H939" s="627">
        <v>845135</v>
      </c>
      <c r="I939" s="627">
        <v>100232</v>
      </c>
      <c r="J939" s="627" t="s">
        <v>1180</v>
      </c>
      <c r="K939" s="627" t="s">
        <v>1185</v>
      </c>
      <c r="L939" s="629">
        <v>131.61505409023948</v>
      </c>
      <c r="M939" s="629">
        <v>14</v>
      </c>
      <c r="N939" s="630">
        <v>1842.290432721916</v>
      </c>
    </row>
    <row r="940" spans="1:14" ht="14.4" customHeight="1" x14ac:dyDescent="0.3">
      <c r="A940" s="625" t="s">
        <v>549</v>
      </c>
      <c r="B940" s="626" t="s">
        <v>551</v>
      </c>
      <c r="C940" s="627" t="s">
        <v>567</v>
      </c>
      <c r="D940" s="628" t="s">
        <v>568</v>
      </c>
      <c r="E940" s="627" t="s">
        <v>552</v>
      </c>
      <c r="F940" s="628" t="s">
        <v>553</v>
      </c>
      <c r="G940" s="627" t="s">
        <v>690</v>
      </c>
      <c r="H940" s="627">
        <v>845233</v>
      </c>
      <c r="I940" s="627">
        <v>0</v>
      </c>
      <c r="J940" s="627" t="s">
        <v>1186</v>
      </c>
      <c r="K940" s="627"/>
      <c r="L940" s="629">
        <v>101.64</v>
      </c>
      <c r="M940" s="629">
        <v>6</v>
      </c>
      <c r="N940" s="630">
        <v>609.84</v>
      </c>
    </row>
    <row r="941" spans="1:14" ht="14.4" customHeight="1" x14ac:dyDescent="0.3">
      <c r="A941" s="625" t="s">
        <v>549</v>
      </c>
      <c r="B941" s="626" t="s">
        <v>551</v>
      </c>
      <c r="C941" s="627" t="s">
        <v>567</v>
      </c>
      <c r="D941" s="628" t="s">
        <v>568</v>
      </c>
      <c r="E941" s="627" t="s">
        <v>552</v>
      </c>
      <c r="F941" s="628" t="s">
        <v>553</v>
      </c>
      <c r="G941" s="627" t="s">
        <v>690</v>
      </c>
      <c r="H941" s="627">
        <v>845237</v>
      </c>
      <c r="I941" s="627">
        <v>125589</v>
      </c>
      <c r="J941" s="627" t="s">
        <v>1187</v>
      </c>
      <c r="K941" s="627" t="s">
        <v>945</v>
      </c>
      <c r="L941" s="629">
        <v>75.504999999999995</v>
      </c>
      <c r="M941" s="629">
        <v>2</v>
      </c>
      <c r="N941" s="630">
        <v>151.01</v>
      </c>
    </row>
    <row r="942" spans="1:14" ht="14.4" customHeight="1" x14ac:dyDescent="0.3">
      <c r="A942" s="625" t="s">
        <v>549</v>
      </c>
      <c r="B942" s="626" t="s">
        <v>551</v>
      </c>
      <c r="C942" s="627" t="s">
        <v>567</v>
      </c>
      <c r="D942" s="628" t="s">
        <v>568</v>
      </c>
      <c r="E942" s="627" t="s">
        <v>552</v>
      </c>
      <c r="F942" s="628" t="s">
        <v>553</v>
      </c>
      <c r="G942" s="627" t="s">
        <v>690</v>
      </c>
      <c r="H942" s="627">
        <v>845265</v>
      </c>
      <c r="I942" s="627">
        <v>107935</v>
      </c>
      <c r="J942" s="627" t="s">
        <v>1773</v>
      </c>
      <c r="K942" s="627" t="s">
        <v>1774</v>
      </c>
      <c r="L942" s="629">
        <v>165.80388020874938</v>
      </c>
      <c r="M942" s="629">
        <v>6</v>
      </c>
      <c r="N942" s="630">
        <v>1001.7694010437469</v>
      </c>
    </row>
    <row r="943" spans="1:14" ht="14.4" customHeight="1" x14ac:dyDescent="0.3">
      <c r="A943" s="625" t="s">
        <v>549</v>
      </c>
      <c r="B943" s="626" t="s">
        <v>551</v>
      </c>
      <c r="C943" s="627" t="s">
        <v>567</v>
      </c>
      <c r="D943" s="628" t="s">
        <v>568</v>
      </c>
      <c r="E943" s="627" t="s">
        <v>552</v>
      </c>
      <c r="F943" s="628" t="s">
        <v>553</v>
      </c>
      <c r="G943" s="627" t="s">
        <v>690</v>
      </c>
      <c r="H943" s="627">
        <v>845329</v>
      </c>
      <c r="I943" s="627">
        <v>0</v>
      </c>
      <c r="J943" s="627" t="s">
        <v>1188</v>
      </c>
      <c r="K943" s="627"/>
      <c r="L943" s="629">
        <v>99.670019908740642</v>
      </c>
      <c r="M943" s="629">
        <v>2</v>
      </c>
      <c r="N943" s="630">
        <v>199.34003981748128</v>
      </c>
    </row>
    <row r="944" spans="1:14" ht="14.4" customHeight="1" x14ac:dyDescent="0.3">
      <c r="A944" s="625" t="s">
        <v>549</v>
      </c>
      <c r="B944" s="626" t="s">
        <v>551</v>
      </c>
      <c r="C944" s="627" t="s">
        <v>567</v>
      </c>
      <c r="D944" s="628" t="s">
        <v>568</v>
      </c>
      <c r="E944" s="627" t="s">
        <v>552</v>
      </c>
      <c r="F944" s="628" t="s">
        <v>553</v>
      </c>
      <c r="G944" s="627" t="s">
        <v>690</v>
      </c>
      <c r="H944" s="627">
        <v>845356</v>
      </c>
      <c r="I944" s="627">
        <v>100027</v>
      </c>
      <c r="J944" s="627" t="s">
        <v>1189</v>
      </c>
      <c r="K944" s="627" t="s">
        <v>1190</v>
      </c>
      <c r="L944" s="629">
        <v>599.50016924056501</v>
      </c>
      <c r="M944" s="629">
        <v>1</v>
      </c>
      <c r="N944" s="630">
        <v>599.50016924056501</v>
      </c>
    </row>
    <row r="945" spans="1:14" ht="14.4" customHeight="1" x14ac:dyDescent="0.3">
      <c r="A945" s="625" t="s">
        <v>549</v>
      </c>
      <c r="B945" s="626" t="s">
        <v>551</v>
      </c>
      <c r="C945" s="627" t="s">
        <v>567</v>
      </c>
      <c r="D945" s="628" t="s">
        <v>568</v>
      </c>
      <c r="E945" s="627" t="s">
        <v>552</v>
      </c>
      <c r="F945" s="628" t="s">
        <v>553</v>
      </c>
      <c r="G945" s="627" t="s">
        <v>690</v>
      </c>
      <c r="H945" s="627">
        <v>845369</v>
      </c>
      <c r="I945" s="627">
        <v>107987</v>
      </c>
      <c r="J945" s="627" t="s">
        <v>1191</v>
      </c>
      <c r="K945" s="627" t="s">
        <v>1192</v>
      </c>
      <c r="L945" s="629">
        <v>110.62447309132136</v>
      </c>
      <c r="M945" s="629">
        <v>41</v>
      </c>
      <c r="N945" s="630">
        <v>4545.2315832237109</v>
      </c>
    </row>
    <row r="946" spans="1:14" ht="14.4" customHeight="1" x14ac:dyDescent="0.3">
      <c r="A946" s="625" t="s">
        <v>549</v>
      </c>
      <c r="B946" s="626" t="s">
        <v>551</v>
      </c>
      <c r="C946" s="627" t="s">
        <v>567</v>
      </c>
      <c r="D946" s="628" t="s">
        <v>568</v>
      </c>
      <c r="E946" s="627" t="s">
        <v>552</v>
      </c>
      <c r="F946" s="628" t="s">
        <v>553</v>
      </c>
      <c r="G946" s="627" t="s">
        <v>690</v>
      </c>
      <c r="H946" s="627">
        <v>845595</v>
      </c>
      <c r="I946" s="627">
        <v>29957</v>
      </c>
      <c r="J946" s="627" t="s">
        <v>1775</v>
      </c>
      <c r="K946" s="627" t="s">
        <v>1776</v>
      </c>
      <c r="L946" s="629">
        <v>366.06788201682599</v>
      </c>
      <c r="M946" s="629">
        <v>4</v>
      </c>
      <c r="N946" s="630">
        <v>1464.271528067304</v>
      </c>
    </row>
    <row r="947" spans="1:14" ht="14.4" customHeight="1" x14ac:dyDescent="0.3">
      <c r="A947" s="625" t="s">
        <v>549</v>
      </c>
      <c r="B947" s="626" t="s">
        <v>551</v>
      </c>
      <c r="C947" s="627" t="s">
        <v>567</v>
      </c>
      <c r="D947" s="628" t="s">
        <v>568</v>
      </c>
      <c r="E947" s="627" t="s">
        <v>552</v>
      </c>
      <c r="F947" s="628" t="s">
        <v>553</v>
      </c>
      <c r="G947" s="627" t="s">
        <v>690</v>
      </c>
      <c r="H947" s="627">
        <v>845697</v>
      </c>
      <c r="I947" s="627">
        <v>125599</v>
      </c>
      <c r="J947" s="627" t="s">
        <v>1193</v>
      </c>
      <c r="K947" s="627" t="s">
        <v>1194</v>
      </c>
      <c r="L947" s="629">
        <v>18.166696176435195</v>
      </c>
      <c r="M947" s="629">
        <v>12</v>
      </c>
      <c r="N947" s="630">
        <v>217.98026136021679</v>
      </c>
    </row>
    <row r="948" spans="1:14" ht="14.4" customHeight="1" x14ac:dyDescent="0.3">
      <c r="A948" s="625" t="s">
        <v>549</v>
      </c>
      <c r="B948" s="626" t="s">
        <v>551</v>
      </c>
      <c r="C948" s="627" t="s">
        <v>567</v>
      </c>
      <c r="D948" s="628" t="s">
        <v>568</v>
      </c>
      <c r="E948" s="627" t="s">
        <v>552</v>
      </c>
      <c r="F948" s="628" t="s">
        <v>553</v>
      </c>
      <c r="G948" s="627" t="s">
        <v>690</v>
      </c>
      <c r="H948" s="627">
        <v>845758</v>
      </c>
      <c r="I948" s="627">
        <v>280</v>
      </c>
      <c r="J948" s="627" t="s">
        <v>1195</v>
      </c>
      <c r="K948" s="627" t="s">
        <v>1196</v>
      </c>
      <c r="L948" s="629">
        <v>34.966604256015039</v>
      </c>
      <c r="M948" s="629">
        <v>8</v>
      </c>
      <c r="N948" s="630">
        <v>279.55958233536751</v>
      </c>
    </row>
    <row r="949" spans="1:14" ht="14.4" customHeight="1" x14ac:dyDescent="0.3">
      <c r="A949" s="625" t="s">
        <v>549</v>
      </c>
      <c r="B949" s="626" t="s">
        <v>551</v>
      </c>
      <c r="C949" s="627" t="s">
        <v>567</v>
      </c>
      <c r="D949" s="628" t="s">
        <v>568</v>
      </c>
      <c r="E949" s="627" t="s">
        <v>552</v>
      </c>
      <c r="F949" s="628" t="s">
        <v>553</v>
      </c>
      <c r="G949" s="627" t="s">
        <v>690</v>
      </c>
      <c r="H949" s="627">
        <v>846017</v>
      </c>
      <c r="I949" s="627">
        <v>0</v>
      </c>
      <c r="J949" s="627" t="s">
        <v>1197</v>
      </c>
      <c r="K949" s="627"/>
      <c r="L949" s="629">
        <v>88.94</v>
      </c>
      <c r="M949" s="629">
        <v>4</v>
      </c>
      <c r="N949" s="630">
        <v>355.76</v>
      </c>
    </row>
    <row r="950" spans="1:14" ht="14.4" customHeight="1" x14ac:dyDescent="0.3">
      <c r="A950" s="625" t="s">
        <v>549</v>
      </c>
      <c r="B950" s="626" t="s">
        <v>551</v>
      </c>
      <c r="C950" s="627" t="s">
        <v>567</v>
      </c>
      <c r="D950" s="628" t="s">
        <v>568</v>
      </c>
      <c r="E950" s="627" t="s">
        <v>552</v>
      </c>
      <c r="F950" s="628" t="s">
        <v>553</v>
      </c>
      <c r="G950" s="627" t="s">
        <v>690</v>
      </c>
      <c r="H950" s="627">
        <v>846346</v>
      </c>
      <c r="I950" s="627">
        <v>119672</v>
      </c>
      <c r="J950" s="627" t="s">
        <v>1200</v>
      </c>
      <c r="K950" s="627" t="s">
        <v>1201</v>
      </c>
      <c r="L950" s="629">
        <v>107.83540674328495</v>
      </c>
      <c r="M950" s="629">
        <v>23</v>
      </c>
      <c r="N950" s="630">
        <v>2479.660573375771</v>
      </c>
    </row>
    <row r="951" spans="1:14" ht="14.4" customHeight="1" x14ac:dyDescent="0.3">
      <c r="A951" s="625" t="s">
        <v>549</v>
      </c>
      <c r="B951" s="626" t="s">
        <v>551</v>
      </c>
      <c r="C951" s="627" t="s">
        <v>567</v>
      </c>
      <c r="D951" s="628" t="s">
        <v>568</v>
      </c>
      <c r="E951" s="627" t="s">
        <v>552</v>
      </c>
      <c r="F951" s="628" t="s">
        <v>553</v>
      </c>
      <c r="G951" s="627" t="s">
        <v>690</v>
      </c>
      <c r="H951" s="627">
        <v>846609</v>
      </c>
      <c r="I951" s="627">
        <v>112584</v>
      </c>
      <c r="J951" s="627" t="s">
        <v>1777</v>
      </c>
      <c r="K951" s="627" t="s">
        <v>1778</v>
      </c>
      <c r="L951" s="629">
        <v>45.244821414488698</v>
      </c>
      <c r="M951" s="629">
        <v>2</v>
      </c>
      <c r="N951" s="630">
        <v>90.489642828977395</v>
      </c>
    </row>
    <row r="952" spans="1:14" ht="14.4" customHeight="1" x14ac:dyDescent="0.3">
      <c r="A952" s="625" t="s">
        <v>549</v>
      </c>
      <c r="B952" s="626" t="s">
        <v>551</v>
      </c>
      <c r="C952" s="627" t="s">
        <v>567</v>
      </c>
      <c r="D952" s="628" t="s">
        <v>568</v>
      </c>
      <c r="E952" s="627" t="s">
        <v>552</v>
      </c>
      <c r="F952" s="628" t="s">
        <v>553</v>
      </c>
      <c r="G952" s="627" t="s">
        <v>690</v>
      </c>
      <c r="H952" s="627">
        <v>846758</v>
      </c>
      <c r="I952" s="627">
        <v>103387</v>
      </c>
      <c r="J952" s="627" t="s">
        <v>1204</v>
      </c>
      <c r="K952" s="627" t="s">
        <v>1205</v>
      </c>
      <c r="L952" s="629">
        <v>42.17</v>
      </c>
      <c r="M952" s="629">
        <v>5</v>
      </c>
      <c r="N952" s="630">
        <v>210.85000000000002</v>
      </c>
    </row>
    <row r="953" spans="1:14" ht="14.4" customHeight="1" x14ac:dyDescent="0.3">
      <c r="A953" s="625" t="s">
        <v>549</v>
      </c>
      <c r="B953" s="626" t="s">
        <v>551</v>
      </c>
      <c r="C953" s="627" t="s">
        <v>567</v>
      </c>
      <c r="D953" s="628" t="s">
        <v>568</v>
      </c>
      <c r="E953" s="627" t="s">
        <v>552</v>
      </c>
      <c r="F953" s="628" t="s">
        <v>553</v>
      </c>
      <c r="G953" s="627" t="s">
        <v>690</v>
      </c>
      <c r="H953" s="627">
        <v>846873</v>
      </c>
      <c r="I953" s="627">
        <v>0</v>
      </c>
      <c r="J953" s="627" t="s">
        <v>1779</v>
      </c>
      <c r="K953" s="627"/>
      <c r="L953" s="629">
        <v>209.09301877880699</v>
      </c>
      <c r="M953" s="629">
        <v>3</v>
      </c>
      <c r="N953" s="630">
        <v>627.27905633642104</v>
      </c>
    </row>
    <row r="954" spans="1:14" ht="14.4" customHeight="1" x14ac:dyDescent="0.3">
      <c r="A954" s="625" t="s">
        <v>549</v>
      </c>
      <c r="B954" s="626" t="s">
        <v>551</v>
      </c>
      <c r="C954" s="627" t="s">
        <v>567</v>
      </c>
      <c r="D954" s="628" t="s">
        <v>568</v>
      </c>
      <c r="E954" s="627" t="s">
        <v>552</v>
      </c>
      <c r="F954" s="628" t="s">
        <v>553</v>
      </c>
      <c r="G954" s="627" t="s">
        <v>690</v>
      </c>
      <c r="H954" s="627">
        <v>847713</v>
      </c>
      <c r="I954" s="627">
        <v>125526</v>
      </c>
      <c r="J954" s="627" t="s">
        <v>1210</v>
      </c>
      <c r="K954" s="627" t="s">
        <v>1780</v>
      </c>
      <c r="L954" s="629">
        <v>70.92126749344537</v>
      </c>
      <c r="M954" s="629">
        <v>8</v>
      </c>
      <c r="N954" s="630">
        <v>567.64689355211954</v>
      </c>
    </row>
    <row r="955" spans="1:14" ht="14.4" customHeight="1" x14ac:dyDescent="0.3">
      <c r="A955" s="625" t="s">
        <v>549</v>
      </c>
      <c r="B955" s="626" t="s">
        <v>551</v>
      </c>
      <c r="C955" s="627" t="s">
        <v>567</v>
      </c>
      <c r="D955" s="628" t="s">
        <v>568</v>
      </c>
      <c r="E955" s="627" t="s">
        <v>552</v>
      </c>
      <c r="F955" s="628" t="s">
        <v>553</v>
      </c>
      <c r="G955" s="627" t="s">
        <v>690</v>
      </c>
      <c r="H955" s="627">
        <v>847767</v>
      </c>
      <c r="I955" s="627">
        <v>500140</v>
      </c>
      <c r="J955" s="627" t="s">
        <v>1781</v>
      </c>
      <c r="K955" s="627" t="s">
        <v>1782</v>
      </c>
      <c r="L955" s="629">
        <v>968.13</v>
      </c>
      <c r="M955" s="629">
        <v>1</v>
      </c>
      <c r="N955" s="630">
        <v>968.13</v>
      </c>
    </row>
    <row r="956" spans="1:14" ht="14.4" customHeight="1" x14ac:dyDescent="0.3">
      <c r="A956" s="625" t="s">
        <v>549</v>
      </c>
      <c r="B956" s="626" t="s">
        <v>551</v>
      </c>
      <c r="C956" s="627" t="s">
        <v>567</v>
      </c>
      <c r="D956" s="628" t="s">
        <v>568</v>
      </c>
      <c r="E956" s="627" t="s">
        <v>552</v>
      </c>
      <c r="F956" s="628" t="s">
        <v>553</v>
      </c>
      <c r="G956" s="627" t="s">
        <v>690</v>
      </c>
      <c r="H956" s="627">
        <v>847962</v>
      </c>
      <c r="I956" s="627">
        <v>0</v>
      </c>
      <c r="J956" s="627" t="s">
        <v>1783</v>
      </c>
      <c r="K956" s="627"/>
      <c r="L956" s="629">
        <v>126.79022250651551</v>
      </c>
      <c r="M956" s="629">
        <v>5</v>
      </c>
      <c r="N956" s="630">
        <v>633.95095482564807</v>
      </c>
    </row>
    <row r="957" spans="1:14" ht="14.4" customHeight="1" x14ac:dyDescent="0.3">
      <c r="A957" s="625" t="s">
        <v>549</v>
      </c>
      <c r="B957" s="626" t="s">
        <v>551</v>
      </c>
      <c r="C957" s="627" t="s">
        <v>567</v>
      </c>
      <c r="D957" s="628" t="s">
        <v>568</v>
      </c>
      <c r="E957" s="627" t="s">
        <v>552</v>
      </c>
      <c r="F957" s="628" t="s">
        <v>553</v>
      </c>
      <c r="G957" s="627" t="s">
        <v>690</v>
      </c>
      <c r="H957" s="627">
        <v>847974</v>
      </c>
      <c r="I957" s="627">
        <v>125525</v>
      </c>
      <c r="J957" s="627" t="s">
        <v>1210</v>
      </c>
      <c r="K957" s="627" t="s">
        <v>1211</v>
      </c>
      <c r="L957" s="629">
        <v>30.324513083729776</v>
      </c>
      <c r="M957" s="629">
        <v>84</v>
      </c>
      <c r="N957" s="630">
        <v>2545.2314294591383</v>
      </c>
    </row>
    <row r="958" spans="1:14" ht="14.4" customHeight="1" x14ac:dyDescent="0.3">
      <c r="A958" s="625" t="s">
        <v>549</v>
      </c>
      <c r="B958" s="626" t="s">
        <v>551</v>
      </c>
      <c r="C958" s="627" t="s">
        <v>567</v>
      </c>
      <c r="D958" s="628" t="s">
        <v>568</v>
      </c>
      <c r="E958" s="627" t="s">
        <v>552</v>
      </c>
      <c r="F958" s="628" t="s">
        <v>553</v>
      </c>
      <c r="G958" s="627" t="s">
        <v>690</v>
      </c>
      <c r="H958" s="627">
        <v>848402</v>
      </c>
      <c r="I958" s="627">
        <v>100273</v>
      </c>
      <c r="J958" s="627" t="s">
        <v>1214</v>
      </c>
      <c r="K958" s="627" t="s">
        <v>1215</v>
      </c>
      <c r="L958" s="629">
        <v>70.4399768266194</v>
      </c>
      <c r="M958" s="629">
        <v>3</v>
      </c>
      <c r="N958" s="630">
        <v>211.3199536532388</v>
      </c>
    </row>
    <row r="959" spans="1:14" ht="14.4" customHeight="1" x14ac:dyDescent="0.3">
      <c r="A959" s="625" t="s">
        <v>549</v>
      </c>
      <c r="B959" s="626" t="s">
        <v>551</v>
      </c>
      <c r="C959" s="627" t="s">
        <v>567</v>
      </c>
      <c r="D959" s="628" t="s">
        <v>568</v>
      </c>
      <c r="E959" s="627" t="s">
        <v>552</v>
      </c>
      <c r="F959" s="628" t="s">
        <v>553</v>
      </c>
      <c r="G959" s="627" t="s">
        <v>690</v>
      </c>
      <c r="H959" s="627">
        <v>848411</v>
      </c>
      <c r="I959" s="627">
        <v>84795</v>
      </c>
      <c r="J959" s="627" t="s">
        <v>1784</v>
      </c>
      <c r="K959" s="627"/>
      <c r="L959" s="629">
        <v>299.12992436453999</v>
      </c>
      <c r="M959" s="629">
        <v>2</v>
      </c>
      <c r="N959" s="630">
        <v>598.25984872907998</v>
      </c>
    </row>
    <row r="960" spans="1:14" ht="14.4" customHeight="1" x14ac:dyDescent="0.3">
      <c r="A960" s="625" t="s">
        <v>549</v>
      </c>
      <c r="B960" s="626" t="s">
        <v>551</v>
      </c>
      <c r="C960" s="627" t="s">
        <v>567</v>
      </c>
      <c r="D960" s="628" t="s">
        <v>568</v>
      </c>
      <c r="E960" s="627" t="s">
        <v>552</v>
      </c>
      <c r="F960" s="628" t="s">
        <v>553</v>
      </c>
      <c r="G960" s="627" t="s">
        <v>690</v>
      </c>
      <c r="H960" s="627">
        <v>848475</v>
      </c>
      <c r="I960" s="627">
        <v>124825</v>
      </c>
      <c r="J960" s="627" t="s">
        <v>1785</v>
      </c>
      <c r="K960" s="627" t="s">
        <v>1786</v>
      </c>
      <c r="L960" s="629">
        <v>444.373469848632</v>
      </c>
      <c r="M960" s="629">
        <v>4.2264914000000005</v>
      </c>
      <c r="N960" s="630">
        <v>1878.1406487034023</v>
      </c>
    </row>
    <row r="961" spans="1:14" ht="14.4" customHeight="1" x14ac:dyDescent="0.3">
      <c r="A961" s="625" t="s">
        <v>549</v>
      </c>
      <c r="B961" s="626" t="s">
        <v>551</v>
      </c>
      <c r="C961" s="627" t="s">
        <v>567</v>
      </c>
      <c r="D961" s="628" t="s">
        <v>568</v>
      </c>
      <c r="E961" s="627" t="s">
        <v>552</v>
      </c>
      <c r="F961" s="628" t="s">
        <v>553</v>
      </c>
      <c r="G961" s="627" t="s">
        <v>690</v>
      </c>
      <c r="H961" s="627">
        <v>848560</v>
      </c>
      <c r="I961" s="627">
        <v>125752</v>
      </c>
      <c r="J961" s="627" t="s">
        <v>1216</v>
      </c>
      <c r="K961" s="627" t="s">
        <v>834</v>
      </c>
      <c r="L961" s="629">
        <v>162.12262358659751</v>
      </c>
      <c r="M961" s="629">
        <v>8</v>
      </c>
      <c r="N961" s="630">
        <v>1296.9809886927801</v>
      </c>
    </row>
    <row r="962" spans="1:14" ht="14.4" customHeight="1" x14ac:dyDescent="0.3">
      <c r="A962" s="625" t="s">
        <v>549</v>
      </c>
      <c r="B962" s="626" t="s">
        <v>551</v>
      </c>
      <c r="C962" s="627" t="s">
        <v>567</v>
      </c>
      <c r="D962" s="628" t="s">
        <v>568</v>
      </c>
      <c r="E962" s="627" t="s">
        <v>552</v>
      </c>
      <c r="F962" s="628" t="s">
        <v>553</v>
      </c>
      <c r="G962" s="627" t="s">
        <v>690</v>
      </c>
      <c r="H962" s="627">
        <v>848625</v>
      </c>
      <c r="I962" s="627">
        <v>138841</v>
      </c>
      <c r="J962" s="627" t="s">
        <v>899</v>
      </c>
      <c r="K962" s="627" t="s">
        <v>680</v>
      </c>
      <c r="L962" s="629">
        <v>112.98339652196501</v>
      </c>
      <c r="M962" s="629">
        <v>32</v>
      </c>
      <c r="N962" s="630">
        <v>3615.0422747907405</v>
      </c>
    </row>
    <row r="963" spans="1:14" ht="14.4" customHeight="1" x14ac:dyDescent="0.3">
      <c r="A963" s="625" t="s">
        <v>549</v>
      </c>
      <c r="B963" s="626" t="s">
        <v>551</v>
      </c>
      <c r="C963" s="627" t="s">
        <v>567</v>
      </c>
      <c r="D963" s="628" t="s">
        <v>568</v>
      </c>
      <c r="E963" s="627" t="s">
        <v>552</v>
      </c>
      <c r="F963" s="628" t="s">
        <v>553</v>
      </c>
      <c r="G963" s="627" t="s">
        <v>690</v>
      </c>
      <c r="H963" s="627">
        <v>848626</v>
      </c>
      <c r="I963" s="627">
        <v>107944</v>
      </c>
      <c r="J963" s="627" t="s">
        <v>1217</v>
      </c>
      <c r="K963" s="627" t="s">
        <v>1218</v>
      </c>
      <c r="L963" s="629">
        <v>119.16232230711876</v>
      </c>
      <c r="M963" s="629">
        <v>6</v>
      </c>
      <c r="N963" s="630">
        <v>714.61857845694999</v>
      </c>
    </row>
    <row r="964" spans="1:14" ht="14.4" customHeight="1" x14ac:dyDescent="0.3">
      <c r="A964" s="625" t="s">
        <v>549</v>
      </c>
      <c r="B964" s="626" t="s">
        <v>551</v>
      </c>
      <c r="C964" s="627" t="s">
        <v>567</v>
      </c>
      <c r="D964" s="628" t="s">
        <v>568</v>
      </c>
      <c r="E964" s="627" t="s">
        <v>552</v>
      </c>
      <c r="F964" s="628" t="s">
        <v>553</v>
      </c>
      <c r="G964" s="627" t="s">
        <v>690</v>
      </c>
      <c r="H964" s="627">
        <v>848632</v>
      </c>
      <c r="I964" s="627">
        <v>125315</v>
      </c>
      <c r="J964" s="627" t="s">
        <v>925</v>
      </c>
      <c r="K964" s="627" t="s">
        <v>1219</v>
      </c>
      <c r="L964" s="629">
        <v>61.380021462703155</v>
      </c>
      <c r="M964" s="629">
        <v>5</v>
      </c>
      <c r="N964" s="630">
        <v>306.90012877621888</v>
      </c>
    </row>
    <row r="965" spans="1:14" ht="14.4" customHeight="1" x14ac:dyDescent="0.3">
      <c r="A965" s="625" t="s">
        <v>549</v>
      </c>
      <c r="B965" s="626" t="s">
        <v>551</v>
      </c>
      <c r="C965" s="627" t="s">
        <v>567</v>
      </c>
      <c r="D965" s="628" t="s">
        <v>568</v>
      </c>
      <c r="E965" s="627" t="s">
        <v>552</v>
      </c>
      <c r="F965" s="628" t="s">
        <v>553</v>
      </c>
      <c r="G965" s="627" t="s">
        <v>690</v>
      </c>
      <c r="H965" s="627">
        <v>848725</v>
      </c>
      <c r="I965" s="627">
        <v>107677</v>
      </c>
      <c r="J965" s="627" t="s">
        <v>1787</v>
      </c>
      <c r="K965" s="627" t="s">
        <v>1788</v>
      </c>
      <c r="L965" s="629">
        <v>399.48</v>
      </c>
      <c r="M965" s="629">
        <v>0</v>
      </c>
      <c r="N965" s="630">
        <v>0</v>
      </c>
    </row>
    <row r="966" spans="1:14" ht="14.4" customHeight="1" x14ac:dyDescent="0.3">
      <c r="A966" s="625" t="s">
        <v>549</v>
      </c>
      <c r="B966" s="626" t="s">
        <v>551</v>
      </c>
      <c r="C966" s="627" t="s">
        <v>567</v>
      </c>
      <c r="D966" s="628" t="s">
        <v>568</v>
      </c>
      <c r="E966" s="627" t="s">
        <v>552</v>
      </c>
      <c r="F966" s="628" t="s">
        <v>553</v>
      </c>
      <c r="G966" s="627" t="s">
        <v>690</v>
      </c>
      <c r="H966" s="627">
        <v>848804</v>
      </c>
      <c r="I966" s="627">
        <v>185084</v>
      </c>
      <c r="J966" s="627" t="s">
        <v>1789</v>
      </c>
      <c r="K966" s="627"/>
      <c r="L966" s="629">
        <v>1210.3499999999997</v>
      </c>
      <c r="M966" s="629">
        <v>15.023713299999999</v>
      </c>
      <c r="N966" s="630">
        <v>18183.951392654999</v>
      </c>
    </row>
    <row r="967" spans="1:14" ht="14.4" customHeight="1" x14ac:dyDescent="0.3">
      <c r="A967" s="625" t="s">
        <v>549</v>
      </c>
      <c r="B967" s="626" t="s">
        <v>551</v>
      </c>
      <c r="C967" s="627" t="s">
        <v>567</v>
      </c>
      <c r="D967" s="628" t="s">
        <v>568</v>
      </c>
      <c r="E967" s="627" t="s">
        <v>552</v>
      </c>
      <c r="F967" s="628" t="s">
        <v>553</v>
      </c>
      <c r="G967" s="627" t="s">
        <v>690</v>
      </c>
      <c r="H967" s="627">
        <v>848856</v>
      </c>
      <c r="I967" s="627">
        <v>155873</v>
      </c>
      <c r="J967" s="627" t="s">
        <v>1790</v>
      </c>
      <c r="K967" s="627" t="s">
        <v>1791</v>
      </c>
      <c r="L967" s="629">
        <v>202.155</v>
      </c>
      <c r="M967" s="629">
        <v>2</v>
      </c>
      <c r="N967" s="630">
        <v>404.31</v>
      </c>
    </row>
    <row r="968" spans="1:14" ht="14.4" customHeight="1" x14ac:dyDescent="0.3">
      <c r="A968" s="625" t="s">
        <v>549</v>
      </c>
      <c r="B968" s="626" t="s">
        <v>551</v>
      </c>
      <c r="C968" s="627" t="s">
        <v>567</v>
      </c>
      <c r="D968" s="628" t="s">
        <v>568</v>
      </c>
      <c r="E968" s="627" t="s">
        <v>552</v>
      </c>
      <c r="F968" s="628" t="s">
        <v>553</v>
      </c>
      <c r="G968" s="627" t="s">
        <v>690</v>
      </c>
      <c r="H968" s="627">
        <v>848950</v>
      </c>
      <c r="I968" s="627">
        <v>155148</v>
      </c>
      <c r="J968" s="627" t="s">
        <v>1222</v>
      </c>
      <c r="K968" s="627" t="s">
        <v>1223</v>
      </c>
      <c r="L968" s="629">
        <v>18.930002012525851</v>
      </c>
      <c r="M968" s="629">
        <v>82</v>
      </c>
      <c r="N968" s="630">
        <v>1556.2201811273262</v>
      </c>
    </row>
    <row r="969" spans="1:14" ht="14.4" customHeight="1" x14ac:dyDescent="0.3">
      <c r="A969" s="625" t="s">
        <v>549</v>
      </c>
      <c r="B969" s="626" t="s">
        <v>551</v>
      </c>
      <c r="C969" s="627" t="s">
        <v>567</v>
      </c>
      <c r="D969" s="628" t="s">
        <v>568</v>
      </c>
      <c r="E969" s="627" t="s">
        <v>552</v>
      </c>
      <c r="F969" s="628" t="s">
        <v>553</v>
      </c>
      <c r="G969" s="627" t="s">
        <v>690</v>
      </c>
      <c r="H969" s="627">
        <v>848972</v>
      </c>
      <c r="I969" s="627">
        <v>0</v>
      </c>
      <c r="J969" s="627" t="s">
        <v>1224</v>
      </c>
      <c r="K969" s="627" t="s">
        <v>1225</v>
      </c>
      <c r="L969" s="629">
        <v>31.99</v>
      </c>
      <c r="M969" s="629">
        <v>1</v>
      </c>
      <c r="N969" s="630">
        <v>31.99</v>
      </c>
    </row>
    <row r="970" spans="1:14" ht="14.4" customHeight="1" x14ac:dyDescent="0.3">
      <c r="A970" s="625" t="s">
        <v>549</v>
      </c>
      <c r="B970" s="626" t="s">
        <v>551</v>
      </c>
      <c r="C970" s="627" t="s">
        <v>567</v>
      </c>
      <c r="D970" s="628" t="s">
        <v>568</v>
      </c>
      <c r="E970" s="627" t="s">
        <v>552</v>
      </c>
      <c r="F970" s="628" t="s">
        <v>553</v>
      </c>
      <c r="G970" s="627" t="s">
        <v>690</v>
      </c>
      <c r="H970" s="627">
        <v>848977</v>
      </c>
      <c r="I970" s="627">
        <v>129597</v>
      </c>
      <c r="J970" s="627" t="s">
        <v>1792</v>
      </c>
      <c r="K970" s="627" t="s">
        <v>1793</v>
      </c>
      <c r="L970" s="629">
        <v>195.98001158265123</v>
      </c>
      <c r="M970" s="629">
        <v>9.5223011</v>
      </c>
      <c r="N970" s="630">
        <v>1866.180645725628</v>
      </c>
    </row>
    <row r="971" spans="1:14" ht="14.4" customHeight="1" x14ac:dyDescent="0.3">
      <c r="A971" s="625" t="s">
        <v>549</v>
      </c>
      <c r="B971" s="626" t="s">
        <v>551</v>
      </c>
      <c r="C971" s="627" t="s">
        <v>567</v>
      </c>
      <c r="D971" s="628" t="s">
        <v>568</v>
      </c>
      <c r="E971" s="627" t="s">
        <v>552</v>
      </c>
      <c r="F971" s="628" t="s">
        <v>553</v>
      </c>
      <c r="G971" s="627" t="s">
        <v>690</v>
      </c>
      <c r="H971" s="627">
        <v>849034</v>
      </c>
      <c r="I971" s="627">
        <v>0</v>
      </c>
      <c r="J971" s="627" t="s">
        <v>1226</v>
      </c>
      <c r="K971" s="627"/>
      <c r="L971" s="629">
        <v>57.434946133618894</v>
      </c>
      <c r="M971" s="629">
        <v>3</v>
      </c>
      <c r="N971" s="630">
        <v>165.68989226723778</v>
      </c>
    </row>
    <row r="972" spans="1:14" ht="14.4" customHeight="1" x14ac:dyDescent="0.3">
      <c r="A972" s="625" t="s">
        <v>549</v>
      </c>
      <c r="B972" s="626" t="s">
        <v>551</v>
      </c>
      <c r="C972" s="627" t="s">
        <v>567</v>
      </c>
      <c r="D972" s="628" t="s">
        <v>568</v>
      </c>
      <c r="E972" s="627" t="s">
        <v>552</v>
      </c>
      <c r="F972" s="628" t="s">
        <v>553</v>
      </c>
      <c r="G972" s="627" t="s">
        <v>690</v>
      </c>
      <c r="H972" s="627">
        <v>849320</v>
      </c>
      <c r="I972" s="627">
        <v>134270</v>
      </c>
      <c r="J972" s="627" t="s">
        <v>1794</v>
      </c>
      <c r="K972" s="627" t="s">
        <v>1679</v>
      </c>
      <c r="L972" s="629">
        <v>64.27</v>
      </c>
      <c r="M972" s="629">
        <v>1</v>
      </c>
      <c r="N972" s="630">
        <v>64.27</v>
      </c>
    </row>
    <row r="973" spans="1:14" ht="14.4" customHeight="1" x14ac:dyDescent="0.3">
      <c r="A973" s="625" t="s">
        <v>549</v>
      </c>
      <c r="B973" s="626" t="s">
        <v>551</v>
      </c>
      <c r="C973" s="627" t="s">
        <v>567</v>
      </c>
      <c r="D973" s="628" t="s">
        <v>568</v>
      </c>
      <c r="E973" s="627" t="s">
        <v>552</v>
      </c>
      <c r="F973" s="628" t="s">
        <v>553</v>
      </c>
      <c r="G973" s="627" t="s">
        <v>690</v>
      </c>
      <c r="H973" s="627">
        <v>849865</v>
      </c>
      <c r="I973" s="627">
        <v>0</v>
      </c>
      <c r="J973" s="627" t="s">
        <v>1795</v>
      </c>
      <c r="K973" s="627"/>
      <c r="L973" s="629">
        <v>52.8</v>
      </c>
      <c r="M973" s="629">
        <v>3</v>
      </c>
      <c r="N973" s="630">
        <v>158.39999999999998</v>
      </c>
    </row>
    <row r="974" spans="1:14" ht="14.4" customHeight="1" x14ac:dyDescent="0.3">
      <c r="A974" s="625" t="s">
        <v>549</v>
      </c>
      <c r="B974" s="626" t="s">
        <v>551</v>
      </c>
      <c r="C974" s="627" t="s">
        <v>567</v>
      </c>
      <c r="D974" s="628" t="s">
        <v>568</v>
      </c>
      <c r="E974" s="627" t="s">
        <v>552</v>
      </c>
      <c r="F974" s="628" t="s">
        <v>553</v>
      </c>
      <c r="G974" s="627" t="s">
        <v>690</v>
      </c>
      <c r="H974" s="627">
        <v>849935</v>
      </c>
      <c r="I974" s="627">
        <v>155383</v>
      </c>
      <c r="J974" s="627" t="s">
        <v>1230</v>
      </c>
      <c r="K974" s="627" t="s">
        <v>1231</v>
      </c>
      <c r="L974" s="629">
        <v>1.1830952380952366</v>
      </c>
      <c r="M974" s="629">
        <v>6</v>
      </c>
      <c r="N974" s="630">
        <v>7.0985714285714199</v>
      </c>
    </row>
    <row r="975" spans="1:14" ht="14.4" customHeight="1" x14ac:dyDescent="0.3">
      <c r="A975" s="625" t="s">
        <v>549</v>
      </c>
      <c r="B975" s="626" t="s">
        <v>551</v>
      </c>
      <c r="C975" s="627" t="s">
        <v>567</v>
      </c>
      <c r="D975" s="628" t="s">
        <v>568</v>
      </c>
      <c r="E975" s="627" t="s">
        <v>552</v>
      </c>
      <c r="F975" s="628" t="s">
        <v>553</v>
      </c>
      <c r="G975" s="627" t="s">
        <v>690</v>
      </c>
      <c r="H975" s="627">
        <v>849941</v>
      </c>
      <c r="I975" s="627">
        <v>162142</v>
      </c>
      <c r="J975" s="627" t="s">
        <v>1222</v>
      </c>
      <c r="K975" s="627" t="s">
        <v>1232</v>
      </c>
      <c r="L975" s="629">
        <v>28.190000162112966</v>
      </c>
      <c r="M975" s="629">
        <v>20</v>
      </c>
      <c r="N975" s="630">
        <v>563.5000024316945</v>
      </c>
    </row>
    <row r="976" spans="1:14" ht="14.4" customHeight="1" x14ac:dyDescent="0.3">
      <c r="A976" s="625" t="s">
        <v>549</v>
      </c>
      <c r="B976" s="626" t="s">
        <v>551</v>
      </c>
      <c r="C976" s="627" t="s">
        <v>567</v>
      </c>
      <c r="D976" s="628" t="s">
        <v>568</v>
      </c>
      <c r="E976" s="627" t="s">
        <v>552</v>
      </c>
      <c r="F976" s="628" t="s">
        <v>553</v>
      </c>
      <c r="G976" s="627" t="s">
        <v>690</v>
      </c>
      <c r="H976" s="627">
        <v>850079</v>
      </c>
      <c r="I976" s="627">
        <v>163325</v>
      </c>
      <c r="J976" s="627" t="s">
        <v>1796</v>
      </c>
      <c r="K976" s="627" t="s">
        <v>1797</v>
      </c>
      <c r="L976" s="629">
        <v>65.319999999999993</v>
      </c>
      <c r="M976" s="629">
        <v>1</v>
      </c>
      <c r="N976" s="630">
        <v>65.319999999999993</v>
      </c>
    </row>
    <row r="977" spans="1:14" ht="14.4" customHeight="1" x14ac:dyDescent="0.3">
      <c r="A977" s="625" t="s">
        <v>549</v>
      </c>
      <c r="B977" s="626" t="s">
        <v>551</v>
      </c>
      <c r="C977" s="627" t="s">
        <v>567</v>
      </c>
      <c r="D977" s="628" t="s">
        <v>568</v>
      </c>
      <c r="E977" s="627" t="s">
        <v>552</v>
      </c>
      <c r="F977" s="628" t="s">
        <v>553</v>
      </c>
      <c r="G977" s="627" t="s">
        <v>690</v>
      </c>
      <c r="H977" s="627">
        <v>850104</v>
      </c>
      <c r="I977" s="627">
        <v>164344</v>
      </c>
      <c r="J977" s="627" t="s">
        <v>1235</v>
      </c>
      <c r="K977" s="627" t="s">
        <v>1236</v>
      </c>
      <c r="L977" s="629">
        <v>163.52027834933199</v>
      </c>
      <c r="M977" s="629">
        <v>2</v>
      </c>
      <c r="N977" s="630">
        <v>327.04055669866398</v>
      </c>
    </row>
    <row r="978" spans="1:14" ht="14.4" customHeight="1" x14ac:dyDescent="0.3">
      <c r="A978" s="625" t="s">
        <v>549</v>
      </c>
      <c r="B978" s="626" t="s">
        <v>551</v>
      </c>
      <c r="C978" s="627" t="s">
        <v>567</v>
      </c>
      <c r="D978" s="628" t="s">
        <v>568</v>
      </c>
      <c r="E978" s="627" t="s">
        <v>552</v>
      </c>
      <c r="F978" s="628" t="s">
        <v>553</v>
      </c>
      <c r="G978" s="627" t="s">
        <v>690</v>
      </c>
      <c r="H978" s="627">
        <v>850461</v>
      </c>
      <c r="I978" s="627">
        <v>122197</v>
      </c>
      <c r="J978" s="627" t="s">
        <v>1798</v>
      </c>
      <c r="K978" s="627" t="s">
        <v>1799</v>
      </c>
      <c r="L978" s="629">
        <v>42.812435374149665</v>
      </c>
      <c r="M978" s="629">
        <v>4</v>
      </c>
      <c r="N978" s="630">
        <v>171.19730612244899</v>
      </c>
    </row>
    <row r="979" spans="1:14" ht="14.4" customHeight="1" x14ac:dyDescent="0.3">
      <c r="A979" s="625" t="s">
        <v>549</v>
      </c>
      <c r="B979" s="626" t="s">
        <v>551</v>
      </c>
      <c r="C979" s="627" t="s">
        <v>567</v>
      </c>
      <c r="D979" s="628" t="s">
        <v>568</v>
      </c>
      <c r="E979" s="627" t="s">
        <v>552</v>
      </c>
      <c r="F979" s="628" t="s">
        <v>553</v>
      </c>
      <c r="G979" s="627" t="s">
        <v>690</v>
      </c>
      <c r="H979" s="627">
        <v>850642</v>
      </c>
      <c r="I979" s="627">
        <v>169673</v>
      </c>
      <c r="J979" s="627" t="s">
        <v>1800</v>
      </c>
      <c r="K979" s="627" t="s">
        <v>680</v>
      </c>
      <c r="L979" s="629">
        <v>118.67000057502625</v>
      </c>
      <c r="M979" s="629">
        <v>8</v>
      </c>
      <c r="N979" s="630">
        <v>948.24000460020989</v>
      </c>
    </row>
    <row r="980" spans="1:14" ht="14.4" customHeight="1" x14ac:dyDescent="0.3">
      <c r="A980" s="625" t="s">
        <v>549</v>
      </c>
      <c r="B980" s="626" t="s">
        <v>551</v>
      </c>
      <c r="C980" s="627" t="s">
        <v>567</v>
      </c>
      <c r="D980" s="628" t="s">
        <v>568</v>
      </c>
      <c r="E980" s="627" t="s">
        <v>552</v>
      </c>
      <c r="F980" s="628" t="s">
        <v>553</v>
      </c>
      <c r="G980" s="627" t="s">
        <v>690</v>
      </c>
      <c r="H980" s="627">
        <v>900014</v>
      </c>
      <c r="I980" s="627">
        <v>0</v>
      </c>
      <c r="J980" s="627" t="s">
        <v>1801</v>
      </c>
      <c r="K980" s="627"/>
      <c r="L980" s="629">
        <v>142.75898416277099</v>
      </c>
      <c r="M980" s="629">
        <v>1</v>
      </c>
      <c r="N980" s="630">
        <v>142.75898416277099</v>
      </c>
    </row>
    <row r="981" spans="1:14" ht="14.4" customHeight="1" x14ac:dyDescent="0.3">
      <c r="A981" s="625" t="s">
        <v>549</v>
      </c>
      <c r="B981" s="626" t="s">
        <v>551</v>
      </c>
      <c r="C981" s="627" t="s">
        <v>567</v>
      </c>
      <c r="D981" s="628" t="s">
        <v>568</v>
      </c>
      <c r="E981" s="627" t="s">
        <v>552</v>
      </c>
      <c r="F981" s="628" t="s">
        <v>553</v>
      </c>
      <c r="G981" s="627" t="s">
        <v>690</v>
      </c>
      <c r="H981" s="627">
        <v>900240</v>
      </c>
      <c r="I981" s="627">
        <v>0</v>
      </c>
      <c r="J981" s="627" t="s">
        <v>1240</v>
      </c>
      <c r="K981" s="627"/>
      <c r="L981" s="629">
        <v>71.386437556732631</v>
      </c>
      <c r="M981" s="629">
        <v>7</v>
      </c>
      <c r="N981" s="630">
        <v>499.90224084597844</v>
      </c>
    </row>
    <row r="982" spans="1:14" ht="14.4" customHeight="1" x14ac:dyDescent="0.3">
      <c r="A982" s="625" t="s">
        <v>549</v>
      </c>
      <c r="B982" s="626" t="s">
        <v>551</v>
      </c>
      <c r="C982" s="627" t="s">
        <v>567</v>
      </c>
      <c r="D982" s="628" t="s">
        <v>568</v>
      </c>
      <c r="E982" s="627" t="s">
        <v>552</v>
      </c>
      <c r="F982" s="628" t="s">
        <v>553</v>
      </c>
      <c r="G982" s="627" t="s">
        <v>690</v>
      </c>
      <c r="H982" s="627">
        <v>900497</v>
      </c>
      <c r="I982" s="627">
        <v>0</v>
      </c>
      <c r="J982" s="627" t="s">
        <v>1242</v>
      </c>
      <c r="K982" s="627"/>
      <c r="L982" s="629">
        <v>474.75398500800998</v>
      </c>
      <c r="M982" s="629">
        <v>1</v>
      </c>
      <c r="N982" s="630">
        <v>474.75398500800998</v>
      </c>
    </row>
    <row r="983" spans="1:14" ht="14.4" customHeight="1" x14ac:dyDescent="0.3">
      <c r="A983" s="625" t="s">
        <v>549</v>
      </c>
      <c r="B983" s="626" t="s">
        <v>551</v>
      </c>
      <c r="C983" s="627" t="s">
        <v>567</v>
      </c>
      <c r="D983" s="628" t="s">
        <v>568</v>
      </c>
      <c r="E983" s="627" t="s">
        <v>552</v>
      </c>
      <c r="F983" s="628" t="s">
        <v>553</v>
      </c>
      <c r="G983" s="627" t="s">
        <v>690</v>
      </c>
      <c r="H983" s="627">
        <v>900864</v>
      </c>
      <c r="I983" s="627">
        <v>0</v>
      </c>
      <c r="J983" s="627" t="s">
        <v>1802</v>
      </c>
      <c r="K983" s="627"/>
      <c r="L983" s="629">
        <v>649.72845967305</v>
      </c>
      <c r="M983" s="629">
        <v>1</v>
      </c>
      <c r="N983" s="630">
        <v>649.72845967305</v>
      </c>
    </row>
    <row r="984" spans="1:14" ht="14.4" customHeight="1" x14ac:dyDescent="0.3">
      <c r="A984" s="625" t="s">
        <v>549</v>
      </c>
      <c r="B984" s="626" t="s">
        <v>551</v>
      </c>
      <c r="C984" s="627" t="s">
        <v>567</v>
      </c>
      <c r="D984" s="628" t="s">
        <v>568</v>
      </c>
      <c r="E984" s="627" t="s">
        <v>552</v>
      </c>
      <c r="F984" s="628" t="s">
        <v>553</v>
      </c>
      <c r="G984" s="627" t="s">
        <v>690</v>
      </c>
      <c r="H984" s="627">
        <v>900886</v>
      </c>
      <c r="I984" s="627">
        <v>0</v>
      </c>
      <c r="J984" s="627" t="s">
        <v>1803</v>
      </c>
      <c r="K984" s="627"/>
      <c r="L984" s="629">
        <v>233.11449978421848</v>
      </c>
      <c r="M984" s="629">
        <v>4</v>
      </c>
      <c r="N984" s="630">
        <v>932.45799913687392</v>
      </c>
    </row>
    <row r="985" spans="1:14" ht="14.4" customHeight="1" x14ac:dyDescent="0.3">
      <c r="A985" s="625" t="s">
        <v>549</v>
      </c>
      <c r="B985" s="626" t="s">
        <v>551</v>
      </c>
      <c r="C985" s="627" t="s">
        <v>567</v>
      </c>
      <c r="D985" s="628" t="s">
        <v>568</v>
      </c>
      <c r="E985" s="627" t="s">
        <v>552</v>
      </c>
      <c r="F985" s="628" t="s">
        <v>553</v>
      </c>
      <c r="G985" s="627" t="s">
        <v>690</v>
      </c>
      <c r="H985" s="627">
        <v>902072</v>
      </c>
      <c r="I985" s="627">
        <v>1</v>
      </c>
      <c r="J985" s="627" t="s">
        <v>1246</v>
      </c>
      <c r="K985" s="627" t="s">
        <v>1247</v>
      </c>
      <c r="L985" s="629">
        <v>32.757182118018044</v>
      </c>
      <c r="M985" s="629">
        <v>242</v>
      </c>
      <c r="N985" s="630">
        <v>7927.2380725603671</v>
      </c>
    </row>
    <row r="986" spans="1:14" ht="14.4" customHeight="1" x14ac:dyDescent="0.3">
      <c r="A986" s="625" t="s">
        <v>549</v>
      </c>
      <c r="B986" s="626" t="s">
        <v>551</v>
      </c>
      <c r="C986" s="627" t="s">
        <v>567</v>
      </c>
      <c r="D986" s="628" t="s">
        <v>568</v>
      </c>
      <c r="E986" s="627" t="s">
        <v>552</v>
      </c>
      <c r="F986" s="628" t="s">
        <v>553</v>
      </c>
      <c r="G986" s="627" t="s">
        <v>690</v>
      </c>
      <c r="H986" s="627">
        <v>902073</v>
      </c>
      <c r="I986" s="627">
        <v>1</v>
      </c>
      <c r="J986" s="627" t="s">
        <v>1248</v>
      </c>
      <c r="K986" s="627" t="s">
        <v>1249</v>
      </c>
      <c r="L986" s="629">
        <v>19.574833333333402</v>
      </c>
      <c r="M986" s="629">
        <v>3</v>
      </c>
      <c r="N986" s="630">
        <v>58.724500000000205</v>
      </c>
    </row>
    <row r="987" spans="1:14" ht="14.4" customHeight="1" x14ac:dyDescent="0.3">
      <c r="A987" s="625" t="s">
        <v>549</v>
      </c>
      <c r="B987" s="626" t="s">
        <v>551</v>
      </c>
      <c r="C987" s="627" t="s">
        <v>567</v>
      </c>
      <c r="D987" s="628" t="s">
        <v>568</v>
      </c>
      <c r="E987" s="627" t="s">
        <v>552</v>
      </c>
      <c r="F987" s="628" t="s">
        <v>553</v>
      </c>
      <c r="G987" s="627" t="s">
        <v>690</v>
      </c>
      <c r="H987" s="627">
        <v>920356</v>
      </c>
      <c r="I987" s="627">
        <v>0</v>
      </c>
      <c r="J987" s="627" t="s">
        <v>1804</v>
      </c>
      <c r="K987" s="627"/>
      <c r="L987" s="629">
        <v>88.483100430657174</v>
      </c>
      <c r="M987" s="629">
        <v>55</v>
      </c>
      <c r="N987" s="630">
        <v>4851.5482717778332</v>
      </c>
    </row>
    <row r="988" spans="1:14" ht="14.4" customHeight="1" x14ac:dyDescent="0.3">
      <c r="A988" s="625" t="s">
        <v>549</v>
      </c>
      <c r="B988" s="626" t="s">
        <v>551</v>
      </c>
      <c r="C988" s="627" t="s">
        <v>567</v>
      </c>
      <c r="D988" s="628" t="s">
        <v>568</v>
      </c>
      <c r="E988" s="627" t="s">
        <v>552</v>
      </c>
      <c r="F988" s="628" t="s">
        <v>553</v>
      </c>
      <c r="G988" s="627" t="s">
        <v>690</v>
      </c>
      <c r="H988" s="627">
        <v>921134</v>
      </c>
      <c r="I988" s="627">
        <v>0</v>
      </c>
      <c r="J988" s="627" t="s">
        <v>1805</v>
      </c>
      <c r="K988" s="627"/>
      <c r="L988" s="629">
        <v>233.64797495818701</v>
      </c>
      <c r="M988" s="629">
        <v>1</v>
      </c>
      <c r="N988" s="630">
        <v>233.64797495818701</v>
      </c>
    </row>
    <row r="989" spans="1:14" ht="14.4" customHeight="1" x14ac:dyDescent="0.3">
      <c r="A989" s="625" t="s">
        <v>549</v>
      </c>
      <c r="B989" s="626" t="s">
        <v>551</v>
      </c>
      <c r="C989" s="627" t="s">
        <v>567</v>
      </c>
      <c r="D989" s="628" t="s">
        <v>568</v>
      </c>
      <c r="E989" s="627" t="s">
        <v>552</v>
      </c>
      <c r="F989" s="628" t="s">
        <v>553</v>
      </c>
      <c r="G989" s="627" t="s">
        <v>690</v>
      </c>
      <c r="H989" s="627">
        <v>921551</v>
      </c>
      <c r="I989" s="627">
        <v>0</v>
      </c>
      <c r="J989" s="627" t="s">
        <v>1806</v>
      </c>
      <c r="K989" s="627"/>
      <c r="L989" s="629">
        <v>164.99191179177399</v>
      </c>
      <c r="M989" s="629">
        <v>3</v>
      </c>
      <c r="N989" s="630">
        <v>507.63501683903598</v>
      </c>
    </row>
    <row r="990" spans="1:14" ht="14.4" customHeight="1" x14ac:dyDescent="0.3">
      <c r="A990" s="625" t="s">
        <v>549</v>
      </c>
      <c r="B990" s="626" t="s">
        <v>551</v>
      </c>
      <c r="C990" s="627" t="s">
        <v>567</v>
      </c>
      <c r="D990" s="628" t="s">
        <v>568</v>
      </c>
      <c r="E990" s="627" t="s">
        <v>552</v>
      </c>
      <c r="F990" s="628" t="s">
        <v>553</v>
      </c>
      <c r="G990" s="627" t="s">
        <v>690</v>
      </c>
      <c r="H990" s="627">
        <v>930065</v>
      </c>
      <c r="I990" s="627">
        <v>0</v>
      </c>
      <c r="J990" s="627" t="s">
        <v>1253</v>
      </c>
      <c r="K990" s="627"/>
      <c r="L990" s="629">
        <v>185.56296052734967</v>
      </c>
      <c r="M990" s="629">
        <v>19</v>
      </c>
      <c r="N990" s="630">
        <v>3525.6972894922942</v>
      </c>
    </row>
    <row r="991" spans="1:14" ht="14.4" customHeight="1" x14ac:dyDescent="0.3">
      <c r="A991" s="625" t="s">
        <v>549</v>
      </c>
      <c r="B991" s="626" t="s">
        <v>551</v>
      </c>
      <c r="C991" s="627" t="s">
        <v>567</v>
      </c>
      <c r="D991" s="628" t="s">
        <v>568</v>
      </c>
      <c r="E991" s="627" t="s">
        <v>552</v>
      </c>
      <c r="F991" s="628" t="s">
        <v>553</v>
      </c>
      <c r="G991" s="627" t="s">
        <v>690</v>
      </c>
      <c r="H991" s="627">
        <v>987460</v>
      </c>
      <c r="I991" s="627">
        <v>93435</v>
      </c>
      <c r="J991" s="627" t="s">
        <v>1807</v>
      </c>
      <c r="K991" s="627"/>
      <c r="L991" s="629">
        <v>108.56333333333333</v>
      </c>
      <c r="M991" s="629">
        <v>5</v>
      </c>
      <c r="N991" s="630">
        <v>536.69000000000005</v>
      </c>
    </row>
    <row r="992" spans="1:14" ht="14.4" customHeight="1" x14ac:dyDescent="0.3">
      <c r="A992" s="625" t="s">
        <v>549</v>
      </c>
      <c r="B992" s="626" t="s">
        <v>551</v>
      </c>
      <c r="C992" s="627" t="s">
        <v>567</v>
      </c>
      <c r="D992" s="628" t="s">
        <v>568</v>
      </c>
      <c r="E992" s="627" t="s">
        <v>552</v>
      </c>
      <c r="F992" s="628" t="s">
        <v>553</v>
      </c>
      <c r="G992" s="627" t="s">
        <v>690</v>
      </c>
      <c r="H992" s="627">
        <v>987464</v>
      </c>
      <c r="I992" s="627">
        <v>0</v>
      </c>
      <c r="J992" s="627" t="s">
        <v>1256</v>
      </c>
      <c r="K992" s="627"/>
      <c r="L992" s="629">
        <v>157.66</v>
      </c>
      <c r="M992" s="629">
        <v>5</v>
      </c>
      <c r="N992" s="630">
        <v>798.99</v>
      </c>
    </row>
    <row r="993" spans="1:14" ht="14.4" customHeight="1" x14ac:dyDescent="0.3">
      <c r="A993" s="625" t="s">
        <v>549</v>
      </c>
      <c r="B993" s="626" t="s">
        <v>551</v>
      </c>
      <c r="C993" s="627" t="s">
        <v>567</v>
      </c>
      <c r="D993" s="628" t="s">
        <v>568</v>
      </c>
      <c r="E993" s="627" t="s">
        <v>552</v>
      </c>
      <c r="F993" s="628" t="s">
        <v>553</v>
      </c>
      <c r="G993" s="627" t="s">
        <v>690</v>
      </c>
      <c r="H993" s="627">
        <v>987465</v>
      </c>
      <c r="I993" s="627">
        <v>0</v>
      </c>
      <c r="J993" s="627" t="s">
        <v>1257</v>
      </c>
      <c r="K993" s="627"/>
      <c r="L993" s="629">
        <v>96.990071251984162</v>
      </c>
      <c r="M993" s="629">
        <v>23</v>
      </c>
      <c r="N993" s="630">
        <v>2230.7722393850545</v>
      </c>
    </row>
    <row r="994" spans="1:14" ht="14.4" customHeight="1" x14ac:dyDescent="0.3">
      <c r="A994" s="625" t="s">
        <v>549</v>
      </c>
      <c r="B994" s="626" t="s">
        <v>551</v>
      </c>
      <c r="C994" s="627" t="s">
        <v>567</v>
      </c>
      <c r="D994" s="628" t="s">
        <v>568</v>
      </c>
      <c r="E994" s="627" t="s">
        <v>552</v>
      </c>
      <c r="F994" s="628" t="s">
        <v>553</v>
      </c>
      <c r="G994" s="627" t="s">
        <v>690</v>
      </c>
      <c r="H994" s="627">
        <v>988179</v>
      </c>
      <c r="I994" s="627">
        <v>0</v>
      </c>
      <c r="J994" s="627" t="s">
        <v>1808</v>
      </c>
      <c r="K994" s="627"/>
      <c r="L994" s="629">
        <v>84.53</v>
      </c>
      <c r="M994" s="629">
        <v>5</v>
      </c>
      <c r="N994" s="630">
        <v>422.65</v>
      </c>
    </row>
    <row r="995" spans="1:14" ht="14.4" customHeight="1" x14ac:dyDescent="0.3">
      <c r="A995" s="625" t="s">
        <v>549</v>
      </c>
      <c r="B995" s="626" t="s">
        <v>551</v>
      </c>
      <c r="C995" s="627" t="s">
        <v>567</v>
      </c>
      <c r="D995" s="628" t="s">
        <v>568</v>
      </c>
      <c r="E995" s="627" t="s">
        <v>552</v>
      </c>
      <c r="F995" s="628" t="s">
        <v>553</v>
      </c>
      <c r="G995" s="627" t="s">
        <v>690</v>
      </c>
      <c r="H995" s="627">
        <v>988466</v>
      </c>
      <c r="I995" s="627">
        <v>192729</v>
      </c>
      <c r="J995" s="627" t="s">
        <v>1809</v>
      </c>
      <c r="K995" s="627" t="s">
        <v>1810</v>
      </c>
      <c r="L995" s="629">
        <v>59.95</v>
      </c>
      <c r="M995" s="629">
        <v>3</v>
      </c>
      <c r="N995" s="630">
        <v>179.85000000000002</v>
      </c>
    </row>
    <row r="996" spans="1:14" ht="14.4" customHeight="1" x14ac:dyDescent="0.3">
      <c r="A996" s="625" t="s">
        <v>549</v>
      </c>
      <c r="B996" s="626" t="s">
        <v>551</v>
      </c>
      <c r="C996" s="627" t="s">
        <v>567</v>
      </c>
      <c r="D996" s="628" t="s">
        <v>568</v>
      </c>
      <c r="E996" s="627" t="s">
        <v>552</v>
      </c>
      <c r="F996" s="628" t="s">
        <v>553</v>
      </c>
      <c r="G996" s="627" t="s">
        <v>690</v>
      </c>
      <c r="H996" s="627">
        <v>621534</v>
      </c>
      <c r="I996" s="627">
        <v>140409</v>
      </c>
      <c r="J996" s="627" t="s">
        <v>1260</v>
      </c>
      <c r="K996" s="627" t="s">
        <v>1261</v>
      </c>
      <c r="L996" s="629">
        <v>1390.4401262479173</v>
      </c>
      <c r="M996" s="629">
        <v>5</v>
      </c>
      <c r="N996" s="630">
        <v>6952.2010099833396</v>
      </c>
    </row>
    <row r="997" spans="1:14" ht="14.4" customHeight="1" x14ac:dyDescent="0.3">
      <c r="A997" s="625" t="s">
        <v>549</v>
      </c>
      <c r="B997" s="626" t="s">
        <v>551</v>
      </c>
      <c r="C997" s="627" t="s">
        <v>567</v>
      </c>
      <c r="D997" s="628" t="s">
        <v>568</v>
      </c>
      <c r="E997" s="627" t="s">
        <v>552</v>
      </c>
      <c r="F997" s="628" t="s">
        <v>553</v>
      </c>
      <c r="G997" s="627" t="s">
        <v>690</v>
      </c>
      <c r="H997" s="627">
        <v>141822</v>
      </c>
      <c r="I997" s="627">
        <v>41822</v>
      </c>
      <c r="J997" s="627" t="s">
        <v>1811</v>
      </c>
      <c r="K997" s="627" t="s">
        <v>1812</v>
      </c>
      <c r="L997" s="629">
        <v>664.44</v>
      </c>
      <c r="M997" s="629">
        <v>1</v>
      </c>
      <c r="N997" s="630">
        <v>664.44</v>
      </c>
    </row>
    <row r="998" spans="1:14" ht="14.4" customHeight="1" x14ac:dyDescent="0.3">
      <c r="A998" s="625" t="s">
        <v>549</v>
      </c>
      <c r="B998" s="626" t="s">
        <v>551</v>
      </c>
      <c r="C998" s="627" t="s">
        <v>567</v>
      </c>
      <c r="D998" s="628" t="s">
        <v>568</v>
      </c>
      <c r="E998" s="627" t="s">
        <v>552</v>
      </c>
      <c r="F998" s="628" t="s">
        <v>553</v>
      </c>
      <c r="G998" s="627" t="s">
        <v>1264</v>
      </c>
      <c r="H998" s="627">
        <v>11389</v>
      </c>
      <c r="I998" s="627">
        <v>11389</v>
      </c>
      <c r="J998" s="627" t="s">
        <v>1265</v>
      </c>
      <c r="K998" s="627" t="s">
        <v>1266</v>
      </c>
      <c r="L998" s="629">
        <v>158.30999159569595</v>
      </c>
      <c r="M998" s="629">
        <v>37.226000000000013</v>
      </c>
      <c r="N998" s="630">
        <v>5893.2479221343765</v>
      </c>
    </row>
    <row r="999" spans="1:14" ht="14.4" customHeight="1" x14ac:dyDescent="0.3">
      <c r="A999" s="625" t="s">
        <v>549</v>
      </c>
      <c r="B999" s="626" t="s">
        <v>551</v>
      </c>
      <c r="C999" s="627" t="s">
        <v>567</v>
      </c>
      <c r="D999" s="628" t="s">
        <v>568</v>
      </c>
      <c r="E999" s="627" t="s">
        <v>552</v>
      </c>
      <c r="F999" s="628" t="s">
        <v>553</v>
      </c>
      <c r="G999" s="627" t="s">
        <v>1264</v>
      </c>
      <c r="H999" s="627">
        <v>29328</v>
      </c>
      <c r="I999" s="627">
        <v>29328</v>
      </c>
      <c r="J999" s="627" t="s">
        <v>1813</v>
      </c>
      <c r="K999" s="627" t="s">
        <v>1814</v>
      </c>
      <c r="L999" s="629">
        <v>0.38</v>
      </c>
      <c r="M999" s="629">
        <v>3</v>
      </c>
      <c r="N999" s="630">
        <v>1.1400000000000001</v>
      </c>
    </row>
    <row r="1000" spans="1:14" ht="14.4" customHeight="1" x14ac:dyDescent="0.3">
      <c r="A1000" s="625" t="s">
        <v>549</v>
      </c>
      <c r="B1000" s="626" t="s">
        <v>551</v>
      </c>
      <c r="C1000" s="627" t="s">
        <v>567</v>
      </c>
      <c r="D1000" s="628" t="s">
        <v>568</v>
      </c>
      <c r="E1000" s="627" t="s">
        <v>552</v>
      </c>
      <c r="F1000" s="628" t="s">
        <v>553</v>
      </c>
      <c r="G1000" s="627" t="s">
        <v>1264</v>
      </c>
      <c r="H1000" s="627">
        <v>56972</v>
      </c>
      <c r="I1000" s="627">
        <v>56972</v>
      </c>
      <c r="J1000" s="627" t="s">
        <v>1815</v>
      </c>
      <c r="K1000" s="627" t="s">
        <v>1816</v>
      </c>
      <c r="L1000" s="629">
        <v>75.72999999999999</v>
      </c>
      <c r="M1000" s="629">
        <v>8</v>
      </c>
      <c r="N1000" s="630">
        <v>609.64</v>
      </c>
    </row>
    <row r="1001" spans="1:14" ht="14.4" customHeight="1" x14ac:dyDescent="0.3">
      <c r="A1001" s="625" t="s">
        <v>549</v>
      </c>
      <c r="B1001" s="626" t="s">
        <v>551</v>
      </c>
      <c r="C1001" s="627" t="s">
        <v>567</v>
      </c>
      <c r="D1001" s="628" t="s">
        <v>568</v>
      </c>
      <c r="E1001" s="627" t="s">
        <v>552</v>
      </c>
      <c r="F1001" s="628" t="s">
        <v>553</v>
      </c>
      <c r="G1001" s="627" t="s">
        <v>1264</v>
      </c>
      <c r="H1001" s="627">
        <v>56976</v>
      </c>
      <c r="I1001" s="627">
        <v>56976</v>
      </c>
      <c r="J1001" s="627" t="s">
        <v>1267</v>
      </c>
      <c r="K1001" s="627" t="s">
        <v>1268</v>
      </c>
      <c r="L1001" s="629">
        <v>77.129983322942607</v>
      </c>
      <c r="M1001" s="629">
        <v>5</v>
      </c>
      <c r="N1001" s="630">
        <v>362.60994996882761</v>
      </c>
    </row>
    <row r="1002" spans="1:14" ht="14.4" customHeight="1" x14ac:dyDescent="0.3">
      <c r="A1002" s="625" t="s">
        <v>549</v>
      </c>
      <c r="B1002" s="626" t="s">
        <v>551</v>
      </c>
      <c r="C1002" s="627" t="s">
        <v>567</v>
      </c>
      <c r="D1002" s="628" t="s">
        <v>568</v>
      </c>
      <c r="E1002" s="627" t="s">
        <v>552</v>
      </c>
      <c r="F1002" s="628" t="s">
        <v>553</v>
      </c>
      <c r="G1002" s="627" t="s">
        <v>1264</v>
      </c>
      <c r="H1002" s="627">
        <v>104063</v>
      </c>
      <c r="I1002" s="627">
        <v>4063</v>
      </c>
      <c r="J1002" s="627" t="s">
        <v>1817</v>
      </c>
      <c r="K1002" s="627" t="s">
        <v>1818</v>
      </c>
      <c r="L1002" s="629">
        <v>107.19000000000001</v>
      </c>
      <c r="M1002" s="629">
        <v>8</v>
      </c>
      <c r="N1002" s="630">
        <v>857.86000000000013</v>
      </c>
    </row>
    <row r="1003" spans="1:14" ht="14.4" customHeight="1" x14ac:dyDescent="0.3">
      <c r="A1003" s="625" t="s">
        <v>549</v>
      </c>
      <c r="B1003" s="626" t="s">
        <v>551</v>
      </c>
      <c r="C1003" s="627" t="s">
        <v>567</v>
      </c>
      <c r="D1003" s="628" t="s">
        <v>568</v>
      </c>
      <c r="E1003" s="627" t="s">
        <v>552</v>
      </c>
      <c r="F1003" s="628" t="s">
        <v>553</v>
      </c>
      <c r="G1003" s="627" t="s">
        <v>1264</v>
      </c>
      <c r="H1003" s="627">
        <v>105496</v>
      </c>
      <c r="I1003" s="627">
        <v>5496</v>
      </c>
      <c r="J1003" s="627" t="s">
        <v>1379</v>
      </c>
      <c r="K1003" s="627" t="s">
        <v>1819</v>
      </c>
      <c r="L1003" s="629">
        <v>274.57882322718103</v>
      </c>
      <c r="M1003" s="629">
        <v>2</v>
      </c>
      <c r="N1003" s="630">
        <v>549.15764645436207</v>
      </c>
    </row>
    <row r="1004" spans="1:14" ht="14.4" customHeight="1" x14ac:dyDescent="0.3">
      <c r="A1004" s="625" t="s">
        <v>549</v>
      </c>
      <c r="B1004" s="626" t="s">
        <v>551</v>
      </c>
      <c r="C1004" s="627" t="s">
        <v>567</v>
      </c>
      <c r="D1004" s="628" t="s">
        <v>568</v>
      </c>
      <c r="E1004" s="627" t="s">
        <v>552</v>
      </c>
      <c r="F1004" s="628" t="s">
        <v>553</v>
      </c>
      <c r="G1004" s="627" t="s">
        <v>1264</v>
      </c>
      <c r="H1004" s="627">
        <v>110252</v>
      </c>
      <c r="I1004" s="627">
        <v>10252</v>
      </c>
      <c r="J1004" s="627" t="s">
        <v>1820</v>
      </c>
      <c r="K1004" s="627" t="s">
        <v>1455</v>
      </c>
      <c r="L1004" s="629">
        <v>94.814999999999998</v>
      </c>
      <c r="M1004" s="629">
        <v>2</v>
      </c>
      <c r="N1004" s="630">
        <v>189.63</v>
      </c>
    </row>
    <row r="1005" spans="1:14" ht="14.4" customHeight="1" x14ac:dyDescent="0.3">
      <c r="A1005" s="625" t="s">
        <v>549</v>
      </c>
      <c r="B1005" s="626" t="s">
        <v>551</v>
      </c>
      <c r="C1005" s="627" t="s">
        <v>567</v>
      </c>
      <c r="D1005" s="628" t="s">
        <v>568</v>
      </c>
      <c r="E1005" s="627" t="s">
        <v>552</v>
      </c>
      <c r="F1005" s="628" t="s">
        <v>553</v>
      </c>
      <c r="G1005" s="627" t="s">
        <v>1264</v>
      </c>
      <c r="H1005" s="627">
        <v>110820</v>
      </c>
      <c r="I1005" s="627">
        <v>10820</v>
      </c>
      <c r="J1005" s="627" t="s">
        <v>1271</v>
      </c>
      <c r="K1005" s="627" t="s">
        <v>1272</v>
      </c>
      <c r="L1005" s="629">
        <v>380.56820235282038</v>
      </c>
      <c r="M1005" s="629">
        <v>96</v>
      </c>
      <c r="N1005" s="630">
        <v>36540.672325027583</v>
      </c>
    </row>
    <row r="1006" spans="1:14" ht="14.4" customHeight="1" x14ac:dyDescent="0.3">
      <c r="A1006" s="625" t="s">
        <v>549</v>
      </c>
      <c r="B1006" s="626" t="s">
        <v>551</v>
      </c>
      <c r="C1006" s="627" t="s">
        <v>567</v>
      </c>
      <c r="D1006" s="628" t="s">
        <v>568</v>
      </c>
      <c r="E1006" s="627" t="s">
        <v>552</v>
      </c>
      <c r="F1006" s="628" t="s">
        <v>553</v>
      </c>
      <c r="G1006" s="627" t="s">
        <v>1264</v>
      </c>
      <c r="H1006" s="627">
        <v>111390</v>
      </c>
      <c r="I1006" s="627">
        <v>11390</v>
      </c>
      <c r="J1006" s="627" t="s">
        <v>1265</v>
      </c>
      <c r="K1006" s="627" t="s">
        <v>1273</v>
      </c>
      <c r="L1006" s="629">
        <v>392.06981099852624</v>
      </c>
      <c r="M1006" s="629">
        <v>185.31789519999998</v>
      </c>
      <c r="N1006" s="630">
        <v>72650.403814996447</v>
      </c>
    </row>
    <row r="1007" spans="1:14" ht="14.4" customHeight="1" x14ac:dyDescent="0.3">
      <c r="A1007" s="625" t="s">
        <v>549</v>
      </c>
      <c r="B1007" s="626" t="s">
        <v>551</v>
      </c>
      <c r="C1007" s="627" t="s">
        <v>567</v>
      </c>
      <c r="D1007" s="628" t="s">
        <v>568</v>
      </c>
      <c r="E1007" s="627" t="s">
        <v>552</v>
      </c>
      <c r="F1007" s="628" t="s">
        <v>553</v>
      </c>
      <c r="G1007" s="627" t="s">
        <v>1264</v>
      </c>
      <c r="H1007" s="627">
        <v>112354</v>
      </c>
      <c r="I1007" s="627">
        <v>12354</v>
      </c>
      <c r="J1007" s="627" t="s">
        <v>1348</v>
      </c>
      <c r="K1007" s="627" t="s">
        <v>1821</v>
      </c>
      <c r="L1007" s="629">
        <v>153.4</v>
      </c>
      <c r="M1007" s="629">
        <v>1</v>
      </c>
      <c r="N1007" s="630">
        <v>153.4</v>
      </c>
    </row>
    <row r="1008" spans="1:14" ht="14.4" customHeight="1" x14ac:dyDescent="0.3">
      <c r="A1008" s="625" t="s">
        <v>549</v>
      </c>
      <c r="B1008" s="626" t="s">
        <v>551</v>
      </c>
      <c r="C1008" s="627" t="s">
        <v>567</v>
      </c>
      <c r="D1008" s="628" t="s">
        <v>568</v>
      </c>
      <c r="E1008" s="627" t="s">
        <v>552</v>
      </c>
      <c r="F1008" s="628" t="s">
        <v>553</v>
      </c>
      <c r="G1008" s="627" t="s">
        <v>1264</v>
      </c>
      <c r="H1008" s="627">
        <v>112891</v>
      </c>
      <c r="I1008" s="627">
        <v>12891</v>
      </c>
      <c r="J1008" s="627" t="s">
        <v>1274</v>
      </c>
      <c r="K1008" s="627" t="s">
        <v>1275</v>
      </c>
      <c r="L1008" s="629">
        <v>71.965000000000003</v>
      </c>
      <c r="M1008" s="629">
        <v>4</v>
      </c>
      <c r="N1008" s="630">
        <v>287.86</v>
      </c>
    </row>
    <row r="1009" spans="1:14" ht="14.4" customHeight="1" x14ac:dyDescent="0.3">
      <c r="A1009" s="625" t="s">
        <v>549</v>
      </c>
      <c r="B1009" s="626" t="s">
        <v>551</v>
      </c>
      <c r="C1009" s="627" t="s">
        <v>567</v>
      </c>
      <c r="D1009" s="628" t="s">
        <v>568</v>
      </c>
      <c r="E1009" s="627" t="s">
        <v>552</v>
      </c>
      <c r="F1009" s="628" t="s">
        <v>553</v>
      </c>
      <c r="G1009" s="627" t="s">
        <v>1264</v>
      </c>
      <c r="H1009" s="627">
        <v>112892</v>
      </c>
      <c r="I1009" s="627">
        <v>12892</v>
      </c>
      <c r="J1009" s="627" t="s">
        <v>1274</v>
      </c>
      <c r="K1009" s="627" t="s">
        <v>1276</v>
      </c>
      <c r="L1009" s="629">
        <v>129.80058091261941</v>
      </c>
      <c r="M1009" s="629">
        <v>64</v>
      </c>
      <c r="N1009" s="630">
        <v>8305.7061417583263</v>
      </c>
    </row>
    <row r="1010" spans="1:14" ht="14.4" customHeight="1" x14ac:dyDescent="0.3">
      <c r="A1010" s="625" t="s">
        <v>549</v>
      </c>
      <c r="B1010" s="626" t="s">
        <v>551</v>
      </c>
      <c r="C1010" s="627" t="s">
        <v>567</v>
      </c>
      <c r="D1010" s="628" t="s">
        <v>568</v>
      </c>
      <c r="E1010" s="627" t="s">
        <v>552</v>
      </c>
      <c r="F1010" s="628" t="s">
        <v>553</v>
      </c>
      <c r="G1010" s="627" t="s">
        <v>1264</v>
      </c>
      <c r="H1010" s="627">
        <v>113603</v>
      </c>
      <c r="I1010" s="627">
        <v>13603</v>
      </c>
      <c r="J1010" s="627" t="s">
        <v>1822</v>
      </c>
      <c r="K1010" s="627" t="s">
        <v>680</v>
      </c>
      <c r="L1010" s="629">
        <v>130.483165063352</v>
      </c>
      <c r="M1010" s="629">
        <v>3</v>
      </c>
      <c r="N1010" s="630">
        <v>391.44949519005604</v>
      </c>
    </row>
    <row r="1011" spans="1:14" ht="14.4" customHeight="1" x14ac:dyDescent="0.3">
      <c r="A1011" s="625" t="s">
        <v>549</v>
      </c>
      <c r="B1011" s="626" t="s">
        <v>551</v>
      </c>
      <c r="C1011" s="627" t="s">
        <v>567</v>
      </c>
      <c r="D1011" s="628" t="s">
        <v>568</v>
      </c>
      <c r="E1011" s="627" t="s">
        <v>552</v>
      </c>
      <c r="F1011" s="628" t="s">
        <v>553</v>
      </c>
      <c r="G1011" s="627" t="s">
        <v>1264</v>
      </c>
      <c r="H1011" s="627">
        <v>113767</v>
      </c>
      <c r="I1011" s="627">
        <v>13767</v>
      </c>
      <c r="J1011" s="627" t="s">
        <v>1823</v>
      </c>
      <c r="K1011" s="627" t="s">
        <v>1824</v>
      </c>
      <c r="L1011" s="629">
        <v>47.33</v>
      </c>
      <c r="M1011" s="629">
        <v>1</v>
      </c>
      <c r="N1011" s="630">
        <v>47.33</v>
      </c>
    </row>
    <row r="1012" spans="1:14" ht="14.4" customHeight="1" x14ac:dyDescent="0.3">
      <c r="A1012" s="625" t="s">
        <v>549</v>
      </c>
      <c r="B1012" s="626" t="s">
        <v>551</v>
      </c>
      <c r="C1012" s="627" t="s">
        <v>567</v>
      </c>
      <c r="D1012" s="628" t="s">
        <v>568</v>
      </c>
      <c r="E1012" s="627" t="s">
        <v>552</v>
      </c>
      <c r="F1012" s="628" t="s">
        <v>553</v>
      </c>
      <c r="G1012" s="627" t="s">
        <v>1264</v>
      </c>
      <c r="H1012" s="627">
        <v>114439</v>
      </c>
      <c r="I1012" s="627">
        <v>14439</v>
      </c>
      <c r="J1012" s="627" t="s">
        <v>1277</v>
      </c>
      <c r="K1012" s="627" t="s">
        <v>1278</v>
      </c>
      <c r="L1012" s="629">
        <v>151.68333333333334</v>
      </c>
      <c r="M1012" s="629">
        <v>4</v>
      </c>
      <c r="N1012" s="630">
        <v>578.34</v>
      </c>
    </row>
    <row r="1013" spans="1:14" ht="14.4" customHeight="1" x14ac:dyDescent="0.3">
      <c r="A1013" s="625" t="s">
        <v>549</v>
      </c>
      <c r="B1013" s="626" t="s">
        <v>551</v>
      </c>
      <c r="C1013" s="627" t="s">
        <v>567</v>
      </c>
      <c r="D1013" s="628" t="s">
        <v>568</v>
      </c>
      <c r="E1013" s="627" t="s">
        <v>552</v>
      </c>
      <c r="F1013" s="628" t="s">
        <v>553</v>
      </c>
      <c r="G1013" s="627" t="s">
        <v>1264</v>
      </c>
      <c r="H1013" s="627">
        <v>114910</v>
      </c>
      <c r="I1013" s="627">
        <v>14910</v>
      </c>
      <c r="J1013" s="627" t="s">
        <v>1825</v>
      </c>
      <c r="K1013" s="627" t="s">
        <v>1826</v>
      </c>
      <c r="L1013" s="629">
        <v>337.09</v>
      </c>
      <c r="M1013" s="629">
        <v>2</v>
      </c>
      <c r="N1013" s="630">
        <v>674.18</v>
      </c>
    </row>
    <row r="1014" spans="1:14" ht="14.4" customHeight="1" x14ac:dyDescent="0.3">
      <c r="A1014" s="625" t="s">
        <v>549</v>
      </c>
      <c r="B1014" s="626" t="s">
        <v>551</v>
      </c>
      <c r="C1014" s="627" t="s">
        <v>567</v>
      </c>
      <c r="D1014" s="628" t="s">
        <v>568</v>
      </c>
      <c r="E1014" s="627" t="s">
        <v>552</v>
      </c>
      <c r="F1014" s="628" t="s">
        <v>553</v>
      </c>
      <c r="G1014" s="627" t="s">
        <v>1264</v>
      </c>
      <c r="H1014" s="627">
        <v>115013</v>
      </c>
      <c r="I1014" s="627">
        <v>15013</v>
      </c>
      <c r="J1014" s="627" t="s">
        <v>1827</v>
      </c>
      <c r="K1014" s="627" t="s">
        <v>1828</v>
      </c>
      <c r="L1014" s="629">
        <v>51.220025609587999</v>
      </c>
      <c r="M1014" s="629">
        <v>3</v>
      </c>
      <c r="N1014" s="630">
        <v>153.66007682876401</v>
      </c>
    </row>
    <row r="1015" spans="1:14" ht="14.4" customHeight="1" x14ac:dyDescent="0.3">
      <c r="A1015" s="625" t="s">
        <v>549</v>
      </c>
      <c r="B1015" s="626" t="s">
        <v>551</v>
      </c>
      <c r="C1015" s="627" t="s">
        <v>567</v>
      </c>
      <c r="D1015" s="628" t="s">
        <v>568</v>
      </c>
      <c r="E1015" s="627" t="s">
        <v>552</v>
      </c>
      <c r="F1015" s="628" t="s">
        <v>553</v>
      </c>
      <c r="G1015" s="627" t="s">
        <v>1264</v>
      </c>
      <c r="H1015" s="627">
        <v>115316</v>
      </c>
      <c r="I1015" s="627">
        <v>15316</v>
      </c>
      <c r="J1015" s="627" t="s">
        <v>1281</v>
      </c>
      <c r="K1015" s="627" t="s">
        <v>680</v>
      </c>
      <c r="L1015" s="629">
        <v>84.397905587448932</v>
      </c>
      <c r="M1015" s="629">
        <v>8</v>
      </c>
      <c r="N1015" s="630">
        <v>675.27896212366602</v>
      </c>
    </row>
    <row r="1016" spans="1:14" ht="14.4" customHeight="1" x14ac:dyDescent="0.3">
      <c r="A1016" s="625" t="s">
        <v>549</v>
      </c>
      <c r="B1016" s="626" t="s">
        <v>551</v>
      </c>
      <c r="C1016" s="627" t="s">
        <v>567</v>
      </c>
      <c r="D1016" s="628" t="s">
        <v>568</v>
      </c>
      <c r="E1016" s="627" t="s">
        <v>552</v>
      </c>
      <c r="F1016" s="628" t="s">
        <v>553</v>
      </c>
      <c r="G1016" s="627" t="s">
        <v>1264</v>
      </c>
      <c r="H1016" s="627">
        <v>115864</v>
      </c>
      <c r="I1016" s="627">
        <v>15864</v>
      </c>
      <c r="J1016" s="627" t="s">
        <v>1829</v>
      </c>
      <c r="K1016" s="627" t="s">
        <v>1455</v>
      </c>
      <c r="L1016" s="629">
        <v>135.11000000000001</v>
      </c>
      <c r="M1016" s="629">
        <v>2</v>
      </c>
      <c r="N1016" s="630">
        <v>270.22000000000003</v>
      </c>
    </row>
    <row r="1017" spans="1:14" ht="14.4" customHeight="1" x14ac:dyDescent="0.3">
      <c r="A1017" s="625" t="s">
        <v>549</v>
      </c>
      <c r="B1017" s="626" t="s">
        <v>551</v>
      </c>
      <c r="C1017" s="627" t="s">
        <v>567</v>
      </c>
      <c r="D1017" s="628" t="s">
        <v>568</v>
      </c>
      <c r="E1017" s="627" t="s">
        <v>552</v>
      </c>
      <c r="F1017" s="628" t="s">
        <v>553</v>
      </c>
      <c r="G1017" s="627" t="s">
        <v>1264</v>
      </c>
      <c r="H1017" s="627">
        <v>116923</v>
      </c>
      <c r="I1017" s="627">
        <v>16923</v>
      </c>
      <c r="J1017" s="627" t="s">
        <v>1282</v>
      </c>
      <c r="K1017" s="627" t="s">
        <v>1283</v>
      </c>
      <c r="L1017" s="629">
        <v>110.6674670283665</v>
      </c>
      <c r="M1017" s="629">
        <v>5</v>
      </c>
      <c r="N1017" s="630">
        <v>563.25986811346604</v>
      </c>
    </row>
    <row r="1018" spans="1:14" ht="14.4" customHeight="1" x14ac:dyDescent="0.3">
      <c r="A1018" s="625" t="s">
        <v>549</v>
      </c>
      <c r="B1018" s="626" t="s">
        <v>551</v>
      </c>
      <c r="C1018" s="627" t="s">
        <v>567</v>
      </c>
      <c r="D1018" s="628" t="s">
        <v>568</v>
      </c>
      <c r="E1018" s="627" t="s">
        <v>552</v>
      </c>
      <c r="F1018" s="628" t="s">
        <v>553</v>
      </c>
      <c r="G1018" s="627" t="s">
        <v>1264</v>
      </c>
      <c r="H1018" s="627">
        <v>116926</v>
      </c>
      <c r="I1018" s="627">
        <v>16926</v>
      </c>
      <c r="J1018" s="627" t="s">
        <v>1284</v>
      </c>
      <c r="K1018" s="627" t="s">
        <v>1285</v>
      </c>
      <c r="L1018" s="629">
        <v>330.40872090296398</v>
      </c>
      <c r="M1018" s="629">
        <v>2</v>
      </c>
      <c r="N1018" s="630">
        <v>660.81744180592796</v>
      </c>
    </row>
    <row r="1019" spans="1:14" ht="14.4" customHeight="1" x14ac:dyDescent="0.3">
      <c r="A1019" s="625" t="s">
        <v>549</v>
      </c>
      <c r="B1019" s="626" t="s">
        <v>551</v>
      </c>
      <c r="C1019" s="627" t="s">
        <v>567</v>
      </c>
      <c r="D1019" s="628" t="s">
        <v>568</v>
      </c>
      <c r="E1019" s="627" t="s">
        <v>552</v>
      </c>
      <c r="F1019" s="628" t="s">
        <v>553</v>
      </c>
      <c r="G1019" s="627" t="s">
        <v>1264</v>
      </c>
      <c r="H1019" s="627">
        <v>116932</v>
      </c>
      <c r="I1019" s="627">
        <v>16932</v>
      </c>
      <c r="J1019" s="627" t="s">
        <v>1286</v>
      </c>
      <c r="K1019" s="627" t="s">
        <v>1287</v>
      </c>
      <c r="L1019" s="629">
        <v>130.30021900760801</v>
      </c>
      <c r="M1019" s="629">
        <v>1</v>
      </c>
      <c r="N1019" s="630">
        <v>130.30021900760801</v>
      </c>
    </row>
    <row r="1020" spans="1:14" ht="14.4" customHeight="1" x14ac:dyDescent="0.3">
      <c r="A1020" s="625" t="s">
        <v>549</v>
      </c>
      <c r="B1020" s="626" t="s">
        <v>551</v>
      </c>
      <c r="C1020" s="627" t="s">
        <v>567</v>
      </c>
      <c r="D1020" s="628" t="s">
        <v>568</v>
      </c>
      <c r="E1020" s="627" t="s">
        <v>552</v>
      </c>
      <c r="F1020" s="628" t="s">
        <v>553</v>
      </c>
      <c r="G1020" s="627" t="s">
        <v>1264</v>
      </c>
      <c r="H1020" s="627">
        <v>117121</v>
      </c>
      <c r="I1020" s="627">
        <v>17121</v>
      </c>
      <c r="J1020" s="627" t="s">
        <v>1288</v>
      </c>
      <c r="K1020" s="627" t="s">
        <v>1289</v>
      </c>
      <c r="L1020" s="629">
        <v>143.06998433023901</v>
      </c>
      <c r="M1020" s="629">
        <v>1</v>
      </c>
      <c r="N1020" s="630">
        <v>143.06998433023901</v>
      </c>
    </row>
    <row r="1021" spans="1:14" ht="14.4" customHeight="1" x14ac:dyDescent="0.3">
      <c r="A1021" s="625" t="s">
        <v>549</v>
      </c>
      <c r="B1021" s="626" t="s">
        <v>551</v>
      </c>
      <c r="C1021" s="627" t="s">
        <v>567</v>
      </c>
      <c r="D1021" s="628" t="s">
        <v>568</v>
      </c>
      <c r="E1021" s="627" t="s">
        <v>552</v>
      </c>
      <c r="F1021" s="628" t="s">
        <v>553</v>
      </c>
      <c r="G1021" s="627" t="s">
        <v>1264</v>
      </c>
      <c r="H1021" s="627">
        <v>117425</v>
      </c>
      <c r="I1021" s="627">
        <v>17425</v>
      </c>
      <c r="J1021" s="627" t="s">
        <v>1291</v>
      </c>
      <c r="K1021" s="627" t="s">
        <v>1292</v>
      </c>
      <c r="L1021" s="629">
        <v>127.39492369076549</v>
      </c>
      <c r="M1021" s="629">
        <v>6</v>
      </c>
      <c r="N1021" s="630">
        <v>775.87969476306205</v>
      </c>
    </row>
    <row r="1022" spans="1:14" ht="14.4" customHeight="1" x14ac:dyDescent="0.3">
      <c r="A1022" s="625" t="s">
        <v>549</v>
      </c>
      <c r="B1022" s="626" t="s">
        <v>551</v>
      </c>
      <c r="C1022" s="627" t="s">
        <v>567</v>
      </c>
      <c r="D1022" s="628" t="s">
        <v>568</v>
      </c>
      <c r="E1022" s="627" t="s">
        <v>552</v>
      </c>
      <c r="F1022" s="628" t="s">
        <v>553</v>
      </c>
      <c r="G1022" s="627" t="s">
        <v>1264</v>
      </c>
      <c r="H1022" s="627">
        <v>125034</v>
      </c>
      <c r="I1022" s="627">
        <v>25034</v>
      </c>
      <c r="J1022" s="627" t="s">
        <v>1830</v>
      </c>
      <c r="K1022" s="627" t="s">
        <v>1831</v>
      </c>
      <c r="L1022" s="629">
        <v>144.53</v>
      </c>
      <c r="M1022" s="629">
        <v>1</v>
      </c>
      <c r="N1022" s="630">
        <v>144.53</v>
      </c>
    </row>
    <row r="1023" spans="1:14" ht="14.4" customHeight="1" x14ac:dyDescent="0.3">
      <c r="A1023" s="625" t="s">
        <v>549</v>
      </c>
      <c r="B1023" s="626" t="s">
        <v>551</v>
      </c>
      <c r="C1023" s="627" t="s">
        <v>567</v>
      </c>
      <c r="D1023" s="628" t="s">
        <v>568</v>
      </c>
      <c r="E1023" s="627" t="s">
        <v>552</v>
      </c>
      <c r="F1023" s="628" t="s">
        <v>553</v>
      </c>
      <c r="G1023" s="627" t="s">
        <v>1264</v>
      </c>
      <c r="H1023" s="627">
        <v>128007</v>
      </c>
      <c r="I1023" s="627">
        <v>28007</v>
      </c>
      <c r="J1023" s="627" t="s">
        <v>1297</v>
      </c>
      <c r="K1023" s="627" t="s">
        <v>1298</v>
      </c>
      <c r="L1023" s="629">
        <v>6064.5844220952977</v>
      </c>
      <c r="M1023" s="629">
        <v>12</v>
      </c>
      <c r="N1023" s="630">
        <v>72733.810753524755</v>
      </c>
    </row>
    <row r="1024" spans="1:14" ht="14.4" customHeight="1" x14ac:dyDescent="0.3">
      <c r="A1024" s="625" t="s">
        <v>549</v>
      </c>
      <c r="B1024" s="626" t="s">
        <v>551</v>
      </c>
      <c r="C1024" s="627" t="s">
        <v>567</v>
      </c>
      <c r="D1024" s="628" t="s">
        <v>568</v>
      </c>
      <c r="E1024" s="627" t="s">
        <v>552</v>
      </c>
      <c r="F1024" s="628" t="s">
        <v>553</v>
      </c>
      <c r="G1024" s="627" t="s">
        <v>1264</v>
      </c>
      <c r="H1024" s="627">
        <v>128059</v>
      </c>
      <c r="I1024" s="627">
        <v>28059</v>
      </c>
      <c r="J1024" s="627" t="s">
        <v>1832</v>
      </c>
      <c r="K1024" s="627" t="s">
        <v>1833</v>
      </c>
      <c r="L1024" s="629">
        <v>10208.1366666667</v>
      </c>
      <c r="M1024" s="629">
        <v>4</v>
      </c>
      <c r="N1024" s="630">
        <v>40832.5466666668</v>
      </c>
    </row>
    <row r="1025" spans="1:14" ht="14.4" customHeight="1" x14ac:dyDescent="0.3">
      <c r="A1025" s="625" t="s">
        <v>549</v>
      </c>
      <c r="B1025" s="626" t="s">
        <v>551</v>
      </c>
      <c r="C1025" s="627" t="s">
        <v>567</v>
      </c>
      <c r="D1025" s="628" t="s">
        <v>568</v>
      </c>
      <c r="E1025" s="627" t="s">
        <v>552</v>
      </c>
      <c r="F1025" s="628" t="s">
        <v>553</v>
      </c>
      <c r="G1025" s="627" t="s">
        <v>1264</v>
      </c>
      <c r="H1025" s="627">
        <v>128132</v>
      </c>
      <c r="I1025" s="627">
        <v>128132</v>
      </c>
      <c r="J1025" s="627" t="s">
        <v>1299</v>
      </c>
      <c r="K1025" s="627" t="s">
        <v>1300</v>
      </c>
      <c r="L1025" s="629">
        <v>2791.8664060416368</v>
      </c>
      <c r="M1025" s="629">
        <v>76.225472800000034</v>
      </c>
      <c r="N1025" s="630">
        <v>212829.37293312346</v>
      </c>
    </row>
    <row r="1026" spans="1:14" ht="14.4" customHeight="1" x14ac:dyDescent="0.3">
      <c r="A1026" s="625" t="s">
        <v>549</v>
      </c>
      <c r="B1026" s="626" t="s">
        <v>551</v>
      </c>
      <c r="C1026" s="627" t="s">
        <v>567</v>
      </c>
      <c r="D1026" s="628" t="s">
        <v>568</v>
      </c>
      <c r="E1026" s="627" t="s">
        <v>552</v>
      </c>
      <c r="F1026" s="628" t="s">
        <v>553</v>
      </c>
      <c r="G1026" s="627" t="s">
        <v>1264</v>
      </c>
      <c r="H1026" s="627">
        <v>128216</v>
      </c>
      <c r="I1026" s="627">
        <v>28216</v>
      </c>
      <c r="J1026" s="627" t="s">
        <v>1301</v>
      </c>
      <c r="K1026" s="627" t="s">
        <v>1302</v>
      </c>
      <c r="L1026" s="629">
        <v>249.627569232186</v>
      </c>
      <c r="M1026" s="629">
        <v>1</v>
      </c>
      <c r="N1026" s="630">
        <v>249.627569232186</v>
      </c>
    </row>
    <row r="1027" spans="1:14" ht="14.4" customHeight="1" x14ac:dyDescent="0.3">
      <c r="A1027" s="625" t="s">
        <v>549</v>
      </c>
      <c r="B1027" s="626" t="s">
        <v>551</v>
      </c>
      <c r="C1027" s="627" t="s">
        <v>567</v>
      </c>
      <c r="D1027" s="628" t="s">
        <v>568</v>
      </c>
      <c r="E1027" s="627" t="s">
        <v>552</v>
      </c>
      <c r="F1027" s="628" t="s">
        <v>553</v>
      </c>
      <c r="G1027" s="627" t="s">
        <v>1264</v>
      </c>
      <c r="H1027" s="627">
        <v>128217</v>
      </c>
      <c r="I1027" s="627">
        <v>28217</v>
      </c>
      <c r="J1027" s="627" t="s">
        <v>1301</v>
      </c>
      <c r="K1027" s="627" t="s">
        <v>1834</v>
      </c>
      <c r="L1027" s="629">
        <v>958.45777777777766</v>
      </c>
      <c r="M1027" s="629">
        <v>12</v>
      </c>
      <c r="N1027" s="630">
        <v>11506.399999999998</v>
      </c>
    </row>
    <row r="1028" spans="1:14" ht="14.4" customHeight="1" x14ac:dyDescent="0.3">
      <c r="A1028" s="625" t="s">
        <v>549</v>
      </c>
      <c r="B1028" s="626" t="s">
        <v>551</v>
      </c>
      <c r="C1028" s="627" t="s">
        <v>567</v>
      </c>
      <c r="D1028" s="628" t="s">
        <v>568</v>
      </c>
      <c r="E1028" s="627" t="s">
        <v>552</v>
      </c>
      <c r="F1028" s="628" t="s">
        <v>553</v>
      </c>
      <c r="G1028" s="627" t="s">
        <v>1264</v>
      </c>
      <c r="H1028" s="627">
        <v>128222</v>
      </c>
      <c r="I1028" s="627">
        <v>28222</v>
      </c>
      <c r="J1028" s="627" t="s">
        <v>1835</v>
      </c>
      <c r="K1028" s="627" t="s">
        <v>1836</v>
      </c>
      <c r="L1028" s="629">
        <v>379.5</v>
      </c>
      <c r="M1028" s="629">
        <v>1</v>
      </c>
      <c r="N1028" s="630">
        <v>379.5</v>
      </c>
    </row>
    <row r="1029" spans="1:14" ht="14.4" customHeight="1" x14ac:dyDescent="0.3">
      <c r="A1029" s="625" t="s">
        <v>549</v>
      </c>
      <c r="B1029" s="626" t="s">
        <v>551</v>
      </c>
      <c r="C1029" s="627" t="s">
        <v>567</v>
      </c>
      <c r="D1029" s="628" t="s">
        <v>568</v>
      </c>
      <c r="E1029" s="627" t="s">
        <v>552</v>
      </c>
      <c r="F1029" s="628" t="s">
        <v>553</v>
      </c>
      <c r="G1029" s="627" t="s">
        <v>1264</v>
      </c>
      <c r="H1029" s="627">
        <v>129767</v>
      </c>
      <c r="I1029" s="627">
        <v>129767</v>
      </c>
      <c r="J1029" s="627" t="s">
        <v>1303</v>
      </c>
      <c r="K1029" s="627" t="s">
        <v>1304</v>
      </c>
      <c r="L1029" s="629">
        <v>2158.4124099711098</v>
      </c>
      <c r="M1029" s="629">
        <v>3</v>
      </c>
      <c r="N1029" s="630">
        <v>6475.2372299133294</v>
      </c>
    </row>
    <row r="1030" spans="1:14" ht="14.4" customHeight="1" x14ac:dyDescent="0.3">
      <c r="A1030" s="625" t="s">
        <v>549</v>
      </c>
      <c r="B1030" s="626" t="s">
        <v>551</v>
      </c>
      <c r="C1030" s="627" t="s">
        <v>567</v>
      </c>
      <c r="D1030" s="628" t="s">
        <v>568</v>
      </c>
      <c r="E1030" s="627" t="s">
        <v>552</v>
      </c>
      <c r="F1030" s="628" t="s">
        <v>553</v>
      </c>
      <c r="G1030" s="627" t="s">
        <v>1264</v>
      </c>
      <c r="H1030" s="627">
        <v>130018</v>
      </c>
      <c r="I1030" s="627">
        <v>30018</v>
      </c>
      <c r="J1030" s="627" t="s">
        <v>1305</v>
      </c>
      <c r="K1030" s="627" t="s">
        <v>1306</v>
      </c>
      <c r="L1030" s="629">
        <v>65.189922943312027</v>
      </c>
      <c r="M1030" s="629">
        <v>4</v>
      </c>
      <c r="N1030" s="630">
        <v>260.75969177324811</v>
      </c>
    </row>
    <row r="1031" spans="1:14" ht="14.4" customHeight="1" x14ac:dyDescent="0.3">
      <c r="A1031" s="625" t="s">
        <v>549</v>
      </c>
      <c r="B1031" s="626" t="s">
        <v>551</v>
      </c>
      <c r="C1031" s="627" t="s">
        <v>567</v>
      </c>
      <c r="D1031" s="628" t="s">
        <v>568</v>
      </c>
      <c r="E1031" s="627" t="s">
        <v>552</v>
      </c>
      <c r="F1031" s="628" t="s">
        <v>553</v>
      </c>
      <c r="G1031" s="627" t="s">
        <v>1264</v>
      </c>
      <c r="H1031" s="627">
        <v>130199</v>
      </c>
      <c r="I1031" s="627">
        <v>130199</v>
      </c>
      <c r="J1031" s="627" t="s">
        <v>1837</v>
      </c>
      <c r="K1031" s="627" t="s">
        <v>1838</v>
      </c>
      <c r="L1031" s="629">
        <v>272.97786686344455</v>
      </c>
      <c r="M1031" s="629">
        <v>39</v>
      </c>
      <c r="N1031" s="630">
        <v>10646.136807674337</v>
      </c>
    </row>
    <row r="1032" spans="1:14" ht="14.4" customHeight="1" x14ac:dyDescent="0.3">
      <c r="A1032" s="625" t="s">
        <v>549</v>
      </c>
      <c r="B1032" s="626" t="s">
        <v>551</v>
      </c>
      <c r="C1032" s="627" t="s">
        <v>567</v>
      </c>
      <c r="D1032" s="628" t="s">
        <v>568</v>
      </c>
      <c r="E1032" s="627" t="s">
        <v>552</v>
      </c>
      <c r="F1032" s="628" t="s">
        <v>553</v>
      </c>
      <c r="G1032" s="627" t="s">
        <v>1264</v>
      </c>
      <c r="H1032" s="627">
        <v>130652</v>
      </c>
      <c r="I1032" s="627">
        <v>30652</v>
      </c>
      <c r="J1032" s="627" t="s">
        <v>1310</v>
      </c>
      <c r="K1032" s="627" t="s">
        <v>1311</v>
      </c>
      <c r="L1032" s="629">
        <v>83.100123054710537</v>
      </c>
      <c r="M1032" s="629">
        <v>5</v>
      </c>
      <c r="N1032" s="630">
        <v>415.50073832826325</v>
      </c>
    </row>
    <row r="1033" spans="1:14" ht="14.4" customHeight="1" x14ac:dyDescent="0.3">
      <c r="A1033" s="625" t="s">
        <v>549</v>
      </c>
      <c r="B1033" s="626" t="s">
        <v>551</v>
      </c>
      <c r="C1033" s="627" t="s">
        <v>567</v>
      </c>
      <c r="D1033" s="628" t="s">
        <v>568</v>
      </c>
      <c r="E1033" s="627" t="s">
        <v>552</v>
      </c>
      <c r="F1033" s="628" t="s">
        <v>553</v>
      </c>
      <c r="G1033" s="627" t="s">
        <v>1264</v>
      </c>
      <c r="H1033" s="627">
        <v>132058</v>
      </c>
      <c r="I1033" s="627">
        <v>32058</v>
      </c>
      <c r="J1033" s="627" t="s">
        <v>1314</v>
      </c>
      <c r="K1033" s="627" t="s">
        <v>1315</v>
      </c>
      <c r="L1033" s="629">
        <v>356.50013495791006</v>
      </c>
      <c r="M1033" s="629">
        <v>19</v>
      </c>
      <c r="N1033" s="630">
        <v>6773.5027004343547</v>
      </c>
    </row>
    <row r="1034" spans="1:14" ht="14.4" customHeight="1" x14ac:dyDescent="0.3">
      <c r="A1034" s="625" t="s">
        <v>549</v>
      </c>
      <c r="B1034" s="626" t="s">
        <v>551</v>
      </c>
      <c r="C1034" s="627" t="s">
        <v>567</v>
      </c>
      <c r="D1034" s="628" t="s">
        <v>568</v>
      </c>
      <c r="E1034" s="627" t="s">
        <v>552</v>
      </c>
      <c r="F1034" s="628" t="s">
        <v>553</v>
      </c>
      <c r="G1034" s="627" t="s">
        <v>1264</v>
      </c>
      <c r="H1034" s="627">
        <v>132059</v>
      </c>
      <c r="I1034" s="627">
        <v>32059</v>
      </c>
      <c r="J1034" s="627" t="s">
        <v>1314</v>
      </c>
      <c r="K1034" s="627" t="s">
        <v>1316</v>
      </c>
      <c r="L1034" s="629">
        <v>413.99981537600388</v>
      </c>
      <c r="M1034" s="629">
        <v>30</v>
      </c>
      <c r="N1034" s="630">
        <v>12419.993297852481</v>
      </c>
    </row>
    <row r="1035" spans="1:14" ht="14.4" customHeight="1" x14ac:dyDescent="0.3">
      <c r="A1035" s="625" t="s">
        <v>549</v>
      </c>
      <c r="B1035" s="626" t="s">
        <v>551</v>
      </c>
      <c r="C1035" s="627" t="s">
        <v>567</v>
      </c>
      <c r="D1035" s="628" t="s">
        <v>568</v>
      </c>
      <c r="E1035" s="627" t="s">
        <v>552</v>
      </c>
      <c r="F1035" s="628" t="s">
        <v>553</v>
      </c>
      <c r="G1035" s="627" t="s">
        <v>1264</v>
      </c>
      <c r="H1035" s="627">
        <v>132061</v>
      </c>
      <c r="I1035" s="627">
        <v>32061</v>
      </c>
      <c r="J1035" s="627" t="s">
        <v>1314</v>
      </c>
      <c r="K1035" s="627" t="s">
        <v>1839</v>
      </c>
      <c r="L1035" s="629">
        <v>492.19947900390679</v>
      </c>
      <c r="M1035" s="629">
        <v>31</v>
      </c>
      <c r="N1035" s="630">
        <v>15258.182286132831</v>
      </c>
    </row>
    <row r="1036" spans="1:14" ht="14.4" customHeight="1" x14ac:dyDescent="0.3">
      <c r="A1036" s="625" t="s">
        <v>549</v>
      </c>
      <c r="B1036" s="626" t="s">
        <v>551</v>
      </c>
      <c r="C1036" s="627" t="s">
        <v>567</v>
      </c>
      <c r="D1036" s="628" t="s">
        <v>568</v>
      </c>
      <c r="E1036" s="627" t="s">
        <v>552</v>
      </c>
      <c r="F1036" s="628" t="s">
        <v>553</v>
      </c>
      <c r="G1036" s="627" t="s">
        <v>1264</v>
      </c>
      <c r="H1036" s="627">
        <v>132063</v>
      </c>
      <c r="I1036" s="627">
        <v>32063</v>
      </c>
      <c r="J1036" s="627" t="s">
        <v>1314</v>
      </c>
      <c r="K1036" s="627" t="s">
        <v>1840</v>
      </c>
      <c r="L1036" s="629">
        <v>942.99821456747907</v>
      </c>
      <c r="M1036" s="629">
        <v>11</v>
      </c>
      <c r="N1036" s="630">
        <v>10372.976590080458</v>
      </c>
    </row>
    <row r="1037" spans="1:14" ht="14.4" customHeight="1" x14ac:dyDescent="0.3">
      <c r="A1037" s="625" t="s">
        <v>549</v>
      </c>
      <c r="B1037" s="626" t="s">
        <v>551</v>
      </c>
      <c r="C1037" s="627" t="s">
        <v>567</v>
      </c>
      <c r="D1037" s="628" t="s">
        <v>568</v>
      </c>
      <c r="E1037" s="627" t="s">
        <v>552</v>
      </c>
      <c r="F1037" s="628" t="s">
        <v>553</v>
      </c>
      <c r="G1037" s="627" t="s">
        <v>1264</v>
      </c>
      <c r="H1037" s="627">
        <v>132064</v>
      </c>
      <c r="I1037" s="627">
        <v>32064</v>
      </c>
      <c r="J1037" s="627" t="s">
        <v>1314</v>
      </c>
      <c r="K1037" s="627" t="s">
        <v>1841</v>
      </c>
      <c r="L1037" s="629">
        <v>1057.44970300151</v>
      </c>
      <c r="M1037" s="629">
        <v>4</v>
      </c>
      <c r="N1037" s="630">
        <v>4229.79881200604</v>
      </c>
    </row>
    <row r="1038" spans="1:14" ht="14.4" customHeight="1" x14ac:dyDescent="0.3">
      <c r="A1038" s="625" t="s">
        <v>549</v>
      </c>
      <c r="B1038" s="626" t="s">
        <v>551</v>
      </c>
      <c r="C1038" s="627" t="s">
        <v>567</v>
      </c>
      <c r="D1038" s="628" t="s">
        <v>568</v>
      </c>
      <c r="E1038" s="627" t="s">
        <v>552</v>
      </c>
      <c r="F1038" s="628" t="s">
        <v>553</v>
      </c>
      <c r="G1038" s="627" t="s">
        <v>1264</v>
      </c>
      <c r="H1038" s="627">
        <v>132083</v>
      </c>
      <c r="I1038" s="627">
        <v>32083</v>
      </c>
      <c r="J1038" s="627" t="s">
        <v>1317</v>
      </c>
      <c r="K1038" s="627" t="s">
        <v>822</v>
      </c>
      <c r="L1038" s="629">
        <v>29.652014968574228</v>
      </c>
      <c r="M1038" s="629">
        <v>26</v>
      </c>
      <c r="N1038" s="630">
        <v>770.28067176674131</v>
      </c>
    </row>
    <row r="1039" spans="1:14" ht="14.4" customHeight="1" x14ac:dyDescent="0.3">
      <c r="A1039" s="625" t="s">
        <v>549</v>
      </c>
      <c r="B1039" s="626" t="s">
        <v>551</v>
      </c>
      <c r="C1039" s="627" t="s">
        <v>567</v>
      </c>
      <c r="D1039" s="628" t="s">
        <v>568</v>
      </c>
      <c r="E1039" s="627" t="s">
        <v>552</v>
      </c>
      <c r="F1039" s="628" t="s">
        <v>553</v>
      </c>
      <c r="G1039" s="627" t="s">
        <v>1264</v>
      </c>
      <c r="H1039" s="627">
        <v>132090</v>
      </c>
      <c r="I1039" s="627">
        <v>32090</v>
      </c>
      <c r="J1039" s="627" t="s">
        <v>1322</v>
      </c>
      <c r="K1039" s="627" t="s">
        <v>1323</v>
      </c>
      <c r="L1039" s="629">
        <v>58.650000000000006</v>
      </c>
      <c r="M1039" s="629">
        <v>3</v>
      </c>
      <c r="N1039" s="630">
        <v>175.72</v>
      </c>
    </row>
    <row r="1040" spans="1:14" ht="14.4" customHeight="1" x14ac:dyDescent="0.3">
      <c r="A1040" s="625" t="s">
        <v>549</v>
      </c>
      <c r="B1040" s="626" t="s">
        <v>551</v>
      </c>
      <c r="C1040" s="627" t="s">
        <v>567</v>
      </c>
      <c r="D1040" s="628" t="s">
        <v>568</v>
      </c>
      <c r="E1040" s="627" t="s">
        <v>552</v>
      </c>
      <c r="F1040" s="628" t="s">
        <v>553</v>
      </c>
      <c r="G1040" s="627" t="s">
        <v>1264</v>
      </c>
      <c r="H1040" s="627">
        <v>132975</v>
      </c>
      <c r="I1040" s="627">
        <v>32975</v>
      </c>
      <c r="J1040" s="627" t="s">
        <v>663</v>
      </c>
      <c r="K1040" s="627" t="s">
        <v>669</v>
      </c>
      <c r="L1040" s="629">
        <v>211.42991252463568</v>
      </c>
      <c r="M1040" s="629">
        <v>8.6389999999999993</v>
      </c>
      <c r="N1040" s="630">
        <v>1826.5424099299935</v>
      </c>
    </row>
    <row r="1041" spans="1:14" ht="14.4" customHeight="1" x14ac:dyDescent="0.3">
      <c r="A1041" s="625" t="s">
        <v>549</v>
      </c>
      <c r="B1041" s="626" t="s">
        <v>551</v>
      </c>
      <c r="C1041" s="627" t="s">
        <v>567</v>
      </c>
      <c r="D1041" s="628" t="s">
        <v>568</v>
      </c>
      <c r="E1041" s="627" t="s">
        <v>552</v>
      </c>
      <c r="F1041" s="628" t="s">
        <v>553</v>
      </c>
      <c r="G1041" s="627" t="s">
        <v>1264</v>
      </c>
      <c r="H1041" s="627">
        <v>132977</v>
      </c>
      <c r="I1041" s="627">
        <v>32977</v>
      </c>
      <c r="J1041" s="627" t="s">
        <v>663</v>
      </c>
      <c r="K1041" s="627" t="s">
        <v>664</v>
      </c>
      <c r="L1041" s="629">
        <v>1107.5999999999999</v>
      </c>
      <c r="M1041" s="629">
        <v>2.82</v>
      </c>
      <c r="N1041" s="630">
        <v>3123.4319999999998</v>
      </c>
    </row>
    <row r="1042" spans="1:14" ht="14.4" customHeight="1" x14ac:dyDescent="0.3">
      <c r="A1042" s="625" t="s">
        <v>549</v>
      </c>
      <c r="B1042" s="626" t="s">
        <v>551</v>
      </c>
      <c r="C1042" s="627" t="s">
        <v>567</v>
      </c>
      <c r="D1042" s="628" t="s">
        <v>568</v>
      </c>
      <c r="E1042" s="627" t="s">
        <v>552</v>
      </c>
      <c r="F1042" s="628" t="s">
        <v>553</v>
      </c>
      <c r="G1042" s="627" t="s">
        <v>1264</v>
      </c>
      <c r="H1042" s="627">
        <v>133343</v>
      </c>
      <c r="I1042" s="627">
        <v>33343</v>
      </c>
      <c r="J1042" s="627" t="s">
        <v>1326</v>
      </c>
      <c r="K1042" s="627" t="s">
        <v>1327</v>
      </c>
      <c r="L1042" s="629">
        <v>54.460076021684252</v>
      </c>
      <c r="M1042" s="629">
        <v>8</v>
      </c>
      <c r="N1042" s="630">
        <v>435.68020820126293</v>
      </c>
    </row>
    <row r="1043" spans="1:14" ht="14.4" customHeight="1" x14ac:dyDescent="0.3">
      <c r="A1043" s="625" t="s">
        <v>549</v>
      </c>
      <c r="B1043" s="626" t="s">
        <v>551</v>
      </c>
      <c r="C1043" s="627" t="s">
        <v>567</v>
      </c>
      <c r="D1043" s="628" t="s">
        <v>568</v>
      </c>
      <c r="E1043" s="627" t="s">
        <v>552</v>
      </c>
      <c r="F1043" s="628" t="s">
        <v>553</v>
      </c>
      <c r="G1043" s="627" t="s">
        <v>1264</v>
      </c>
      <c r="H1043" s="627">
        <v>142267</v>
      </c>
      <c r="I1043" s="627">
        <v>42267</v>
      </c>
      <c r="J1043" s="627" t="s">
        <v>1842</v>
      </c>
      <c r="K1043" s="627" t="s">
        <v>1843</v>
      </c>
      <c r="L1043" s="629">
        <v>112.90970223151</v>
      </c>
      <c r="M1043" s="629">
        <v>0.312</v>
      </c>
      <c r="N1043" s="630">
        <v>35.227827096231117</v>
      </c>
    </row>
    <row r="1044" spans="1:14" ht="14.4" customHeight="1" x14ac:dyDescent="0.3">
      <c r="A1044" s="625" t="s">
        <v>549</v>
      </c>
      <c r="B1044" s="626" t="s">
        <v>551</v>
      </c>
      <c r="C1044" s="627" t="s">
        <v>567</v>
      </c>
      <c r="D1044" s="628" t="s">
        <v>568</v>
      </c>
      <c r="E1044" s="627" t="s">
        <v>552</v>
      </c>
      <c r="F1044" s="628" t="s">
        <v>553</v>
      </c>
      <c r="G1044" s="627" t="s">
        <v>1264</v>
      </c>
      <c r="H1044" s="627">
        <v>142270</v>
      </c>
      <c r="I1044" s="627">
        <v>42270</v>
      </c>
      <c r="J1044" s="627" t="s">
        <v>1842</v>
      </c>
      <c r="K1044" s="627" t="s">
        <v>1844</v>
      </c>
      <c r="L1044" s="629">
        <v>1120.290385171757</v>
      </c>
      <c r="M1044" s="629">
        <v>3.1429999999999998</v>
      </c>
      <c r="N1044" s="630">
        <v>4268.6193863435128</v>
      </c>
    </row>
    <row r="1045" spans="1:14" ht="14.4" customHeight="1" x14ac:dyDescent="0.3">
      <c r="A1045" s="625" t="s">
        <v>549</v>
      </c>
      <c r="B1045" s="626" t="s">
        <v>551</v>
      </c>
      <c r="C1045" s="627" t="s">
        <v>567</v>
      </c>
      <c r="D1045" s="628" t="s">
        <v>568</v>
      </c>
      <c r="E1045" s="627" t="s">
        <v>552</v>
      </c>
      <c r="F1045" s="628" t="s">
        <v>553</v>
      </c>
      <c r="G1045" s="627" t="s">
        <v>1264</v>
      </c>
      <c r="H1045" s="627">
        <v>142546</v>
      </c>
      <c r="I1045" s="627">
        <v>42546</v>
      </c>
      <c r="J1045" s="627" t="s">
        <v>1328</v>
      </c>
      <c r="K1045" s="627" t="s">
        <v>1329</v>
      </c>
      <c r="L1045" s="629">
        <v>78.221911478707312</v>
      </c>
      <c r="M1045" s="629">
        <v>20</v>
      </c>
      <c r="N1045" s="630">
        <v>1573.9574692000274</v>
      </c>
    </row>
    <row r="1046" spans="1:14" ht="14.4" customHeight="1" x14ac:dyDescent="0.3">
      <c r="A1046" s="625" t="s">
        <v>549</v>
      </c>
      <c r="B1046" s="626" t="s">
        <v>551</v>
      </c>
      <c r="C1046" s="627" t="s">
        <v>567</v>
      </c>
      <c r="D1046" s="628" t="s">
        <v>568</v>
      </c>
      <c r="E1046" s="627" t="s">
        <v>552</v>
      </c>
      <c r="F1046" s="628" t="s">
        <v>553</v>
      </c>
      <c r="G1046" s="627" t="s">
        <v>1264</v>
      </c>
      <c r="H1046" s="627">
        <v>142547</v>
      </c>
      <c r="I1046" s="627">
        <v>42547</v>
      </c>
      <c r="J1046" s="627" t="s">
        <v>1328</v>
      </c>
      <c r="K1046" s="627" t="s">
        <v>1845</v>
      </c>
      <c r="L1046" s="629">
        <v>122.72</v>
      </c>
      <c r="M1046" s="629">
        <v>3</v>
      </c>
      <c r="N1046" s="630">
        <v>368.15999999999997</v>
      </c>
    </row>
    <row r="1047" spans="1:14" ht="14.4" customHeight="1" x14ac:dyDescent="0.3">
      <c r="A1047" s="625" t="s">
        <v>549</v>
      </c>
      <c r="B1047" s="626" t="s">
        <v>551</v>
      </c>
      <c r="C1047" s="627" t="s">
        <v>567</v>
      </c>
      <c r="D1047" s="628" t="s">
        <v>568</v>
      </c>
      <c r="E1047" s="627" t="s">
        <v>552</v>
      </c>
      <c r="F1047" s="628" t="s">
        <v>553</v>
      </c>
      <c r="G1047" s="627" t="s">
        <v>1264</v>
      </c>
      <c r="H1047" s="627">
        <v>142776</v>
      </c>
      <c r="I1047" s="627">
        <v>42776</v>
      </c>
      <c r="J1047" s="627" t="s">
        <v>1846</v>
      </c>
      <c r="K1047" s="627" t="s">
        <v>1847</v>
      </c>
      <c r="L1047" s="629">
        <v>117.75019777951999</v>
      </c>
      <c r="M1047" s="629">
        <v>2</v>
      </c>
      <c r="N1047" s="630">
        <v>235.50039555903999</v>
      </c>
    </row>
    <row r="1048" spans="1:14" ht="14.4" customHeight="1" x14ac:dyDescent="0.3">
      <c r="A1048" s="625" t="s">
        <v>549</v>
      </c>
      <c r="B1048" s="626" t="s">
        <v>551</v>
      </c>
      <c r="C1048" s="627" t="s">
        <v>567</v>
      </c>
      <c r="D1048" s="628" t="s">
        <v>568</v>
      </c>
      <c r="E1048" s="627" t="s">
        <v>552</v>
      </c>
      <c r="F1048" s="628" t="s">
        <v>553</v>
      </c>
      <c r="G1048" s="627" t="s">
        <v>1264</v>
      </c>
      <c r="H1048" s="627">
        <v>144997</v>
      </c>
      <c r="I1048" s="627">
        <v>44997</v>
      </c>
      <c r="J1048" s="627" t="s">
        <v>1848</v>
      </c>
      <c r="K1048" s="627" t="s">
        <v>1849</v>
      </c>
      <c r="L1048" s="629">
        <v>373.56995365335899</v>
      </c>
      <c r="M1048" s="629">
        <v>1</v>
      </c>
      <c r="N1048" s="630">
        <v>373.56995365335899</v>
      </c>
    </row>
    <row r="1049" spans="1:14" ht="14.4" customHeight="1" x14ac:dyDescent="0.3">
      <c r="A1049" s="625" t="s">
        <v>549</v>
      </c>
      <c r="B1049" s="626" t="s">
        <v>551</v>
      </c>
      <c r="C1049" s="627" t="s">
        <v>567</v>
      </c>
      <c r="D1049" s="628" t="s">
        <v>568</v>
      </c>
      <c r="E1049" s="627" t="s">
        <v>552</v>
      </c>
      <c r="F1049" s="628" t="s">
        <v>553</v>
      </c>
      <c r="G1049" s="627" t="s">
        <v>1264</v>
      </c>
      <c r="H1049" s="627">
        <v>145214</v>
      </c>
      <c r="I1049" s="627">
        <v>45214</v>
      </c>
      <c r="J1049" s="627" t="s">
        <v>1850</v>
      </c>
      <c r="K1049" s="627" t="s">
        <v>644</v>
      </c>
      <c r="L1049" s="629">
        <v>106.05</v>
      </c>
      <c r="M1049" s="629">
        <v>1</v>
      </c>
      <c r="N1049" s="630">
        <v>106.05</v>
      </c>
    </row>
    <row r="1050" spans="1:14" ht="14.4" customHeight="1" x14ac:dyDescent="0.3">
      <c r="A1050" s="625" t="s">
        <v>549</v>
      </c>
      <c r="B1050" s="626" t="s">
        <v>551</v>
      </c>
      <c r="C1050" s="627" t="s">
        <v>567</v>
      </c>
      <c r="D1050" s="628" t="s">
        <v>568</v>
      </c>
      <c r="E1050" s="627" t="s">
        <v>552</v>
      </c>
      <c r="F1050" s="628" t="s">
        <v>553</v>
      </c>
      <c r="G1050" s="627" t="s">
        <v>1264</v>
      </c>
      <c r="H1050" s="627">
        <v>145964</v>
      </c>
      <c r="I1050" s="627">
        <v>45964</v>
      </c>
      <c r="J1050" s="627" t="s">
        <v>1851</v>
      </c>
      <c r="K1050" s="627" t="s">
        <v>1852</v>
      </c>
      <c r="L1050" s="629">
        <v>870.11580639183251</v>
      </c>
      <c r="M1050" s="629">
        <v>2</v>
      </c>
      <c r="N1050" s="630">
        <v>1740.231612783665</v>
      </c>
    </row>
    <row r="1051" spans="1:14" ht="14.4" customHeight="1" x14ac:dyDescent="0.3">
      <c r="A1051" s="625" t="s">
        <v>549</v>
      </c>
      <c r="B1051" s="626" t="s">
        <v>551</v>
      </c>
      <c r="C1051" s="627" t="s">
        <v>567</v>
      </c>
      <c r="D1051" s="628" t="s">
        <v>568</v>
      </c>
      <c r="E1051" s="627" t="s">
        <v>552</v>
      </c>
      <c r="F1051" s="628" t="s">
        <v>553</v>
      </c>
      <c r="G1051" s="627" t="s">
        <v>1264</v>
      </c>
      <c r="H1051" s="627">
        <v>147141</v>
      </c>
      <c r="I1051" s="627">
        <v>47141</v>
      </c>
      <c r="J1051" s="627" t="s">
        <v>1333</v>
      </c>
      <c r="K1051" s="627" t="s">
        <v>1021</v>
      </c>
      <c r="L1051" s="629">
        <v>49.830003539211759</v>
      </c>
      <c r="M1051" s="629">
        <v>3</v>
      </c>
      <c r="N1051" s="630">
        <v>149.49001061763528</v>
      </c>
    </row>
    <row r="1052" spans="1:14" ht="14.4" customHeight="1" x14ac:dyDescent="0.3">
      <c r="A1052" s="625" t="s">
        <v>549</v>
      </c>
      <c r="B1052" s="626" t="s">
        <v>551</v>
      </c>
      <c r="C1052" s="627" t="s">
        <v>567</v>
      </c>
      <c r="D1052" s="628" t="s">
        <v>568</v>
      </c>
      <c r="E1052" s="627" t="s">
        <v>552</v>
      </c>
      <c r="F1052" s="628" t="s">
        <v>553</v>
      </c>
      <c r="G1052" s="627" t="s">
        <v>1264</v>
      </c>
      <c r="H1052" s="627">
        <v>147144</v>
      </c>
      <c r="I1052" s="627">
        <v>47144</v>
      </c>
      <c r="J1052" s="627" t="s">
        <v>1334</v>
      </c>
      <c r="K1052" s="627" t="s">
        <v>1133</v>
      </c>
      <c r="L1052" s="629">
        <v>61.939317920471396</v>
      </c>
      <c r="M1052" s="629">
        <v>2</v>
      </c>
      <c r="N1052" s="630">
        <v>123.87863584094279</v>
      </c>
    </row>
    <row r="1053" spans="1:14" ht="14.4" customHeight="1" x14ac:dyDescent="0.3">
      <c r="A1053" s="625" t="s">
        <v>549</v>
      </c>
      <c r="B1053" s="626" t="s">
        <v>551</v>
      </c>
      <c r="C1053" s="627" t="s">
        <v>567</v>
      </c>
      <c r="D1053" s="628" t="s">
        <v>568</v>
      </c>
      <c r="E1053" s="627" t="s">
        <v>552</v>
      </c>
      <c r="F1053" s="628" t="s">
        <v>553</v>
      </c>
      <c r="G1053" s="627" t="s">
        <v>1264</v>
      </c>
      <c r="H1053" s="627">
        <v>147740</v>
      </c>
      <c r="I1053" s="627">
        <v>47740</v>
      </c>
      <c r="J1053" s="627" t="s">
        <v>1335</v>
      </c>
      <c r="K1053" s="627" t="s">
        <v>593</v>
      </c>
      <c r="L1053" s="629">
        <v>43.38</v>
      </c>
      <c r="M1053" s="629">
        <v>3</v>
      </c>
      <c r="N1053" s="630">
        <v>130.14000000000001</v>
      </c>
    </row>
    <row r="1054" spans="1:14" ht="14.4" customHeight="1" x14ac:dyDescent="0.3">
      <c r="A1054" s="625" t="s">
        <v>549</v>
      </c>
      <c r="B1054" s="626" t="s">
        <v>551</v>
      </c>
      <c r="C1054" s="627" t="s">
        <v>567</v>
      </c>
      <c r="D1054" s="628" t="s">
        <v>568</v>
      </c>
      <c r="E1054" s="627" t="s">
        <v>552</v>
      </c>
      <c r="F1054" s="628" t="s">
        <v>553</v>
      </c>
      <c r="G1054" s="627" t="s">
        <v>1264</v>
      </c>
      <c r="H1054" s="627">
        <v>147741</v>
      </c>
      <c r="I1054" s="627">
        <v>47741</v>
      </c>
      <c r="J1054" s="627" t="s">
        <v>1336</v>
      </c>
      <c r="K1054" s="627" t="s">
        <v>628</v>
      </c>
      <c r="L1054" s="629">
        <v>54.6599993789089</v>
      </c>
      <c r="M1054" s="629">
        <v>2</v>
      </c>
      <c r="N1054" s="630">
        <v>109.3199987578178</v>
      </c>
    </row>
    <row r="1055" spans="1:14" ht="14.4" customHeight="1" x14ac:dyDescent="0.3">
      <c r="A1055" s="625" t="s">
        <v>549</v>
      </c>
      <c r="B1055" s="626" t="s">
        <v>551</v>
      </c>
      <c r="C1055" s="627" t="s">
        <v>567</v>
      </c>
      <c r="D1055" s="628" t="s">
        <v>568</v>
      </c>
      <c r="E1055" s="627" t="s">
        <v>552</v>
      </c>
      <c r="F1055" s="628" t="s">
        <v>553</v>
      </c>
      <c r="G1055" s="627" t="s">
        <v>1264</v>
      </c>
      <c r="H1055" s="627">
        <v>149123</v>
      </c>
      <c r="I1055" s="627">
        <v>49123</v>
      </c>
      <c r="J1055" s="627" t="s">
        <v>1853</v>
      </c>
      <c r="K1055" s="627" t="s">
        <v>1854</v>
      </c>
      <c r="L1055" s="629">
        <v>156.04499999999999</v>
      </c>
      <c r="M1055" s="629">
        <v>2</v>
      </c>
      <c r="N1055" s="630">
        <v>312.08999999999997</v>
      </c>
    </row>
    <row r="1056" spans="1:14" ht="14.4" customHeight="1" x14ac:dyDescent="0.3">
      <c r="A1056" s="625" t="s">
        <v>549</v>
      </c>
      <c r="B1056" s="626" t="s">
        <v>551</v>
      </c>
      <c r="C1056" s="627" t="s">
        <v>567</v>
      </c>
      <c r="D1056" s="628" t="s">
        <v>568</v>
      </c>
      <c r="E1056" s="627" t="s">
        <v>552</v>
      </c>
      <c r="F1056" s="628" t="s">
        <v>553</v>
      </c>
      <c r="G1056" s="627" t="s">
        <v>1264</v>
      </c>
      <c r="H1056" s="627">
        <v>149531</v>
      </c>
      <c r="I1056" s="627">
        <v>49531</v>
      </c>
      <c r="J1056" s="627" t="s">
        <v>1337</v>
      </c>
      <c r="K1056" s="627" t="s">
        <v>1338</v>
      </c>
      <c r="L1056" s="629">
        <v>71.034193948648891</v>
      </c>
      <c r="M1056" s="629">
        <v>180</v>
      </c>
      <c r="N1056" s="630">
        <v>12785.286418432157</v>
      </c>
    </row>
    <row r="1057" spans="1:14" ht="14.4" customHeight="1" x14ac:dyDescent="0.3">
      <c r="A1057" s="625" t="s">
        <v>549</v>
      </c>
      <c r="B1057" s="626" t="s">
        <v>551</v>
      </c>
      <c r="C1057" s="627" t="s">
        <v>567</v>
      </c>
      <c r="D1057" s="628" t="s">
        <v>568</v>
      </c>
      <c r="E1057" s="627" t="s">
        <v>552</v>
      </c>
      <c r="F1057" s="628" t="s">
        <v>553</v>
      </c>
      <c r="G1057" s="627" t="s">
        <v>1264</v>
      </c>
      <c r="H1057" s="627">
        <v>149909</v>
      </c>
      <c r="I1057" s="627">
        <v>49909</v>
      </c>
      <c r="J1057" s="627" t="s">
        <v>1339</v>
      </c>
      <c r="K1057" s="627" t="s">
        <v>1340</v>
      </c>
      <c r="L1057" s="629">
        <v>79.830003179706992</v>
      </c>
      <c r="M1057" s="629">
        <v>12</v>
      </c>
      <c r="N1057" s="630">
        <v>957.96003815648396</v>
      </c>
    </row>
    <row r="1058" spans="1:14" ht="14.4" customHeight="1" x14ac:dyDescent="0.3">
      <c r="A1058" s="625" t="s">
        <v>549</v>
      </c>
      <c r="B1058" s="626" t="s">
        <v>551</v>
      </c>
      <c r="C1058" s="627" t="s">
        <v>567</v>
      </c>
      <c r="D1058" s="628" t="s">
        <v>568</v>
      </c>
      <c r="E1058" s="627" t="s">
        <v>552</v>
      </c>
      <c r="F1058" s="628" t="s">
        <v>553</v>
      </c>
      <c r="G1058" s="627" t="s">
        <v>1264</v>
      </c>
      <c r="H1058" s="627">
        <v>149996</v>
      </c>
      <c r="I1058" s="627">
        <v>149996</v>
      </c>
      <c r="J1058" s="627" t="s">
        <v>1342</v>
      </c>
      <c r="K1058" s="627" t="s">
        <v>1343</v>
      </c>
      <c r="L1058" s="629">
        <v>7061.99</v>
      </c>
      <c r="M1058" s="629">
        <v>1</v>
      </c>
      <c r="N1058" s="630">
        <v>7061.99</v>
      </c>
    </row>
    <row r="1059" spans="1:14" ht="14.4" customHeight="1" x14ac:dyDescent="0.3">
      <c r="A1059" s="625" t="s">
        <v>549</v>
      </c>
      <c r="B1059" s="626" t="s">
        <v>551</v>
      </c>
      <c r="C1059" s="627" t="s">
        <v>567</v>
      </c>
      <c r="D1059" s="628" t="s">
        <v>568</v>
      </c>
      <c r="E1059" s="627" t="s">
        <v>552</v>
      </c>
      <c r="F1059" s="628" t="s">
        <v>553</v>
      </c>
      <c r="G1059" s="627" t="s">
        <v>1264</v>
      </c>
      <c r="H1059" s="627">
        <v>153639</v>
      </c>
      <c r="I1059" s="627">
        <v>53639</v>
      </c>
      <c r="J1059" s="627" t="s">
        <v>1855</v>
      </c>
      <c r="K1059" s="627" t="s">
        <v>585</v>
      </c>
      <c r="L1059" s="629">
        <v>126.18</v>
      </c>
      <c r="M1059" s="629">
        <v>3</v>
      </c>
      <c r="N1059" s="630">
        <v>378.54</v>
      </c>
    </row>
    <row r="1060" spans="1:14" ht="14.4" customHeight="1" x14ac:dyDescent="0.3">
      <c r="A1060" s="625" t="s">
        <v>549</v>
      </c>
      <c r="B1060" s="626" t="s">
        <v>551</v>
      </c>
      <c r="C1060" s="627" t="s">
        <v>567</v>
      </c>
      <c r="D1060" s="628" t="s">
        <v>568</v>
      </c>
      <c r="E1060" s="627" t="s">
        <v>552</v>
      </c>
      <c r="F1060" s="628" t="s">
        <v>553</v>
      </c>
      <c r="G1060" s="627" t="s">
        <v>1264</v>
      </c>
      <c r="H1060" s="627">
        <v>153642</v>
      </c>
      <c r="I1060" s="627">
        <v>53642</v>
      </c>
      <c r="J1060" s="627" t="s">
        <v>1856</v>
      </c>
      <c r="K1060" s="627" t="s">
        <v>1857</v>
      </c>
      <c r="L1060" s="629">
        <v>53.18</v>
      </c>
      <c r="M1060" s="629">
        <v>1</v>
      </c>
      <c r="N1060" s="630">
        <v>53.18</v>
      </c>
    </row>
    <row r="1061" spans="1:14" ht="14.4" customHeight="1" x14ac:dyDescent="0.3">
      <c r="A1061" s="625" t="s">
        <v>549</v>
      </c>
      <c r="B1061" s="626" t="s">
        <v>551</v>
      </c>
      <c r="C1061" s="627" t="s">
        <v>567</v>
      </c>
      <c r="D1061" s="628" t="s">
        <v>568</v>
      </c>
      <c r="E1061" s="627" t="s">
        <v>552</v>
      </c>
      <c r="F1061" s="628" t="s">
        <v>553</v>
      </c>
      <c r="G1061" s="627" t="s">
        <v>1264</v>
      </c>
      <c r="H1061" s="627">
        <v>154316</v>
      </c>
      <c r="I1061" s="627">
        <v>54316</v>
      </c>
      <c r="J1061" s="627" t="s">
        <v>1346</v>
      </c>
      <c r="K1061" s="627" t="s">
        <v>1347</v>
      </c>
      <c r="L1061" s="629">
        <v>3450</v>
      </c>
      <c r="M1061" s="629">
        <v>1</v>
      </c>
      <c r="N1061" s="630">
        <v>3450</v>
      </c>
    </row>
    <row r="1062" spans="1:14" ht="14.4" customHeight="1" x14ac:dyDescent="0.3">
      <c r="A1062" s="625" t="s">
        <v>549</v>
      </c>
      <c r="B1062" s="626" t="s">
        <v>551</v>
      </c>
      <c r="C1062" s="627" t="s">
        <v>567</v>
      </c>
      <c r="D1062" s="628" t="s">
        <v>568</v>
      </c>
      <c r="E1062" s="627" t="s">
        <v>552</v>
      </c>
      <c r="F1062" s="628" t="s">
        <v>553</v>
      </c>
      <c r="G1062" s="627" t="s">
        <v>1264</v>
      </c>
      <c r="H1062" s="627">
        <v>156503</v>
      </c>
      <c r="I1062" s="627">
        <v>56503</v>
      </c>
      <c r="J1062" s="627" t="s">
        <v>1348</v>
      </c>
      <c r="K1062" s="627" t="s">
        <v>1349</v>
      </c>
      <c r="L1062" s="629">
        <v>76.565012674815236</v>
      </c>
      <c r="M1062" s="629">
        <v>10</v>
      </c>
      <c r="N1062" s="630">
        <v>765.65012674815239</v>
      </c>
    </row>
    <row r="1063" spans="1:14" ht="14.4" customHeight="1" x14ac:dyDescent="0.3">
      <c r="A1063" s="625" t="s">
        <v>549</v>
      </c>
      <c r="B1063" s="626" t="s">
        <v>551</v>
      </c>
      <c r="C1063" s="627" t="s">
        <v>567</v>
      </c>
      <c r="D1063" s="628" t="s">
        <v>568</v>
      </c>
      <c r="E1063" s="627" t="s">
        <v>552</v>
      </c>
      <c r="F1063" s="628" t="s">
        <v>553</v>
      </c>
      <c r="G1063" s="627" t="s">
        <v>1264</v>
      </c>
      <c r="H1063" s="627">
        <v>156981</v>
      </c>
      <c r="I1063" s="627">
        <v>56981</v>
      </c>
      <c r="J1063" s="627" t="s">
        <v>1350</v>
      </c>
      <c r="K1063" s="627" t="s">
        <v>624</v>
      </c>
      <c r="L1063" s="629">
        <v>102.13305446003864</v>
      </c>
      <c r="M1063" s="629">
        <v>23</v>
      </c>
      <c r="N1063" s="630">
        <v>2373.5283730298011</v>
      </c>
    </row>
    <row r="1064" spans="1:14" ht="14.4" customHeight="1" x14ac:dyDescent="0.3">
      <c r="A1064" s="625" t="s">
        <v>549</v>
      </c>
      <c r="B1064" s="626" t="s">
        <v>551</v>
      </c>
      <c r="C1064" s="627" t="s">
        <v>567</v>
      </c>
      <c r="D1064" s="628" t="s">
        <v>568</v>
      </c>
      <c r="E1064" s="627" t="s">
        <v>552</v>
      </c>
      <c r="F1064" s="628" t="s">
        <v>553</v>
      </c>
      <c r="G1064" s="627" t="s">
        <v>1264</v>
      </c>
      <c r="H1064" s="627">
        <v>158834</v>
      </c>
      <c r="I1064" s="627">
        <v>58834</v>
      </c>
      <c r="J1064" s="627" t="s">
        <v>1858</v>
      </c>
      <c r="K1064" s="627" t="s">
        <v>1859</v>
      </c>
      <c r="L1064" s="629">
        <v>130.07000930234199</v>
      </c>
      <c r="M1064" s="629">
        <v>1</v>
      </c>
      <c r="N1064" s="630">
        <v>130.07000930234199</v>
      </c>
    </row>
    <row r="1065" spans="1:14" ht="14.4" customHeight="1" x14ac:dyDescent="0.3">
      <c r="A1065" s="625" t="s">
        <v>549</v>
      </c>
      <c r="B1065" s="626" t="s">
        <v>551</v>
      </c>
      <c r="C1065" s="627" t="s">
        <v>567</v>
      </c>
      <c r="D1065" s="628" t="s">
        <v>568</v>
      </c>
      <c r="E1065" s="627" t="s">
        <v>552</v>
      </c>
      <c r="F1065" s="628" t="s">
        <v>553</v>
      </c>
      <c r="G1065" s="627" t="s">
        <v>1264</v>
      </c>
      <c r="H1065" s="627">
        <v>159671</v>
      </c>
      <c r="I1065" s="627">
        <v>59671</v>
      </c>
      <c r="J1065" s="627" t="s">
        <v>1351</v>
      </c>
      <c r="K1065" s="627" t="s">
        <v>1352</v>
      </c>
      <c r="L1065" s="629">
        <v>34.409997167570801</v>
      </c>
      <c r="M1065" s="629">
        <v>5</v>
      </c>
      <c r="N1065" s="630">
        <v>172.0900198153202</v>
      </c>
    </row>
    <row r="1066" spans="1:14" ht="14.4" customHeight="1" x14ac:dyDescent="0.3">
      <c r="A1066" s="625" t="s">
        <v>549</v>
      </c>
      <c r="B1066" s="626" t="s">
        <v>551</v>
      </c>
      <c r="C1066" s="627" t="s">
        <v>567</v>
      </c>
      <c r="D1066" s="628" t="s">
        <v>568</v>
      </c>
      <c r="E1066" s="627" t="s">
        <v>552</v>
      </c>
      <c r="F1066" s="628" t="s">
        <v>553</v>
      </c>
      <c r="G1066" s="627" t="s">
        <v>1264</v>
      </c>
      <c r="H1066" s="627">
        <v>159672</v>
      </c>
      <c r="I1066" s="627">
        <v>59672</v>
      </c>
      <c r="J1066" s="627" t="s">
        <v>1351</v>
      </c>
      <c r="K1066" s="627" t="s">
        <v>1353</v>
      </c>
      <c r="L1066" s="629">
        <v>99.343460722612647</v>
      </c>
      <c r="M1066" s="629">
        <v>12</v>
      </c>
      <c r="N1066" s="630">
        <v>1191.9214609226317</v>
      </c>
    </row>
    <row r="1067" spans="1:14" ht="14.4" customHeight="1" x14ac:dyDescent="0.3">
      <c r="A1067" s="625" t="s">
        <v>549</v>
      </c>
      <c r="B1067" s="626" t="s">
        <v>551</v>
      </c>
      <c r="C1067" s="627" t="s">
        <v>567</v>
      </c>
      <c r="D1067" s="628" t="s">
        <v>568</v>
      </c>
      <c r="E1067" s="627" t="s">
        <v>552</v>
      </c>
      <c r="F1067" s="628" t="s">
        <v>553</v>
      </c>
      <c r="G1067" s="627" t="s">
        <v>1264</v>
      </c>
      <c r="H1067" s="627">
        <v>159673</v>
      </c>
      <c r="I1067" s="627">
        <v>59673</v>
      </c>
      <c r="J1067" s="627" t="s">
        <v>1351</v>
      </c>
      <c r="K1067" s="627" t="s">
        <v>1354</v>
      </c>
      <c r="L1067" s="629">
        <v>155.86939995069599</v>
      </c>
      <c r="M1067" s="629">
        <v>2</v>
      </c>
      <c r="N1067" s="630">
        <v>311.73879990139199</v>
      </c>
    </row>
    <row r="1068" spans="1:14" ht="14.4" customHeight="1" x14ac:dyDescent="0.3">
      <c r="A1068" s="625" t="s">
        <v>549</v>
      </c>
      <c r="B1068" s="626" t="s">
        <v>551</v>
      </c>
      <c r="C1068" s="627" t="s">
        <v>567</v>
      </c>
      <c r="D1068" s="628" t="s">
        <v>568</v>
      </c>
      <c r="E1068" s="627" t="s">
        <v>552</v>
      </c>
      <c r="F1068" s="628" t="s">
        <v>553</v>
      </c>
      <c r="G1068" s="627" t="s">
        <v>1264</v>
      </c>
      <c r="H1068" s="627">
        <v>159808</v>
      </c>
      <c r="I1068" s="627">
        <v>59808</v>
      </c>
      <c r="J1068" s="627" t="s">
        <v>1355</v>
      </c>
      <c r="K1068" s="627" t="s">
        <v>1357</v>
      </c>
      <c r="L1068" s="629">
        <v>1964</v>
      </c>
      <c r="M1068" s="629">
        <v>1</v>
      </c>
      <c r="N1068" s="630">
        <v>1964</v>
      </c>
    </row>
    <row r="1069" spans="1:14" ht="14.4" customHeight="1" x14ac:dyDescent="0.3">
      <c r="A1069" s="625" t="s">
        <v>549</v>
      </c>
      <c r="B1069" s="626" t="s">
        <v>551</v>
      </c>
      <c r="C1069" s="627" t="s">
        <v>567</v>
      </c>
      <c r="D1069" s="628" t="s">
        <v>568</v>
      </c>
      <c r="E1069" s="627" t="s">
        <v>552</v>
      </c>
      <c r="F1069" s="628" t="s">
        <v>553</v>
      </c>
      <c r="G1069" s="627" t="s">
        <v>1264</v>
      </c>
      <c r="H1069" s="627">
        <v>160414</v>
      </c>
      <c r="I1069" s="627">
        <v>160676</v>
      </c>
      <c r="J1069" s="627" t="s">
        <v>1359</v>
      </c>
      <c r="K1069" s="627" t="s">
        <v>1360</v>
      </c>
      <c r="L1069" s="629">
        <v>353.68016666666671</v>
      </c>
      <c r="M1069" s="629">
        <v>26.666999999999998</v>
      </c>
      <c r="N1069" s="630">
        <v>9431.5852250000007</v>
      </c>
    </row>
    <row r="1070" spans="1:14" ht="14.4" customHeight="1" x14ac:dyDescent="0.3">
      <c r="A1070" s="625" t="s">
        <v>549</v>
      </c>
      <c r="B1070" s="626" t="s">
        <v>551</v>
      </c>
      <c r="C1070" s="627" t="s">
        <v>567</v>
      </c>
      <c r="D1070" s="628" t="s">
        <v>568</v>
      </c>
      <c r="E1070" s="627" t="s">
        <v>552</v>
      </c>
      <c r="F1070" s="628" t="s">
        <v>553</v>
      </c>
      <c r="G1070" s="627" t="s">
        <v>1264</v>
      </c>
      <c r="H1070" s="627">
        <v>162207</v>
      </c>
      <c r="I1070" s="627">
        <v>162207</v>
      </c>
      <c r="J1070" s="627" t="s">
        <v>1361</v>
      </c>
      <c r="K1070" s="627" t="s">
        <v>1362</v>
      </c>
      <c r="L1070" s="629">
        <v>2721.7050000000008</v>
      </c>
      <c r="M1070" s="629">
        <v>3.3000000000000003</v>
      </c>
      <c r="N1070" s="630">
        <v>8981.6265000000003</v>
      </c>
    </row>
    <row r="1071" spans="1:14" ht="14.4" customHeight="1" x14ac:dyDescent="0.3">
      <c r="A1071" s="625" t="s">
        <v>549</v>
      </c>
      <c r="B1071" s="626" t="s">
        <v>551</v>
      </c>
      <c r="C1071" s="627" t="s">
        <v>567</v>
      </c>
      <c r="D1071" s="628" t="s">
        <v>568</v>
      </c>
      <c r="E1071" s="627" t="s">
        <v>552</v>
      </c>
      <c r="F1071" s="628" t="s">
        <v>553</v>
      </c>
      <c r="G1071" s="627" t="s">
        <v>1264</v>
      </c>
      <c r="H1071" s="627">
        <v>162384</v>
      </c>
      <c r="I1071" s="627">
        <v>162384</v>
      </c>
      <c r="J1071" s="627" t="s">
        <v>1363</v>
      </c>
      <c r="K1071" s="627" t="s">
        <v>1364</v>
      </c>
      <c r="L1071" s="629">
        <v>49.310000040244581</v>
      </c>
      <c r="M1071" s="629">
        <v>92.782111499999957</v>
      </c>
      <c r="N1071" s="630">
        <v>4575.0859323073391</v>
      </c>
    </row>
    <row r="1072" spans="1:14" ht="14.4" customHeight="1" x14ac:dyDescent="0.3">
      <c r="A1072" s="625" t="s">
        <v>549</v>
      </c>
      <c r="B1072" s="626" t="s">
        <v>551</v>
      </c>
      <c r="C1072" s="627" t="s">
        <v>567</v>
      </c>
      <c r="D1072" s="628" t="s">
        <v>568</v>
      </c>
      <c r="E1072" s="627" t="s">
        <v>552</v>
      </c>
      <c r="F1072" s="628" t="s">
        <v>553</v>
      </c>
      <c r="G1072" s="627" t="s">
        <v>1264</v>
      </c>
      <c r="H1072" s="627">
        <v>162386</v>
      </c>
      <c r="I1072" s="627">
        <v>162386</v>
      </c>
      <c r="J1072" s="627" t="s">
        <v>1363</v>
      </c>
      <c r="K1072" s="627" t="s">
        <v>1365</v>
      </c>
      <c r="L1072" s="629">
        <v>84.940002817092903</v>
      </c>
      <c r="M1072" s="629">
        <v>109.11465200000001</v>
      </c>
      <c r="N1072" s="630">
        <v>9268.1990670884388</v>
      </c>
    </row>
    <row r="1073" spans="1:14" ht="14.4" customHeight="1" x14ac:dyDescent="0.3">
      <c r="A1073" s="625" t="s">
        <v>549</v>
      </c>
      <c r="B1073" s="626" t="s">
        <v>551</v>
      </c>
      <c r="C1073" s="627" t="s">
        <v>567</v>
      </c>
      <c r="D1073" s="628" t="s">
        <v>568</v>
      </c>
      <c r="E1073" s="627" t="s">
        <v>552</v>
      </c>
      <c r="F1073" s="628" t="s">
        <v>553</v>
      </c>
      <c r="G1073" s="627" t="s">
        <v>1264</v>
      </c>
      <c r="H1073" s="627">
        <v>162387</v>
      </c>
      <c r="I1073" s="627">
        <v>162387</v>
      </c>
      <c r="J1073" s="627" t="s">
        <v>1363</v>
      </c>
      <c r="K1073" s="627" t="s">
        <v>1366</v>
      </c>
      <c r="L1073" s="629">
        <v>438.36733333333268</v>
      </c>
      <c r="M1073" s="629">
        <v>15.000359600000012</v>
      </c>
      <c r="N1073" s="630">
        <v>6575.6455330920026</v>
      </c>
    </row>
    <row r="1074" spans="1:14" ht="14.4" customHeight="1" x14ac:dyDescent="0.3">
      <c r="A1074" s="625" t="s">
        <v>549</v>
      </c>
      <c r="B1074" s="626" t="s">
        <v>551</v>
      </c>
      <c r="C1074" s="627" t="s">
        <v>567</v>
      </c>
      <c r="D1074" s="628" t="s">
        <v>568</v>
      </c>
      <c r="E1074" s="627" t="s">
        <v>552</v>
      </c>
      <c r="F1074" s="628" t="s">
        <v>553</v>
      </c>
      <c r="G1074" s="627" t="s">
        <v>1264</v>
      </c>
      <c r="H1074" s="627">
        <v>163183</v>
      </c>
      <c r="I1074" s="627">
        <v>163183</v>
      </c>
      <c r="J1074" s="627" t="s">
        <v>1367</v>
      </c>
      <c r="K1074" s="627" t="s">
        <v>1368</v>
      </c>
      <c r="L1074" s="629">
        <v>620.42639999999972</v>
      </c>
      <c r="M1074" s="629">
        <v>7.0298999999999987</v>
      </c>
      <c r="N1074" s="630">
        <v>4358.5801067999973</v>
      </c>
    </row>
    <row r="1075" spans="1:14" ht="14.4" customHeight="1" x14ac:dyDescent="0.3">
      <c r="A1075" s="625" t="s">
        <v>549</v>
      </c>
      <c r="B1075" s="626" t="s">
        <v>551</v>
      </c>
      <c r="C1075" s="627" t="s">
        <v>567</v>
      </c>
      <c r="D1075" s="628" t="s">
        <v>568</v>
      </c>
      <c r="E1075" s="627" t="s">
        <v>552</v>
      </c>
      <c r="F1075" s="628" t="s">
        <v>553</v>
      </c>
      <c r="G1075" s="627" t="s">
        <v>1264</v>
      </c>
      <c r="H1075" s="627">
        <v>163185</v>
      </c>
      <c r="I1075" s="627">
        <v>163185</v>
      </c>
      <c r="J1075" s="627" t="s">
        <v>1369</v>
      </c>
      <c r="K1075" s="627" t="s">
        <v>1370</v>
      </c>
      <c r="L1075" s="629">
        <v>690.26285714285666</v>
      </c>
      <c r="M1075" s="629">
        <v>1.2</v>
      </c>
      <c r="N1075" s="630">
        <v>828.31599999999912</v>
      </c>
    </row>
    <row r="1076" spans="1:14" ht="14.4" customHeight="1" x14ac:dyDescent="0.3">
      <c r="A1076" s="625" t="s">
        <v>549</v>
      </c>
      <c r="B1076" s="626" t="s">
        <v>551</v>
      </c>
      <c r="C1076" s="627" t="s">
        <v>567</v>
      </c>
      <c r="D1076" s="628" t="s">
        <v>568</v>
      </c>
      <c r="E1076" s="627" t="s">
        <v>552</v>
      </c>
      <c r="F1076" s="628" t="s">
        <v>553</v>
      </c>
      <c r="G1076" s="627" t="s">
        <v>1264</v>
      </c>
      <c r="H1076" s="627">
        <v>163187</v>
      </c>
      <c r="I1076" s="627">
        <v>163187</v>
      </c>
      <c r="J1076" s="627" t="s">
        <v>1371</v>
      </c>
      <c r="K1076" s="627" t="s">
        <v>1372</v>
      </c>
      <c r="L1076" s="629">
        <v>298.55518087069839</v>
      </c>
      <c r="M1076" s="629">
        <v>15.523002000000002</v>
      </c>
      <c r="N1076" s="630">
        <v>4636.3361466911756</v>
      </c>
    </row>
    <row r="1077" spans="1:14" ht="14.4" customHeight="1" x14ac:dyDescent="0.3">
      <c r="A1077" s="625" t="s">
        <v>549</v>
      </c>
      <c r="B1077" s="626" t="s">
        <v>551</v>
      </c>
      <c r="C1077" s="627" t="s">
        <v>567</v>
      </c>
      <c r="D1077" s="628" t="s">
        <v>568</v>
      </c>
      <c r="E1077" s="627" t="s">
        <v>552</v>
      </c>
      <c r="F1077" s="628" t="s">
        <v>553</v>
      </c>
      <c r="G1077" s="627" t="s">
        <v>1264</v>
      </c>
      <c r="H1077" s="627">
        <v>163306</v>
      </c>
      <c r="I1077" s="627">
        <v>163306</v>
      </c>
      <c r="J1077" s="627" t="s">
        <v>1373</v>
      </c>
      <c r="K1077" s="627" t="s">
        <v>639</v>
      </c>
      <c r="L1077" s="629">
        <v>77.288558717143701</v>
      </c>
      <c r="M1077" s="629">
        <v>26.712244900000002</v>
      </c>
      <c r="N1077" s="630">
        <v>2065.0512768900235</v>
      </c>
    </row>
    <row r="1078" spans="1:14" ht="14.4" customHeight="1" x14ac:dyDescent="0.3">
      <c r="A1078" s="625" t="s">
        <v>549</v>
      </c>
      <c r="B1078" s="626" t="s">
        <v>551</v>
      </c>
      <c r="C1078" s="627" t="s">
        <v>567</v>
      </c>
      <c r="D1078" s="628" t="s">
        <v>568</v>
      </c>
      <c r="E1078" s="627" t="s">
        <v>552</v>
      </c>
      <c r="F1078" s="628" t="s">
        <v>553</v>
      </c>
      <c r="G1078" s="627" t="s">
        <v>1264</v>
      </c>
      <c r="H1078" s="627">
        <v>163307</v>
      </c>
      <c r="I1078" s="627">
        <v>163307</v>
      </c>
      <c r="J1078" s="627" t="s">
        <v>1373</v>
      </c>
      <c r="K1078" s="627" t="s">
        <v>683</v>
      </c>
      <c r="L1078" s="629">
        <v>173.07608093629591</v>
      </c>
      <c r="M1078" s="629">
        <v>162.99983380000006</v>
      </c>
      <c r="N1078" s="630">
        <v>28211.057101223985</v>
      </c>
    </row>
    <row r="1079" spans="1:14" ht="14.4" customHeight="1" x14ac:dyDescent="0.3">
      <c r="A1079" s="625" t="s">
        <v>549</v>
      </c>
      <c r="B1079" s="626" t="s">
        <v>551</v>
      </c>
      <c r="C1079" s="627" t="s">
        <v>567</v>
      </c>
      <c r="D1079" s="628" t="s">
        <v>568</v>
      </c>
      <c r="E1079" s="627" t="s">
        <v>552</v>
      </c>
      <c r="F1079" s="628" t="s">
        <v>553</v>
      </c>
      <c r="G1079" s="627" t="s">
        <v>1264</v>
      </c>
      <c r="H1079" s="627">
        <v>163310</v>
      </c>
      <c r="I1079" s="627">
        <v>163310</v>
      </c>
      <c r="J1079" s="627" t="s">
        <v>1373</v>
      </c>
      <c r="K1079" s="627" t="s">
        <v>1374</v>
      </c>
      <c r="L1079" s="629">
        <v>698.93044601671136</v>
      </c>
      <c r="M1079" s="629">
        <v>2.6391423000000001</v>
      </c>
      <c r="N1079" s="630">
        <v>1842.5417203378981</v>
      </c>
    </row>
    <row r="1080" spans="1:14" ht="14.4" customHeight="1" x14ac:dyDescent="0.3">
      <c r="A1080" s="625" t="s">
        <v>549</v>
      </c>
      <c r="B1080" s="626" t="s">
        <v>551</v>
      </c>
      <c r="C1080" s="627" t="s">
        <v>567</v>
      </c>
      <c r="D1080" s="628" t="s">
        <v>568</v>
      </c>
      <c r="E1080" s="627" t="s">
        <v>552</v>
      </c>
      <c r="F1080" s="628" t="s">
        <v>553</v>
      </c>
      <c r="G1080" s="627" t="s">
        <v>1264</v>
      </c>
      <c r="H1080" s="627">
        <v>164094</v>
      </c>
      <c r="I1080" s="627">
        <v>164094</v>
      </c>
      <c r="J1080" s="627" t="s">
        <v>1375</v>
      </c>
      <c r="K1080" s="627" t="s">
        <v>1376</v>
      </c>
      <c r="L1080" s="629">
        <v>180.87236182440014</v>
      </c>
      <c r="M1080" s="629">
        <v>40.547656200000006</v>
      </c>
      <c r="N1080" s="630">
        <v>7339.0537456155289</v>
      </c>
    </row>
    <row r="1081" spans="1:14" ht="14.4" customHeight="1" x14ac:dyDescent="0.3">
      <c r="A1081" s="625" t="s">
        <v>549</v>
      </c>
      <c r="B1081" s="626" t="s">
        <v>551</v>
      </c>
      <c r="C1081" s="627" t="s">
        <v>567</v>
      </c>
      <c r="D1081" s="628" t="s">
        <v>568</v>
      </c>
      <c r="E1081" s="627" t="s">
        <v>552</v>
      </c>
      <c r="F1081" s="628" t="s">
        <v>553</v>
      </c>
      <c r="G1081" s="627" t="s">
        <v>1264</v>
      </c>
      <c r="H1081" s="627">
        <v>164095</v>
      </c>
      <c r="I1081" s="627">
        <v>164095</v>
      </c>
      <c r="J1081" s="627" t="s">
        <v>1377</v>
      </c>
      <c r="K1081" s="627" t="s">
        <v>1378</v>
      </c>
      <c r="L1081" s="629">
        <v>1275.9725771943138</v>
      </c>
      <c r="M1081" s="629">
        <v>4.6144669999999994</v>
      </c>
      <c r="N1081" s="630">
        <v>5891.929053964197</v>
      </c>
    </row>
    <row r="1082" spans="1:14" ht="14.4" customHeight="1" x14ac:dyDescent="0.3">
      <c r="A1082" s="625" t="s">
        <v>549</v>
      </c>
      <c r="B1082" s="626" t="s">
        <v>551</v>
      </c>
      <c r="C1082" s="627" t="s">
        <v>567</v>
      </c>
      <c r="D1082" s="628" t="s">
        <v>568</v>
      </c>
      <c r="E1082" s="627" t="s">
        <v>552</v>
      </c>
      <c r="F1082" s="628" t="s">
        <v>553</v>
      </c>
      <c r="G1082" s="627" t="s">
        <v>1264</v>
      </c>
      <c r="H1082" s="627">
        <v>166030</v>
      </c>
      <c r="I1082" s="627">
        <v>66030</v>
      </c>
      <c r="J1082" s="627" t="s">
        <v>1379</v>
      </c>
      <c r="K1082" s="627" t="s">
        <v>1381</v>
      </c>
      <c r="L1082" s="629">
        <v>109.01479161560709</v>
      </c>
      <c r="M1082" s="629">
        <v>55</v>
      </c>
      <c r="N1082" s="630">
        <v>5995.7105929341351</v>
      </c>
    </row>
    <row r="1083" spans="1:14" ht="14.4" customHeight="1" x14ac:dyDescent="0.3">
      <c r="A1083" s="625" t="s">
        <v>549</v>
      </c>
      <c r="B1083" s="626" t="s">
        <v>551</v>
      </c>
      <c r="C1083" s="627" t="s">
        <v>567</v>
      </c>
      <c r="D1083" s="628" t="s">
        <v>568</v>
      </c>
      <c r="E1083" s="627" t="s">
        <v>552</v>
      </c>
      <c r="F1083" s="628" t="s">
        <v>553</v>
      </c>
      <c r="G1083" s="627" t="s">
        <v>1264</v>
      </c>
      <c r="H1083" s="627">
        <v>167356</v>
      </c>
      <c r="I1083" s="627">
        <v>167356</v>
      </c>
      <c r="J1083" s="627" t="s">
        <v>1860</v>
      </c>
      <c r="K1083" s="627" t="s">
        <v>1861</v>
      </c>
      <c r="L1083" s="629">
        <v>2107.15</v>
      </c>
      <c r="M1083" s="629">
        <v>1</v>
      </c>
      <c r="N1083" s="630">
        <v>2107.15</v>
      </c>
    </row>
    <row r="1084" spans="1:14" ht="14.4" customHeight="1" x14ac:dyDescent="0.3">
      <c r="A1084" s="625" t="s">
        <v>549</v>
      </c>
      <c r="B1084" s="626" t="s">
        <v>551</v>
      </c>
      <c r="C1084" s="627" t="s">
        <v>567</v>
      </c>
      <c r="D1084" s="628" t="s">
        <v>568</v>
      </c>
      <c r="E1084" s="627" t="s">
        <v>552</v>
      </c>
      <c r="F1084" s="628" t="s">
        <v>553</v>
      </c>
      <c r="G1084" s="627" t="s">
        <v>1264</v>
      </c>
      <c r="H1084" s="627">
        <v>167357</v>
      </c>
      <c r="I1084" s="627">
        <v>167357</v>
      </c>
      <c r="J1084" s="627" t="s">
        <v>1382</v>
      </c>
      <c r="K1084" s="627" t="s">
        <v>1383</v>
      </c>
      <c r="L1084" s="629">
        <v>8428.5799966101022</v>
      </c>
      <c r="M1084" s="629">
        <v>4</v>
      </c>
      <c r="N1084" s="630">
        <v>33714.319986822578</v>
      </c>
    </row>
    <row r="1085" spans="1:14" ht="14.4" customHeight="1" x14ac:dyDescent="0.3">
      <c r="A1085" s="625" t="s">
        <v>549</v>
      </c>
      <c r="B1085" s="626" t="s">
        <v>551</v>
      </c>
      <c r="C1085" s="627" t="s">
        <v>567</v>
      </c>
      <c r="D1085" s="628" t="s">
        <v>568</v>
      </c>
      <c r="E1085" s="627" t="s">
        <v>552</v>
      </c>
      <c r="F1085" s="628" t="s">
        <v>553</v>
      </c>
      <c r="G1085" s="627" t="s">
        <v>1264</v>
      </c>
      <c r="H1085" s="627">
        <v>169225</v>
      </c>
      <c r="I1085" s="627">
        <v>169225</v>
      </c>
      <c r="J1085" s="627" t="s">
        <v>1384</v>
      </c>
      <c r="K1085" s="627" t="s">
        <v>1385</v>
      </c>
      <c r="L1085" s="629">
        <v>1353.4799995576618</v>
      </c>
      <c r="M1085" s="629">
        <v>17.125918399999996</v>
      </c>
      <c r="N1085" s="630">
        <v>23179.588031513518</v>
      </c>
    </row>
    <row r="1086" spans="1:14" ht="14.4" customHeight="1" x14ac:dyDescent="0.3">
      <c r="A1086" s="625" t="s">
        <v>549</v>
      </c>
      <c r="B1086" s="626" t="s">
        <v>551</v>
      </c>
      <c r="C1086" s="627" t="s">
        <v>567</v>
      </c>
      <c r="D1086" s="628" t="s">
        <v>568</v>
      </c>
      <c r="E1086" s="627" t="s">
        <v>552</v>
      </c>
      <c r="F1086" s="628" t="s">
        <v>553</v>
      </c>
      <c r="G1086" s="627" t="s">
        <v>1264</v>
      </c>
      <c r="H1086" s="627">
        <v>169227</v>
      </c>
      <c r="I1086" s="627">
        <v>169227</v>
      </c>
      <c r="J1086" s="627" t="s">
        <v>1384</v>
      </c>
      <c r="K1086" s="627" t="s">
        <v>1386</v>
      </c>
      <c r="L1086" s="629">
        <v>4511.0896723935084</v>
      </c>
      <c r="M1086" s="629">
        <v>13.659466300000002</v>
      </c>
      <c r="N1086" s="630">
        <v>61619.076779209747</v>
      </c>
    </row>
    <row r="1087" spans="1:14" ht="14.4" customHeight="1" x14ac:dyDescent="0.3">
      <c r="A1087" s="625" t="s">
        <v>549</v>
      </c>
      <c r="B1087" s="626" t="s">
        <v>551</v>
      </c>
      <c r="C1087" s="627" t="s">
        <v>567</v>
      </c>
      <c r="D1087" s="628" t="s">
        <v>568</v>
      </c>
      <c r="E1087" s="627" t="s">
        <v>552</v>
      </c>
      <c r="F1087" s="628" t="s">
        <v>553</v>
      </c>
      <c r="G1087" s="627" t="s">
        <v>1264</v>
      </c>
      <c r="H1087" s="627">
        <v>169228</v>
      </c>
      <c r="I1087" s="627">
        <v>169228</v>
      </c>
      <c r="J1087" s="627" t="s">
        <v>1384</v>
      </c>
      <c r="K1087" s="627" t="s">
        <v>1387</v>
      </c>
      <c r="L1087" s="629">
        <v>13556.864794670466</v>
      </c>
      <c r="M1087" s="629">
        <v>15.0357656</v>
      </c>
      <c r="N1087" s="630">
        <v>203776.10152064162</v>
      </c>
    </row>
    <row r="1088" spans="1:14" ht="14.4" customHeight="1" x14ac:dyDescent="0.3">
      <c r="A1088" s="625" t="s">
        <v>549</v>
      </c>
      <c r="B1088" s="626" t="s">
        <v>551</v>
      </c>
      <c r="C1088" s="627" t="s">
        <v>567</v>
      </c>
      <c r="D1088" s="628" t="s">
        <v>568</v>
      </c>
      <c r="E1088" s="627" t="s">
        <v>552</v>
      </c>
      <c r="F1088" s="628" t="s">
        <v>553</v>
      </c>
      <c r="G1088" s="627" t="s">
        <v>1264</v>
      </c>
      <c r="H1088" s="627">
        <v>169459</v>
      </c>
      <c r="I1088" s="627">
        <v>169459</v>
      </c>
      <c r="J1088" s="627" t="s">
        <v>1388</v>
      </c>
      <c r="K1088" s="627" t="s">
        <v>1389</v>
      </c>
      <c r="L1088" s="629">
        <v>425.25891700320852</v>
      </c>
      <c r="M1088" s="629">
        <v>57.39255459999999</v>
      </c>
      <c r="N1088" s="630">
        <v>24420.925346383799</v>
      </c>
    </row>
    <row r="1089" spans="1:14" ht="14.4" customHeight="1" x14ac:dyDescent="0.3">
      <c r="A1089" s="625" t="s">
        <v>549</v>
      </c>
      <c r="B1089" s="626" t="s">
        <v>551</v>
      </c>
      <c r="C1089" s="627" t="s">
        <v>567</v>
      </c>
      <c r="D1089" s="628" t="s">
        <v>568</v>
      </c>
      <c r="E1089" s="627" t="s">
        <v>552</v>
      </c>
      <c r="F1089" s="628" t="s">
        <v>553</v>
      </c>
      <c r="G1089" s="627" t="s">
        <v>1264</v>
      </c>
      <c r="H1089" s="627">
        <v>169460</v>
      </c>
      <c r="I1089" s="627">
        <v>169460</v>
      </c>
      <c r="J1089" s="627" t="s">
        <v>1390</v>
      </c>
      <c r="K1089" s="627" t="s">
        <v>1391</v>
      </c>
      <c r="L1089" s="629">
        <v>2126.5181689000697</v>
      </c>
      <c r="M1089" s="629">
        <v>45.697542500000004</v>
      </c>
      <c r="N1089" s="630">
        <v>97167.622972027966</v>
      </c>
    </row>
    <row r="1090" spans="1:14" ht="14.4" customHeight="1" x14ac:dyDescent="0.3">
      <c r="A1090" s="625" t="s">
        <v>549</v>
      </c>
      <c r="B1090" s="626" t="s">
        <v>551</v>
      </c>
      <c r="C1090" s="627" t="s">
        <v>567</v>
      </c>
      <c r="D1090" s="628" t="s">
        <v>568</v>
      </c>
      <c r="E1090" s="627" t="s">
        <v>552</v>
      </c>
      <c r="F1090" s="628" t="s">
        <v>553</v>
      </c>
      <c r="G1090" s="627" t="s">
        <v>1264</v>
      </c>
      <c r="H1090" s="627">
        <v>172159</v>
      </c>
      <c r="I1090" s="627">
        <v>172173</v>
      </c>
      <c r="J1090" s="627" t="s">
        <v>1359</v>
      </c>
      <c r="K1090" s="627" t="s">
        <v>1392</v>
      </c>
      <c r="L1090" s="629">
        <v>4024.520849139994</v>
      </c>
      <c r="M1090" s="629">
        <v>9.9489999999999998</v>
      </c>
      <c r="N1090" s="630">
        <v>40039.948189805618</v>
      </c>
    </row>
    <row r="1091" spans="1:14" ht="14.4" customHeight="1" x14ac:dyDescent="0.3">
      <c r="A1091" s="625" t="s">
        <v>549</v>
      </c>
      <c r="B1091" s="626" t="s">
        <v>551</v>
      </c>
      <c r="C1091" s="627" t="s">
        <v>567</v>
      </c>
      <c r="D1091" s="628" t="s">
        <v>568</v>
      </c>
      <c r="E1091" s="627" t="s">
        <v>552</v>
      </c>
      <c r="F1091" s="628" t="s">
        <v>553</v>
      </c>
      <c r="G1091" s="627" t="s">
        <v>1264</v>
      </c>
      <c r="H1091" s="627">
        <v>175089</v>
      </c>
      <c r="I1091" s="627">
        <v>175089</v>
      </c>
      <c r="J1091" s="627" t="s">
        <v>1862</v>
      </c>
      <c r="K1091" s="627" t="s">
        <v>1863</v>
      </c>
      <c r="L1091" s="629">
        <v>730.41</v>
      </c>
      <c r="M1091" s="629">
        <v>1</v>
      </c>
      <c r="N1091" s="630">
        <v>730.41</v>
      </c>
    </row>
    <row r="1092" spans="1:14" ht="14.4" customHeight="1" x14ac:dyDescent="0.3">
      <c r="A1092" s="625" t="s">
        <v>549</v>
      </c>
      <c r="B1092" s="626" t="s">
        <v>551</v>
      </c>
      <c r="C1092" s="627" t="s">
        <v>567</v>
      </c>
      <c r="D1092" s="628" t="s">
        <v>568</v>
      </c>
      <c r="E1092" s="627" t="s">
        <v>552</v>
      </c>
      <c r="F1092" s="628" t="s">
        <v>553</v>
      </c>
      <c r="G1092" s="627" t="s">
        <v>1264</v>
      </c>
      <c r="H1092" s="627">
        <v>182952</v>
      </c>
      <c r="I1092" s="627">
        <v>82952</v>
      </c>
      <c r="J1092" s="627" t="s">
        <v>1395</v>
      </c>
      <c r="K1092" s="627" t="s">
        <v>1396</v>
      </c>
      <c r="L1092" s="629">
        <v>167.6926208385525</v>
      </c>
      <c r="M1092" s="629">
        <v>33</v>
      </c>
      <c r="N1092" s="630">
        <v>5532.1829273540543</v>
      </c>
    </row>
    <row r="1093" spans="1:14" ht="14.4" customHeight="1" x14ac:dyDescent="0.3">
      <c r="A1093" s="625" t="s">
        <v>549</v>
      </c>
      <c r="B1093" s="626" t="s">
        <v>551</v>
      </c>
      <c r="C1093" s="627" t="s">
        <v>567</v>
      </c>
      <c r="D1093" s="628" t="s">
        <v>568</v>
      </c>
      <c r="E1093" s="627" t="s">
        <v>552</v>
      </c>
      <c r="F1093" s="628" t="s">
        <v>553</v>
      </c>
      <c r="G1093" s="627" t="s">
        <v>1264</v>
      </c>
      <c r="H1093" s="627">
        <v>183730</v>
      </c>
      <c r="I1093" s="627">
        <v>83730</v>
      </c>
      <c r="J1093" s="627" t="s">
        <v>1864</v>
      </c>
      <c r="K1093" s="627" t="s">
        <v>1865</v>
      </c>
      <c r="L1093" s="629">
        <v>119.07995570933051</v>
      </c>
      <c r="M1093" s="629">
        <v>2</v>
      </c>
      <c r="N1093" s="630">
        <v>238.15991141866101</v>
      </c>
    </row>
    <row r="1094" spans="1:14" ht="14.4" customHeight="1" x14ac:dyDescent="0.3">
      <c r="A1094" s="625" t="s">
        <v>549</v>
      </c>
      <c r="B1094" s="626" t="s">
        <v>551</v>
      </c>
      <c r="C1094" s="627" t="s">
        <v>567</v>
      </c>
      <c r="D1094" s="628" t="s">
        <v>568</v>
      </c>
      <c r="E1094" s="627" t="s">
        <v>552</v>
      </c>
      <c r="F1094" s="628" t="s">
        <v>553</v>
      </c>
      <c r="G1094" s="627" t="s">
        <v>1264</v>
      </c>
      <c r="H1094" s="627">
        <v>184396</v>
      </c>
      <c r="I1094" s="627">
        <v>84396</v>
      </c>
      <c r="J1094" s="627" t="s">
        <v>1398</v>
      </c>
      <c r="K1094" s="627" t="s">
        <v>1399</v>
      </c>
      <c r="L1094" s="629">
        <v>83.916666666666671</v>
      </c>
      <c r="M1094" s="629">
        <v>5</v>
      </c>
      <c r="N1094" s="630">
        <v>419.8</v>
      </c>
    </row>
    <row r="1095" spans="1:14" ht="14.4" customHeight="1" x14ac:dyDescent="0.3">
      <c r="A1095" s="625" t="s">
        <v>549</v>
      </c>
      <c r="B1095" s="626" t="s">
        <v>551</v>
      </c>
      <c r="C1095" s="627" t="s">
        <v>567</v>
      </c>
      <c r="D1095" s="628" t="s">
        <v>568</v>
      </c>
      <c r="E1095" s="627" t="s">
        <v>552</v>
      </c>
      <c r="F1095" s="628" t="s">
        <v>553</v>
      </c>
      <c r="G1095" s="627" t="s">
        <v>1264</v>
      </c>
      <c r="H1095" s="627">
        <v>184398</v>
      </c>
      <c r="I1095" s="627">
        <v>84398</v>
      </c>
      <c r="J1095" s="627" t="s">
        <v>1398</v>
      </c>
      <c r="K1095" s="627" t="s">
        <v>1866</v>
      </c>
      <c r="L1095" s="629">
        <v>347.59994149078</v>
      </c>
      <c r="M1095" s="629">
        <v>1</v>
      </c>
      <c r="N1095" s="630">
        <v>347.59994149078</v>
      </c>
    </row>
    <row r="1096" spans="1:14" ht="14.4" customHeight="1" x14ac:dyDescent="0.3">
      <c r="A1096" s="625" t="s">
        <v>549</v>
      </c>
      <c r="B1096" s="626" t="s">
        <v>551</v>
      </c>
      <c r="C1096" s="627" t="s">
        <v>567</v>
      </c>
      <c r="D1096" s="628" t="s">
        <v>568</v>
      </c>
      <c r="E1096" s="627" t="s">
        <v>552</v>
      </c>
      <c r="F1096" s="628" t="s">
        <v>553</v>
      </c>
      <c r="G1096" s="627" t="s">
        <v>1264</v>
      </c>
      <c r="H1096" s="627">
        <v>184399</v>
      </c>
      <c r="I1096" s="627">
        <v>84399</v>
      </c>
      <c r="J1096" s="627" t="s">
        <v>1400</v>
      </c>
      <c r="K1096" s="627" t="s">
        <v>1401</v>
      </c>
      <c r="L1096" s="629">
        <v>337.87899999999996</v>
      </c>
      <c r="M1096" s="629">
        <v>4</v>
      </c>
      <c r="N1096" s="630">
        <v>1351.5159999999998</v>
      </c>
    </row>
    <row r="1097" spans="1:14" ht="14.4" customHeight="1" x14ac:dyDescent="0.3">
      <c r="A1097" s="625" t="s">
        <v>549</v>
      </c>
      <c r="B1097" s="626" t="s">
        <v>551</v>
      </c>
      <c r="C1097" s="627" t="s">
        <v>567</v>
      </c>
      <c r="D1097" s="628" t="s">
        <v>568</v>
      </c>
      <c r="E1097" s="627" t="s">
        <v>552</v>
      </c>
      <c r="F1097" s="628" t="s">
        <v>553</v>
      </c>
      <c r="G1097" s="627" t="s">
        <v>1264</v>
      </c>
      <c r="H1097" s="627">
        <v>184400</v>
      </c>
      <c r="I1097" s="627">
        <v>84400</v>
      </c>
      <c r="J1097" s="627" t="s">
        <v>1867</v>
      </c>
      <c r="K1097" s="627" t="s">
        <v>1868</v>
      </c>
      <c r="L1097" s="629">
        <v>713.12356249893003</v>
      </c>
      <c r="M1097" s="629">
        <v>1</v>
      </c>
      <c r="N1097" s="630">
        <v>713.12356249893003</v>
      </c>
    </row>
    <row r="1098" spans="1:14" ht="14.4" customHeight="1" x14ac:dyDescent="0.3">
      <c r="A1098" s="625" t="s">
        <v>549</v>
      </c>
      <c r="B1098" s="626" t="s">
        <v>551</v>
      </c>
      <c r="C1098" s="627" t="s">
        <v>567</v>
      </c>
      <c r="D1098" s="628" t="s">
        <v>568</v>
      </c>
      <c r="E1098" s="627" t="s">
        <v>552</v>
      </c>
      <c r="F1098" s="628" t="s">
        <v>553</v>
      </c>
      <c r="G1098" s="627" t="s">
        <v>1264</v>
      </c>
      <c r="H1098" s="627">
        <v>187788</v>
      </c>
      <c r="I1098" s="627">
        <v>187788</v>
      </c>
      <c r="J1098" s="627" t="s">
        <v>1869</v>
      </c>
      <c r="K1098" s="627" t="s">
        <v>658</v>
      </c>
      <c r="L1098" s="629">
        <v>153.22999999999999</v>
      </c>
      <c r="M1098" s="629">
        <v>2</v>
      </c>
      <c r="N1098" s="630">
        <v>306.45999999999998</v>
      </c>
    </row>
    <row r="1099" spans="1:14" ht="14.4" customHeight="1" x14ac:dyDescent="0.3">
      <c r="A1099" s="625" t="s">
        <v>549</v>
      </c>
      <c r="B1099" s="626" t="s">
        <v>551</v>
      </c>
      <c r="C1099" s="627" t="s">
        <v>567</v>
      </c>
      <c r="D1099" s="628" t="s">
        <v>568</v>
      </c>
      <c r="E1099" s="627" t="s">
        <v>552</v>
      </c>
      <c r="F1099" s="628" t="s">
        <v>553</v>
      </c>
      <c r="G1099" s="627" t="s">
        <v>1264</v>
      </c>
      <c r="H1099" s="627">
        <v>188734</v>
      </c>
      <c r="I1099" s="627">
        <v>88734</v>
      </c>
      <c r="J1099" s="627" t="s">
        <v>1855</v>
      </c>
      <c r="K1099" s="627" t="s">
        <v>1870</v>
      </c>
      <c r="L1099" s="629">
        <v>57.109976253252199</v>
      </c>
      <c r="M1099" s="629">
        <v>5</v>
      </c>
      <c r="N1099" s="630">
        <v>285.54988126626097</v>
      </c>
    </row>
    <row r="1100" spans="1:14" ht="14.4" customHeight="1" x14ac:dyDescent="0.3">
      <c r="A1100" s="625" t="s">
        <v>549</v>
      </c>
      <c r="B1100" s="626" t="s">
        <v>551</v>
      </c>
      <c r="C1100" s="627" t="s">
        <v>567</v>
      </c>
      <c r="D1100" s="628" t="s">
        <v>568</v>
      </c>
      <c r="E1100" s="627" t="s">
        <v>552</v>
      </c>
      <c r="F1100" s="628" t="s">
        <v>553</v>
      </c>
      <c r="G1100" s="627" t="s">
        <v>1264</v>
      </c>
      <c r="H1100" s="627">
        <v>190957</v>
      </c>
      <c r="I1100" s="627">
        <v>90957</v>
      </c>
      <c r="J1100" s="627" t="s">
        <v>1403</v>
      </c>
      <c r="K1100" s="627" t="s">
        <v>780</v>
      </c>
      <c r="L1100" s="629">
        <v>43.140013034920109</v>
      </c>
      <c r="M1100" s="629">
        <v>25</v>
      </c>
      <c r="N1100" s="630">
        <v>1079.0296636017727</v>
      </c>
    </row>
    <row r="1101" spans="1:14" ht="14.4" customHeight="1" x14ac:dyDescent="0.3">
      <c r="A1101" s="625" t="s">
        <v>549</v>
      </c>
      <c r="B1101" s="626" t="s">
        <v>551</v>
      </c>
      <c r="C1101" s="627" t="s">
        <v>567</v>
      </c>
      <c r="D1101" s="628" t="s">
        <v>568</v>
      </c>
      <c r="E1101" s="627" t="s">
        <v>552</v>
      </c>
      <c r="F1101" s="628" t="s">
        <v>553</v>
      </c>
      <c r="G1101" s="627" t="s">
        <v>1264</v>
      </c>
      <c r="H1101" s="627">
        <v>190959</v>
      </c>
      <c r="I1101" s="627">
        <v>90959</v>
      </c>
      <c r="J1101" s="627" t="s">
        <v>1403</v>
      </c>
      <c r="K1101" s="627" t="s">
        <v>1404</v>
      </c>
      <c r="L1101" s="629">
        <v>56.685428159279923</v>
      </c>
      <c r="M1101" s="629">
        <v>28</v>
      </c>
      <c r="N1101" s="630">
        <v>1587.0206339439769</v>
      </c>
    </row>
    <row r="1102" spans="1:14" ht="14.4" customHeight="1" x14ac:dyDescent="0.3">
      <c r="A1102" s="625" t="s">
        <v>549</v>
      </c>
      <c r="B1102" s="626" t="s">
        <v>551</v>
      </c>
      <c r="C1102" s="627" t="s">
        <v>567</v>
      </c>
      <c r="D1102" s="628" t="s">
        <v>568</v>
      </c>
      <c r="E1102" s="627" t="s">
        <v>552</v>
      </c>
      <c r="F1102" s="628" t="s">
        <v>553</v>
      </c>
      <c r="G1102" s="627" t="s">
        <v>1264</v>
      </c>
      <c r="H1102" s="627">
        <v>191280</v>
      </c>
      <c r="I1102" s="627">
        <v>91280</v>
      </c>
      <c r="J1102" s="627" t="s">
        <v>1412</v>
      </c>
      <c r="K1102" s="627" t="s">
        <v>1871</v>
      </c>
      <c r="L1102" s="629">
        <v>47.195</v>
      </c>
      <c r="M1102" s="629">
        <v>6</v>
      </c>
      <c r="N1102" s="630">
        <v>283.16999999999996</v>
      </c>
    </row>
    <row r="1103" spans="1:14" ht="14.4" customHeight="1" x14ac:dyDescent="0.3">
      <c r="A1103" s="625" t="s">
        <v>549</v>
      </c>
      <c r="B1103" s="626" t="s">
        <v>551</v>
      </c>
      <c r="C1103" s="627" t="s">
        <v>567</v>
      </c>
      <c r="D1103" s="628" t="s">
        <v>568</v>
      </c>
      <c r="E1103" s="627" t="s">
        <v>552</v>
      </c>
      <c r="F1103" s="628" t="s">
        <v>553</v>
      </c>
      <c r="G1103" s="627" t="s">
        <v>1264</v>
      </c>
      <c r="H1103" s="627">
        <v>192587</v>
      </c>
      <c r="I1103" s="627">
        <v>92587</v>
      </c>
      <c r="J1103" s="627" t="s">
        <v>1405</v>
      </c>
      <c r="K1103" s="627" t="s">
        <v>1406</v>
      </c>
      <c r="L1103" s="629">
        <v>102.89</v>
      </c>
      <c r="M1103" s="629">
        <v>1</v>
      </c>
      <c r="N1103" s="630">
        <v>102.89</v>
      </c>
    </row>
    <row r="1104" spans="1:14" ht="14.4" customHeight="1" x14ac:dyDescent="0.3">
      <c r="A1104" s="625" t="s">
        <v>549</v>
      </c>
      <c r="B1104" s="626" t="s">
        <v>551</v>
      </c>
      <c r="C1104" s="627" t="s">
        <v>567</v>
      </c>
      <c r="D1104" s="628" t="s">
        <v>568</v>
      </c>
      <c r="E1104" s="627" t="s">
        <v>552</v>
      </c>
      <c r="F1104" s="628" t="s">
        <v>553</v>
      </c>
      <c r="G1104" s="627" t="s">
        <v>1264</v>
      </c>
      <c r="H1104" s="627">
        <v>193013</v>
      </c>
      <c r="I1104" s="627">
        <v>93013</v>
      </c>
      <c r="J1104" s="627" t="s">
        <v>1407</v>
      </c>
      <c r="K1104" s="627" t="s">
        <v>1381</v>
      </c>
      <c r="L1104" s="629">
        <v>124.13518779956128</v>
      </c>
      <c r="M1104" s="629">
        <v>8</v>
      </c>
      <c r="N1104" s="630">
        <v>947.21436740230479</v>
      </c>
    </row>
    <row r="1105" spans="1:14" ht="14.4" customHeight="1" x14ac:dyDescent="0.3">
      <c r="A1105" s="625" t="s">
        <v>549</v>
      </c>
      <c r="B1105" s="626" t="s">
        <v>551</v>
      </c>
      <c r="C1105" s="627" t="s">
        <v>567</v>
      </c>
      <c r="D1105" s="628" t="s">
        <v>568</v>
      </c>
      <c r="E1105" s="627" t="s">
        <v>552</v>
      </c>
      <c r="F1105" s="628" t="s">
        <v>553</v>
      </c>
      <c r="G1105" s="627" t="s">
        <v>1264</v>
      </c>
      <c r="H1105" s="627">
        <v>193016</v>
      </c>
      <c r="I1105" s="627">
        <v>93016</v>
      </c>
      <c r="J1105" s="627" t="s">
        <v>1408</v>
      </c>
      <c r="K1105" s="627" t="s">
        <v>1409</v>
      </c>
      <c r="L1105" s="629">
        <v>183.79</v>
      </c>
      <c r="M1105" s="629">
        <v>8</v>
      </c>
      <c r="N1105" s="630">
        <v>1470.32</v>
      </c>
    </row>
    <row r="1106" spans="1:14" ht="14.4" customHeight="1" x14ac:dyDescent="0.3">
      <c r="A1106" s="625" t="s">
        <v>549</v>
      </c>
      <c r="B1106" s="626" t="s">
        <v>551</v>
      </c>
      <c r="C1106" s="627" t="s">
        <v>567</v>
      </c>
      <c r="D1106" s="628" t="s">
        <v>568</v>
      </c>
      <c r="E1106" s="627" t="s">
        <v>552</v>
      </c>
      <c r="F1106" s="628" t="s">
        <v>553</v>
      </c>
      <c r="G1106" s="627" t="s">
        <v>1264</v>
      </c>
      <c r="H1106" s="627">
        <v>193019</v>
      </c>
      <c r="I1106" s="627">
        <v>93019</v>
      </c>
      <c r="J1106" s="627" t="s">
        <v>1410</v>
      </c>
      <c r="K1106" s="627" t="s">
        <v>1411</v>
      </c>
      <c r="L1106" s="629">
        <v>255.47240914734701</v>
      </c>
      <c r="M1106" s="629">
        <v>2</v>
      </c>
      <c r="N1106" s="630">
        <v>510.94481829469402</v>
      </c>
    </row>
    <row r="1107" spans="1:14" ht="14.4" customHeight="1" x14ac:dyDescent="0.3">
      <c r="A1107" s="625" t="s">
        <v>549</v>
      </c>
      <c r="B1107" s="626" t="s">
        <v>551</v>
      </c>
      <c r="C1107" s="627" t="s">
        <v>567</v>
      </c>
      <c r="D1107" s="628" t="s">
        <v>568</v>
      </c>
      <c r="E1107" s="627" t="s">
        <v>552</v>
      </c>
      <c r="F1107" s="628" t="s">
        <v>553</v>
      </c>
      <c r="G1107" s="627" t="s">
        <v>1264</v>
      </c>
      <c r="H1107" s="627">
        <v>196977</v>
      </c>
      <c r="I1107" s="627">
        <v>96977</v>
      </c>
      <c r="J1107" s="627" t="s">
        <v>1403</v>
      </c>
      <c r="K1107" s="627" t="s">
        <v>1056</v>
      </c>
      <c r="L1107" s="629">
        <v>87.696614141939406</v>
      </c>
      <c r="M1107" s="629">
        <v>5</v>
      </c>
      <c r="N1107" s="630">
        <v>440.30952727745461</v>
      </c>
    </row>
    <row r="1108" spans="1:14" ht="14.4" customHeight="1" x14ac:dyDescent="0.3">
      <c r="A1108" s="625" t="s">
        <v>549</v>
      </c>
      <c r="B1108" s="626" t="s">
        <v>551</v>
      </c>
      <c r="C1108" s="627" t="s">
        <v>567</v>
      </c>
      <c r="D1108" s="628" t="s">
        <v>568</v>
      </c>
      <c r="E1108" s="627" t="s">
        <v>552</v>
      </c>
      <c r="F1108" s="628" t="s">
        <v>553</v>
      </c>
      <c r="G1108" s="627" t="s">
        <v>1264</v>
      </c>
      <c r="H1108" s="627">
        <v>394970</v>
      </c>
      <c r="I1108" s="627">
        <v>172174</v>
      </c>
      <c r="J1108" s="627" t="s">
        <v>1359</v>
      </c>
      <c r="K1108" s="627" t="s">
        <v>1422</v>
      </c>
      <c r="L1108" s="629">
        <v>1838.5689528151981</v>
      </c>
      <c r="M1108" s="629">
        <v>12.577</v>
      </c>
      <c r="N1108" s="630">
        <v>22530.23563378238</v>
      </c>
    </row>
    <row r="1109" spans="1:14" ht="14.4" customHeight="1" x14ac:dyDescent="0.3">
      <c r="A1109" s="625" t="s">
        <v>549</v>
      </c>
      <c r="B1109" s="626" t="s">
        <v>551</v>
      </c>
      <c r="C1109" s="627" t="s">
        <v>567</v>
      </c>
      <c r="D1109" s="628" t="s">
        <v>568</v>
      </c>
      <c r="E1109" s="627" t="s">
        <v>552</v>
      </c>
      <c r="F1109" s="628" t="s">
        <v>553</v>
      </c>
      <c r="G1109" s="627" t="s">
        <v>1264</v>
      </c>
      <c r="H1109" s="627">
        <v>844480</v>
      </c>
      <c r="I1109" s="627">
        <v>114059</v>
      </c>
      <c r="J1109" s="627" t="s">
        <v>1872</v>
      </c>
      <c r="K1109" s="627" t="s">
        <v>1873</v>
      </c>
      <c r="L1109" s="629">
        <v>67.239999999999995</v>
      </c>
      <c r="M1109" s="629">
        <v>2</v>
      </c>
      <c r="N1109" s="630">
        <v>134.47999999999999</v>
      </c>
    </row>
    <row r="1110" spans="1:14" ht="14.4" customHeight="1" x14ac:dyDescent="0.3">
      <c r="A1110" s="625" t="s">
        <v>549</v>
      </c>
      <c r="B1110" s="626" t="s">
        <v>551</v>
      </c>
      <c r="C1110" s="627" t="s">
        <v>567</v>
      </c>
      <c r="D1110" s="628" t="s">
        <v>568</v>
      </c>
      <c r="E1110" s="627" t="s">
        <v>552</v>
      </c>
      <c r="F1110" s="628" t="s">
        <v>553</v>
      </c>
      <c r="G1110" s="627" t="s">
        <v>1264</v>
      </c>
      <c r="H1110" s="627">
        <v>844554</v>
      </c>
      <c r="I1110" s="627">
        <v>114065</v>
      </c>
      <c r="J1110" s="627" t="s">
        <v>1423</v>
      </c>
      <c r="K1110" s="627" t="s">
        <v>1424</v>
      </c>
      <c r="L1110" s="629">
        <v>102.60706992577198</v>
      </c>
      <c r="M1110" s="629">
        <v>10</v>
      </c>
      <c r="N1110" s="630">
        <v>1026.0994894804039</v>
      </c>
    </row>
    <row r="1111" spans="1:14" ht="14.4" customHeight="1" x14ac:dyDescent="0.3">
      <c r="A1111" s="625" t="s">
        <v>549</v>
      </c>
      <c r="B1111" s="626" t="s">
        <v>551</v>
      </c>
      <c r="C1111" s="627" t="s">
        <v>567</v>
      </c>
      <c r="D1111" s="628" t="s">
        <v>568</v>
      </c>
      <c r="E1111" s="627" t="s">
        <v>552</v>
      </c>
      <c r="F1111" s="628" t="s">
        <v>553</v>
      </c>
      <c r="G1111" s="627" t="s">
        <v>1264</v>
      </c>
      <c r="H1111" s="627">
        <v>845370</v>
      </c>
      <c r="I1111" s="627">
        <v>105845</v>
      </c>
      <c r="J1111" s="627" t="s">
        <v>675</v>
      </c>
      <c r="K1111" s="627" t="s">
        <v>1874</v>
      </c>
      <c r="L1111" s="629">
        <v>318.32</v>
      </c>
      <c r="M1111" s="629">
        <v>3</v>
      </c>
      <c r="N1111" s="630">
        <v>954.96</v>
      </c>
    </row>
    <row r="1112" spans="1:14" ht="14.4" customHeight="1" x14ac:dyDescent="0.3">
      <c r="A1112" s="625" t="s">
        <v>549</v>
      </c>
      <c r="B1112" s="626" t="s">
        <v>551</v>
      </c>
      <c r="C1112" s="627" t="s">
        <v>567</v>
      </c>
      <c r="D1112" s="628" t="s">
        <v>568</v>
      </c>
      <c r="E1112" s="627" t="s">
        <v>552</v>
      </c>
      <c r="F1112" s="628" t="s">
        <v>553</v>
      </c>
      <c r="G1112" s="627" t="s">
        <v>1264</v>
      </c>
      <c r="H1112" s="627">
        <v>845492</v>
      </c>
      <c r="I1112" s="627">
        <v>114068</v>
      </c>
      <c r="J1112" s="627" t="s">
        <v>1875</v>
      </c>
      <c r="K1112" s="627" t="s">
        <v>1876</v>
      </c>
      <c r="L1112" s="629">
        <v>129.72</v>
      </c>
      <c r="M1112" s="629">
        <v>1</v>
      </c>
      <c r="N1112" s="630">
        <v>129.72</v>
      </c>
    </row>
    <row r="1113" spans="1:14" ht="14.4" customHeight="1" x14ac:dyDescent="0.3">
      <c r="A1113" s="625" t="s">
        <v>549</v>
      </c>
      <c r="B1113" s="626" t="s">
        <v>551</v>
      </c>
      <c r="C1113" s="627" t="s">
        <v>567</v>
      </c>
      <c r="D1113" s="628" t="s">
        <v>568</v>
      </c>
      <c r="E1113" s="627" t="s">
        <v>552</v>
      </c>
      <c r="F1113" s="628" t="s">
        <v>553</v>
      </c>
      <c r="G1113" s="627" t="s">
        <v>1264</v>
      </c>
      <c r="H1113" s="627">
        <v>846446</v>
      </c>
      <c r="I1113" s="627">
        <v>124343</v>
      </c>
      <c r="J1113" s="627" t="s">
        <v>1426</v>
      </c>
      <c r="K1113" s="627" t="s">
        <v>593</v>
      </c>
      <c r="L1113" s="629">
        <v>102.83250000000001</v>
      </c>
      <c r="M1113" s="629">
        <v>8</v>
      </c>
      <c r="N1113" s="630">
        <v>822.66000000000008</v>
      </c>
    </row>
    <row r="1114" spans="1:14" ht="14.4" customHeight="1" x14ac:dyDescent="0.3">
      <c r="A1114" s="625" t="s">
        <v>549</v>
      </c>
      <c r="B1114" s="626" t="s">
        <v>551</v>
      </c>
      <c r="C1114" s="627" t="s">
        <v>567</v>
      </c>
      <c r="D1114" s="628" t="s">
        <v>568</v>
      </c>
      <c r="E1114" s="627" t="s">
        <v>552</v>
      </c>
      <c r="F1114" s="628" t="s">
        <v>553</v>
      </c>
      <c r="G1114" s="627" t="s">
        <v>1264</v>
      </c>
      <c r="H1114" s="627">
        <v>847488</v>
      </c>
      <c r="I1114" s="627">
        <v>107869</v>
      </c>
      <c r="J1114" s="627" t="s">
        <v>1429</v>
      </c>
      <c r="K1114" s="627" t="s">
        <v>1430</v>
      </c>
      <c r="L1114" s="629">
        <v>71.810154644185403</v>
      </c>
      <c r="M1114" s="629">
        <v>2</v>
      </c>
      <c r="N1114" s="630">
        <v>143.62030928837081</v>
      </c>
    </row>
    <row r="1115" spans="1:14" ht="14.4" customHeight="1" x14ac:dyDescent="0.3">
      <c r="A1115" s="625" t="s">
        <v>549</v>
      </c>
      <c r="B1115" s="626" t="s">
        <v>551</v>
      </c>
      <c r="C1115" s="627" t="s">
        <v>567</v>
      </c>
      <c r="D1115" s="628" t="s">
        <v>568</v>
      </c>
      <c r="E1115" s="627" t="s">
        <v>552</v>
      </c>
      <c r="F1115" s="628" t="s">
        <v>553</v>
      </c>
      <c r="G1115" s="627" t="s">
        <v>1264</v>
      </c>
      <c r="H1115" s="627">
        <v>847871</v>
      </c>
      <c r="I1115" s="627">
        <v>125524</v>
      </c>
      <c r="J1115" s="627" t="s">
        <v>1431</v>
      </c>
      <c r="K1115" s="627" t="s">
        <v>1432</v>
      </c>
      <c r="L1115" s="629">
        <v>115.3200430672935</v>
      </c>
      <c r="M1115" s="629">
        <v>2</v>
      </c>
      <c r="N1115" s="630">
        <v>230.64008613458699</v>
      </c>
    </row>
    <row r="1116" spans="1:14" ht="14.4" customHeight="1" x14ac:dyDescent="0.3">
      <c r="A1116" s="625" t="s">
        <v>549</v>
      </c>
      <c r="B1116" s="626" t="s">
        <v>551</v>
      </c>
      <c r="C1116" s="627" t="s">
        <v>567</v>
      </c>
      <c r="D1116" s="628" t="s">
        <v>568</v>
      </c>
      <c r="E1116" s="627" t="s">
        <v>552</v>
      </c>
      <c r="F1116" s="628" t="s">
        <v>553</v>
      </c>
      <c r="G1116" s="627" t="s">
        <v>1264</v>
      </c>
      <c r="H1116" s="627">
        <v>848382</v>
      </c>
      <c r="I1116" s="627">
        <v>119617</v>
      </c>
      <c r="J1116" s="627" t="s">
        <v>1435</v>
      </c>
      <c r="K1116" s="627" t="s">
        <v>1266</v>
      </c>
      <c r="L1116" s="629">
        <v>2360.6352392519361</v>
      </c>
      <c r="M1116" s="629">
        <v>25.585999999999999</v>
      </c>
      <c r="N1116" s="630">
        <v>60358.933044101497</v>
      </c>
    </row>
    <row r="1117" spans="1:14" ht="14.4" customHeight="1" x14ac:dyDescent="0.3">
      <c r="A1117" s="625" t="s">
        <v>549</v>
      </c>
      <c r="B1117" s="626" t="s">
        <v>551</v>
      </c>
      <c r="C1117" s="627" t="s">
        <v>567</v>
      </c>
      <c r="D1117" s="628" t="s">
        <v>568</v>
      </c>
      <c r="E1117" s="627" t="s">
        <v>552</v>
      </c>
      <c r="F1117" s="628" t="s">
        <v>553</v>
      </c>
      <c r="G1117" s="627" t="s">
        <v>1264</v>
      </c>
      <c r="H1117" s="627">
        <v>848470</v>
      </c>
      <c r="I1117" s="627">
        <v>119618</v>
      </c>
      <c r="J1117" s="627" t="s">
        <v>1436</v>
      </c>
      <c r="K1117" s="627" t="s">
        <v>1437</v>
      </c>
      <c r="L1117" s="629">
        <v>7091.6484076571487</v>
      </c>
      <c r="M1117" s="629">
        <v>26.990000000000002</v>
      </c>
      <c r="N1117" s="630">
        <v>191403.58732205734</v>
      </c>
    </row>
    <row r="1118" spans="1:14" ht="14.4" customHeight="1" x14ac:dyDescent="0.3">
      <c r="A1118" s="625" t="s">
        <v>549</v>
      </c>
      <c r="B1118" s="626" t="s">
        <v>551</v>
      </c>
      <c r="C1118" s="627" t="s">
        <v>567</v>
      </c>
      <c r="D1118" s="628" t="s">
        <v>568</v>
      </c>
      <c r="E1118" s="627" t="s">
        <v>552</v>
      </c>
      <c r="F1118" s="628" t="s">
        <v>553</v>
      </c>
      <c r="G1118" s="627" t="s">
        <v>1264</v>
      </c>
      <c r="H1118" s="627">
        <v>848477</v>
      </c>
      <c r="I1118" s="627">
        <v>124346</v>
      </c>
      <c r="J1118" s="627" t="s">
        <v>1426</v>
      </c>
      <c r="K1118" s="627" t="s">
        <v>1640</v>
      </c>
      <c r="L1118" s="629">
        <v>308.52999999999997</v>
      </c>
      <c r="M1118" s="629">
        <v>1</v>
      </c>
      <c r="N1118" s="630">
        <v>308.52999999999997</v>
      </c>
    </row>
    <row r="1119" spans="1:14" ht="14.4" customHeight="1" x14ac:dyDescent="0.3">
      <c r="A1119" s="625" t="s">
        <v>549</v>
      </c>
      <c r="B1119" s="626" t="s">
        <v>551</v>
      </c>
      <c r="C1119" s="627" t="s">
        <v>567</v>
      </c>
      <c r="D1119" s="628" t="s">
        <v>568</v>
      </c>
      <c r="E1119" s="627" t="s">
        <v>552</v>
      </c>
      <c r="F1119" s="628" t="s">
        <v>553</v>
      </c>
      <c r="G1119" s="627" t="s">
        <v>1264</v>
      </c>
      <c r="H1119" s="627">
        <v>848545</v>
      </c>
      <c r="I1119" s="627">
        <v>127546</v>
      </c>
      <c r="J1119" s="627" t="s">
        <v>1877</v>
      </c>
      <c r="K1119" s="627" t="s">
        <v>658</v>
      </c>
      <c r="L1119" s="629">
        <v>82.15</v>
      </c>
      <c r="M1119" s="629">
        <v>3</v>
      </c>
      <c r="N1119" s="630">
        <v>246.45000000000002</v>
      </c>
    </row>
    <row r="1120" spans="1:14" ht="14.4" customHeight="1" x14ac:dyDescent="0.3">
      <c r="A1120" s="625" t="s">
        <v>549</v>
      </c>
      <c r="B1120" s="626" t="s">
        <v>551</v>
      </c>
      <c r="C1120" s="627" t="s">
        <v>567</v>
      </c>
      <c r="D1120" s="628" t="s">
        <v>568</v>
      </c>
      <c r="E1120" s="627" t="s">
        <v>552</v>
      </c>
      <c r="F1120" s="628" t="s">
        <v>553</v>
      </c>
      <c r="G1120" s="627" t="s">
        <v>1264</v>
      </c>
      <c r="H1120" s="627">
        <v>848806</v>
      </c>
      <c r="I1120" s="627">
        <v>122212</v>
      </c>
      <c r="J1120" s="627" t="s">
        <v>1441</v>
      </c>
      <c r="K1120" s="627" t="s">
        <v>1878</v>
      </c>
      <c r="L1120" s="629">
        <v>379.6565902268967</v>
      </c>
      <c r="M1120" s="629">
        <v>5</v>
      </c>
      <c r="N1120" s="630">
        <v>1898.0396560210352</v>
      </c>
    </row>
    <row r="1121" spans="1:14" ht="14.4" customHeight="1" x14ac:dyDescent="0.3">
      <c r="A1121" s="625" t="s">
        <v>549</v>
      </c>
      <c r="B1121" s="626" t="s">
        <v>551</v>
      </c>
      <c r="C1121" s="627" t="s">
        <v>567</v>
      </c>
      <c r="D1121" s="628" t="s">
        <v>568</v>
      </c>
      <c r="E1121" s="627" t="s">
        <v>552</v>
      </c>
      <c r="F1121" s="628" t="s">
        <v>553</v>
      </c>
      <c r="G1121" s="627" t="s">
        <v>1264</v>
      </c>
      <c r="H1121" s="627">
        <v>848907</v>
      </c>
      <c r="I1121" s="627">
        <v>148072</v>
      </c>
      <c r="J1121" s="627" t="s">
        <v>1879</v>
      </c>
      <c r="K1121" s="627" t="s">
        <v>678</v>
      </c>
      <c r="L1121" s="629">
        <v>268.61650922264232</v>
      </c>
      <c r="M1121" s="629">
        <v>5</v>
      </c>
      <c r="N1121" s="630">
        <v>1346.430302601635</v>
      </c>
    </row>
    <row r="1122" spans="1:14" ht="14.4" customHeight="1" x14ac:dyDescent="0.3">
      <c r="A1122" s="625" t="s">
        <v>549</v>
      </c>
      <c r="B1122" s="626" t="s">
        <v>551</v>
      </c>
      <c r="C1122" s="627" t="s">
        <v>567</v>
      </c>
      <c r="D1122" s="628" t="s">
        <v>568</v>
      </c>
      <c r="E1122" s="627" t="s">
        <v>552</v>
      </c>
      <c r="F1122" s="628" t="s">
        <v>553</v>
      </c>
      <c r="G1122" s="627" t="s">
        <v>1264</v>
      </c>
      <c r="H1122" s="627">
        <v>848923</v>
      </c>
      <c r="I1122" s="627">
        <v>148076</v>
      </c>
      <c r="J1122" s="627" t="s">
        <v>1880</v>
      </c>
      <c r="K1122" s="627" t="s">
        <v>1881</v>
      </c>
      <c r="L1122" s="629">
        <v>436.7</v>
      </c>
      <c r="M1122" s="629">
        <v>2</v>
      </c>
      <c r="N1122" s="630">
        <v>873.4</v>
      </c>
    </row>
    <row r="1123" spans="1:14" ht="14.4" customHeight="1" x14ac:dyDescent="0.3">
      <c r="A1123" s="625" t="s">
        <v>549</v>
      </c>
      <c r="B1123" s="626" t="s">
        <v>551</v>
      </c>
      <c r="C1123" s="627" t="s">
        <v>567</v>
      </c>
      <c r="D1123" s="628" t="s">
        <v>568</v>
      </c>
      <c r="E1123" s="627" t="s">
        <v>552</v>
      </c>
      <c r="F1123" s="628" t="s">
        <v>553</v>
      </c>
      <c r="G1123" s="627" t="s">
        <v>1264</v>
      </c>
      <c r="H1123" s="627">
        <v>849059</v>
      </c>
      <c r="I1123" s="627">
        <v>107885</v>
      </c>
      <c r="J1123" s="627" t="s">
        <v>1439</v>
      </c>
      <c r="K1123" s="627" t="s">
        <v>1440</v>
      </c>
      <c r="L1123" s="629">
        <v>256.79427411317801</v>
      </c>
      <c r="M1123" s="629">
        <v>4</v>
      </c>
      <c r="N1123" s="630">
        <v>1027.177096452712</v>
      </c>
    </row>
    <row r="1124" spans="1:14" ht="14.4" customHeight="1" x14ac:dyDescent="0.3">
      <c r="A1124" s="625" t="s">
        <v>549</v>
      </c>
      <c r="B1124" s="626" t="s">
        <v>551</v>
      </c>
      <c r="C1124" s="627" t="s">
        <v>567</v>
      </c>
      <c r="D1124" s="628" t="s">
        <v>568</v>
      </c>
      <c r="E1124" s="627" t="s">
        <v>552</v>
      </c>
      <c r="F1124" s="628" t="s">
        <v>553</v>
      </c>
      <c r="G1124" s="627" t="s">
        <v>1264</v>
      </c>
      <c r="H1124" s="627">
        <v>849172</v>
      </c>
      <c r="I1124" s="627">
        <v>128133</v>
      </c>
      <c r="J1124" s="627" t="s">
        <v>1442</v>
      </c>
      <c r="K1124" s="627" t="s">
        <v>1443</v>
      </c>
      <c r="L1124" s="629">
        <v>5738.6041054935404</v>
      </c>
      <c r="M1124" s="629">
        <v>183.22189760000003</v>
      </c>
      <c r="N1124" s="630">
        <v>1051469.3764892323</v>
      </c>
    </row>
    <row r="1125" spans="1:14" ht="14.4" customHeight="1" x14ac:dyDescent="0.3">
      <c r="A1125" s="625" t="s">
        <v>549</v>
      </c>
      <c r="B1125" s="626" t="s">
        <v>551</v>
      </c>
      <c r="C1125" s="627" t="s">
        <v>567</v>
      </c>
      <c r="D1125" s="628" t="s">
        <v>568</v>
      </c>
      <c r="E1125" s="627" t="s">
        <v>552</v>
      </c>
      <c r="F1125" s="628" t="s">
        <v>553</v>
      </c>
      <c r="G1125" s="627" t="s">
        <v>1264</v>
      </c>
      <c r="H1125" s="627">
        <v>849225</v>
      </c>
      <c r="I1125" s="627">
        <v>119616</v>
      </c>
      <c r="J1125" s="627" t="s">
        <v>1444</v>
      </c>
      <c r="K1125" s="627" t="s">
        <v>1445</v>
      </c>
      <c r="L1125" s="629">
        <v>945.55075533839715</v>
      </c>
      <c r="M1125" s="629">
        <v>41.569939099999992</v>
      </c>
      <c r="N1125" s="630">
        <v>39306.475831599586</v>
      </c>
    </row>
    <row r="1126" spans="1:14" ht="14.4" customHeight="1" x14ac:dyDescent="0.3">
      <c r="A1126" s="625" t="s">
        <v>549</v>
      </c>
      <c r="B1126" s="626" t="s">
        <v>551</v>
      </c>
      <c r="C1126" s="627" t="s">
        <v>567</v>
      </c>
      <c r="D1126" s="628" t="s">
        <v>568</v>
      </c>
      <c r="E1126" s="627" t="s">
        <v>552</v>
      </c>
      <c r="F1126" s="628" t="s">
        <v>553</v>
      </c>
      <c r="G1126" s="627" t="s">
        <v>1264</v>
      </c>
      <c r="H1126" s="627">
        <v>849444</v>
      </c>
      <c r="I1126" s="627">
        <v>163085</v>
      </c>
      <c r="J1126" s="627" t="s">
        <v>1882</v>
      </c>
      <c r="K1126" s="627" t="s">
        <v>1883</v>
      </c>
      <c r="L1126" s="629">
        <v>41.10926745064075</v>
      </c>
      <c r="M1126" s="629">
        <v>26</v>
      </c>
      <c r="N1126" s="630">
        <v>1026.2891691523489</v>
      </c>
    </row>
    <row r="1127" spans="1:14" ht="14.4" customHeight="1" x14ac:dyDescent="0.3">
      <c r="A1127" s="625" t="s">
        <v>549</v>
      </c>
      <c r="B1127" s="626" t="s">
        <v>551</v>
      </c>
      <c r="C1127" s="627" t="s">
        <v>567</v>
      </c>
      <c r="D1127" s="628" t="s">
        <v>568</v>
      </c>
      <c r="E1127" s="627" t="s">
        <v>552</v>
      </c>
      <c r="F1127" s="628" t="s">
        <v>553</v>
      </c>
      <c r="G1127" s="627" t="s">
        <v>1264</v>
      </c>
      <c r="H1127" s="627">
        <v>849453</v>
      </c>
      <c r="I1127" s="627">
        <v>163077</v>
      </c>
      <c r="J1127" s="627" t="s">
        <v>1448</v>
      </c>
      <c r="K1127" s="627" t="s">
        <v>1449</v>
      </c>
      <c r="L1127" s="629">
        <v>35.328553314299882</v>
      </c>
      <c r="M1127" s="629">
        <v>10</v>
      </c>
      <c r="N1127" s="630">
        <v>358.98969741481318</v>
      </c>
    </row>
    <row r="1128" spans="1:14" ht="14.4" customHeight="1" x14ac:dyDescent="0.3">
      <c r="A1128" s="625" t="s">
        <v>549</v>
      </c>
      <c r="B1128" s="626" t="s">
        <v>551</v>
      </c>
      <c r="C1128" s="627" t="s">
        <v>567</v>
      </c>
      <c r="D1128" s="628" t="s">
        <v>568</v>
      </c>
      <c r="E1128" s="627" t="s">
        <v>552</v>
      </c>
      <c r="F1128" s="628" t="s">
        <v>553</v>
      </c>
      <c r="G1128" s="627" t="s">
        <v>1264</v>
      </c>
      <c r="H1128" s="627">
        <v>849559</v>
      </c>
      <c r="I1128" s="627">
        <v>125066</v>
      </c>
      <c r="J1128" s="627" t="s">
        <v>1452</v>
      </c>
      <c r="K1128" s="627" t="s">
        <v>1447</v>
      </c>
      <c r="L1128" s="629">
        <v>152.23000296456701</v>
      </c>
      <c r="M1128" s="629">
        <v>2</v>
      </c>
      <c r="N1128" s="630">
        <v>304.46000592913401</v>
      </c>
    </row>
    <row r="1129" spans="1:14" ht="14.4" customHeight="1" x14ac:dyDescent="0.3">
      <c r="A1129" s="625" t="s">
        <v>549</v>
      </c>
      <c r="B1129" s="626" t="s">
        <v>551</v>
      </c>
      <c r="C1129" s="627" t="s">
        <v>567</v>
      </c>
      <c r="D1129" s="628" t="s">
        <v>568</v>
      </c>
      <c r="E1129" s="627" t="s">
        <v>552</v>
      </c>
      <c r="F1129" s="628" t="s">
        <v>553</v>
      </c>
      <c r="G1129" s="627" t="s">
        <v>1264</v>
      </c>
      <c r="H1129" s="627">
        <v>849561</v>
      </c>
      <c r="I1129" s="627">
        <v>125060</v>
      </c>
      <c r="J1129" s="627" t="s">
        <v>1452</v>
      </c>
      <c r="K1129" s="627" t="s">
        <v>1199</v>
      </c>
      <c r="L1129" s="629">
        <v>48.963989457375973</v>
      </c>
      <c r="M1129" s="629">
        <v>9</v>
      </c>
      <c r="N1129" s="630">
        <v>439.02003062826492</v>
      </c>
    </row>
    <row r="1130" spans="1:14" ht="14.4" customHeight="1" x14ac:dyDescent="0.3">
      <c r="A1130" s="625" t="s">
        <v>549</v>
      </c>
      <c r="B1130" s="626" t="s">
        <v>551</v>
      </c>
      <c r="C1130" s="627" t="s">
        <v>567</v>
      </c>
      <c r="D1130" s="628" t="s">
        <v>568</v>
      </c>
      <c r="E1130" s="627" t="s">
        <v>552</v>
      </c>
      <c r="F1130" s="628" t="s">
        <v>553</v>
      </c>
      <c r="G1130" s="627" t="s">
        <v>1264</v>
      </c>
      <c r="H1130" s="627">
        <v>849570</v>
      </c>
      <c r="I1130" s="627">
        <v>151827</v>
      </c>
      <c r="J1130" s="627" t="s">
        <v>1884</v>
      </c>
      <c r="K1130" s="627" t="s">
        <v>1885</v>
      </c>
      <c r="L1130" s="629">
        <v>230.24099165233901</v>
      </c>
      <c r="M1130" s="629">
        <v>1</v>
      </c>
      <c r="N1130" s="630">
        <v>230.24099165233901</v>
      </c>
    </row>
    <row r="1131" spans="1:14" ht="14.4" customHeight="1" x14ac:dyDescent="0.3">
      <c r="A1131" s="625" t="s">
        <v>549</v>
      </c>
      <c r="B1131" s="626" t="s">
        <v>551</v>
      </c>
      <c r="C1131" s="627" t="s">
        <v>567</v>
      </c>
      <c r="D1131" s="628" t="s">
        <v>568</v>
      </c>
      <c r="E1131" s="627" t="s">
        <v>552</v>
      </c>
      <c r="F1131" s="628" t="s">
        <v>553</v>
      </c>
      <c r="G1131" s="627" t="s">
        <v>1264</v>
      </c>
      <c r="H1131" s="627">
        <v>849713</v>
      </c>
      <c r="I1131" s="627">
        <v>125046</v>
      </c>
      <c r="J1131" s="627" t="s">
        <v>1453</v>
      </c>
      <c r="K1131" s="627" t="s">
        <v>1455</v>
      </c>
      <c r="L1131" s="629">
        <v>64.584066009234817</v>
      </c>
      <c r="M1131" s="629">
        <v>6</v>
      </c>
      <c r="N1131" s="630">
        <v>387.57050638661485</v>
      </c>
    </row>
    <row r="1132" spans="1:14" ht="14.4" customHeight="1" x14ac:dyDescent="0.3">
      <c r="A1132" s="625" t="s">
        <v>549</v>
      </c>
      <c r="B1132" s="626" t="s">
        <v>551</v>
      </c>
      <c r="C1132" s="627" t="s">
        <v>567</v>
      </c>
      <c r="D1132" s="628" t="s">
        <v>568</v>
      </c>
      <c r="E1132" s="627" t="s">
        <v>552</v>
      </c>
      <c r="F1132" s="628" t="s">
        <v>553</v>
      </c>
      <c r="G1132" s="627" t="s">
        <v>1264</v>
      </c>
      <c r="H1132" s="627">
        <v>849990</v>
      </c>
      <c r="I1132" s="627">
        <v>102596</v>
      </c>
      <c r="J1132" s="627" t="s">
        <v>1886</v>
      </c>
      <c r="K1132" s="627" t="s">
        <v>1887</v>
      </c>
      <c r="L1132" s="629">
        <v>26.085000999763352</v>
      </c>
      <c r="M1132" s="629">
        <v>2</v>
      </c>
      <c r="N1132" s="630">
        <v>52.170001999526704</v>
      </c>
    </row>
    <row r="1133" spans="1:14" ht="14.4" customHeight="1" x14ac:dyDescent="0.3">
      <c r="A1133" s="625" t="s">
        <v>549</v>
      </c>
      <c r="B1133" s="626" t="s">
        <v>551</v>
      </c>
      <c r="C1133" s="627" t="s">
        <v>567</v>
      </c>
      <c r="D1133" s="628" t="s">
        <v>568</v>
      </c>
      <c r="E1133" s="627" t="s">
        <v>552</v>
      </c>
      <c r="F1133" s="628" t="s">
        <v>553</v>
      </c>
      <c r="G1133" s="627" t="s">
        <v>1264</v>
      </c>
      <c r="H1133" s="627">
        <v>850003</v>
      </c>
      <c r="I1133" s="627">
        <v>135600</v>
      </c>
      <c r="J1133" s="627" t="s">
        <v>1456</v>
      </c>
      <c r="K1133" s="627" t="s">
        <v>1457</v>
      </c>
      <c r="L1133" s="629">
        <v>526.04811325750245</v>
      </c>
      <c r="M1133" s="629">
        <v>16</v>
      </c>
      <c r="N1133" s="630">
        <v>8412.7003784075514</v>
      </c>
    </row>
    <row r="1134" spans="1:14" ht="14.4" customHeight="1" x14ac:dyDescent="0.3">
      <c r="A1134" s="625" t="s">
        <v>549</v>
      </c>
      <c r="B1134" s="626" t="s">
        <v>551</v>
      </c>
      <c r="C1134" s="627" t="s">
        <v>567</v>
      </c>
      <c r="D1134" s="628" t="s">
        <v>568</v>
      </c>
      <c r="E1134" s="627" t="s">
        <v>552</v>
      </c>
      <c r="F1134" s="628" t="s">
        <v>553</v>
      </c>
      <c r="G1134" s="627" t="s">
        <v>1264</v>
      </c>
      <c r="H1134" s="627">
        <v>850010</v>
      </c>
      <c r="I1134" s="627">
        <v>149543</v>
      </c>
      <c r="J1134" s="627" t="s">
        <v>1888</v>
      </c>
      <c r="K1134" s="627" t="s">
        <v>1889</v>
      </c>
      <c r="L1134" s="629">
        <v>315.33040245325822</v>
      </c>
      <c r="M1134" s="629">
        <v>5</v>
      </c>
      <c r="N1134" s="630">
        <v>1576.961609813033</v>
      </c>
    </row>
    <row r="1135" spans="1:14" ht="14.4" customHeight="1" x14ac:dyDescent="0.3">
      <c r="A1135" s="625" t="s">
        <v>549</v>
      </c>
      <c r="B1135" s="626" t="s">
        <v>551</v>
      </c>
      <c r="C1135" s="627" t="s">
        <v>567</v>
      </c>
      <c r="D1135" s="628" t="s">
        <v>568</v>
      </c>
      <c r="E1135" s="627" t="s">
        <v>552</v>
      </c>
      <c r="F1135" s="628" t="s">
        <v>553</v>
      </c>
      <c r="G1135" s="627" t="s">
        <v>1264</v>
      </c>
      <c r="H1135" s="627">
        <v>850087</v>
      </c>
      <c r="I1135" s="627">
        <v>120791</v>
      </c>
      <c r="J1135" s="627" t="s">
        <v>1458</v>
      </c>
      <c r="K1135" s="627" t="s">
        <v>1459</v>
      </c>
      <c r="L1135" s="629">
        <v>80.059896753978563</v>
      </c>
      <c r="M1135" s="629">
        <v>3</v>
      </c>
      <c r="N1135" s="630">
        <v>240.17969026193569</v>
      </c>
    </row>
    <row r="1136" spans="1:14" ht="14.4" customHeight="1" x14ac:dyDescent="0.3">
      <c r="A1136" s="625" t="s">
        <v>549</v>
      </c>
      <c r="B1136" s="626" t="s">
        <v>551</v>
      </c>
      <c r="C1136" s="627" t="s">
        <v>567</v>
      </c>
      <c r="D1136" s="628" t="s">
        <v>568</v>
      </c>
      <c r="E1136" s="627" t="s">
        <v>552</v>
      </c>
      <c r="F1136" s="628" t="s">
        <v>553</v>
      </c>
      <c r="G1136" s="627" t="s">
        <v>1264</v>
      </c>
      <c r="H1136" s="627">
        <v>850134</v>
      </c>
      <c r="I1136" s="627">
        <v>115480</v>
      </c>
      <c r="J1136" s="627" t="s">
        <v>1890</v>
      </c>
      <c r="K1136" s="627" t="s">
        <v>1454</v>
      </c>
      <c r="L1136" s="629">
        <v>128.710359328062</v>
      </c>
      <c r="M1136" s="629">
        <v>1</v>
      </c>
      <c r="N1136" s="630">
        <v>128.710359328062</v>
      </c>
    </row>
    <row r="1137" spans="1:14" ht="14.4" customHeight="1" x14ac:dyDescent="0.3">
      <c r="A1137" s="625" t="s">
        <v>549</v>
      </c>
      <c r="B1137" s="626" t="s">
        <v>551</v>
      </c>
      <c r="C1137" s="627" t="s">
        <v>567</v>
      </c>
      <c r="D1137" s="628" t="s">
        <v>568</v>
      </c>
      <c r="E1137" s="627" t="s">
        <v>552</v>
      </c>
      <c r="F1137" s="628" t="s">
        <v>553</v>
      </c>
      <c r="G1137" s="627" t="s">
        <v>1264</v>
      </c>
      <c r="H1137" s="627">
        <v>850340</v>
      </c>
      <c r="I1137" s="627">
        <v>128125</v>
      </c>
      <c r="J1137" s="627" t="s">
        <v>1891</v>
      </c>
      <c r="K1137" s="627" t="s">
        <v>1892</v>
      </c>
      <c r="L1137" s="629">
        <v>925.89</v>
      </c>
      <c r="M1137" s="629">
        <v>1</v>
      </c>
      <c r="N1137" s="630">
        <v>925.89</v>
      </c>
    </row>
    <row r="1138" spans="1:14" ht="14.4" customHeight="1" x14ac:dyDescent="0.3">
      <c r="A1138" s="625" t="s">
        <v>549</v>
      </c>
      <c r="B1138" s="626" t="s">
        <v>551</v>
      </c>
      <c r="C1138" s="627" t="s">
        <v>567</v>
      </c>
      <c r="D1138" s="628" t="s">
        <v>568</v>
      </c>
      <c r="E1138" s="627" t="s">
        <v>552</v>
      </c>
      <c r="F1138" s="628" t="s">
        <v>553</v>
      </c>
      <c r="G1138" s="627" t="s">
        <v>1264</v>
      </c>
      <c r="H1138" s="627">
        <v>850735</v>
      </c>
      <c r="I1138" s="627">
        <v>164096</v>
      </c>
      <c r="J1138" s="627" t="s">
        <v>1460</v>
      </c>
      <c r="K1138" s="627" t="s">
        <v>1461</v>
      </c>
      <c r="L1138" s="629">
        <v>530.72393479450795</v>
      </c>
      <c r="M1138" s="629">
        <v>19.7139053</v>
      </c>
      <c r="N1138" s="630">
        <v>10468.063153675348</v>
      </c>
    </row>
    <row r="1139" spans="1:14" ht="14.4" customHeight="1" x14ac:dyDescent="0.3">
      <c r="A1139" s="625" t="s">
        <v>549</v>
      </c>
      <c r="B1139" s="626" t="s">
        <v>551</v>
      </c>
      <c r="C1139" s="627" t="s">
        <v>567</v>
      </c>
      <c r="D1139" s="628" t="s">
        <v>568</v>
      </c>
      <c r="E1139" s="627" t="s">
        <v>552</v>
      </c>
      <c r="F1139" s="628" t="s">
        <v>553</v>
      </c>
      <c r="G1139" s="627" t="s">
        <v>1264</v>
      </c>
      <c r="H1139" s="627">
        <v>130201</v>
      </c>
      <c r="I1139" s="627">
        <v>130201</v>
      </c>
      <c r="J1139" s="627" t="s">
        <v>1837</v>
      </c>
      <c r="K1139" s="627" t="s">
        <v>1893</v>
      </c>
      <c r="L1139" s="629">
        <v>1364.85500000001</v>
      </c>
      <c r="M1139" s="629">
        <v>2</v>
      </c>
      <c r="N1139" s="630">
        <v>2729.71000000002</v>
      </c>
    </row>
    <row r="1140" spans="1:14" ht="14.4" customHeight="1" x14ac:dyDescent="0.3">
      <c r="A1140" s="625" t="s">
        <v>549</v>
      </c>
      <c r="B1140" s="626" t="s">
        <v>551</v>
      </c>
      <c r="C1140" s="627" t="s">
        <v>567</v>
      </c>
      <c r="D1140" s="628" t="s">
        <v>568</v>
      </c>
      <c r="E1140" s="627" t="s">
        <v>554</v>
      </c>
      <c r="F1140" s="628" t="s">
        <v>555</v>
      </c>
      <c r="G1140" s="627" t="s">
        <v>690</v>
      </c>
      <c r="H1140" s="627">
        <v>15295</v>
      </c>
      <c r="I1140" s="627">
        <v>15295</v>
      </c>
      <c r="J1140" s="627" t="s">
        <v>1894</v>
      </c>
      <c r="K1140" s="627" t="s">
        <v>1895</v>
      </c>
      <c r="L1140" s="629">
        <v>4106.37</v>
      </c>
      <c r="M1140" s="629">
        <v>2</v>
      </c>
      <c r="N1140" s="630">
        <v>8212.74</v>
      </c>
    </row>
    <row r="1141" spans="1:14" ht="14.4" customHeight="1" x14ac:dyDescent="0.3">
      <c r="A1141" s="625" t="s">
        <v>549</v>
      </c>
      <c r="B1141" s="626" t="s">
        <v>551</v>
      </c>
      <c r="C1141" s="627" t="s">
        <v>567</v>
      </c>
      <c r="D1141" s="628" t="s">
        <v>568</v>
      </c>
      <c r="E1141" s="627" t="s">
        <v>554</v>
      </c>
      <c r="F1141" s="628" t="s">
        <v>555</v>
      </c>
      <c r="G1141" s="627" t="s">
        <v>690</v>
      </c>
      <c r="H1141" s="627">
        <v>103414</v>
      </c>
      <c r="I1141" s="627">
        <v>3414</v>
      </c>
      <c r="J1141" s="627" t="s">
        <v>1464</v>
      </c>
      <c r="K1141" s="627" t="s">
        <v>1465</v>
      </c>
      <c r="L1141" s="629">
        <v>2332.2899809809901</v>
      </c>
      <c r="M1141" s="629">
        <v>3</v>
      </c>
      <c r="N1141" s="630">
        <v>6996.8699619619802</v>
      </c>
    </row>
    <row r="1142" spans="1:14" ht="14.4" customHeight="1" x14ac:dyDescent="0.3">
      <c r="A1142" s="625" t="s">
        <v>549</v>
      </c>
      <c r="B1142" s="626" t="s">
        <v>551</v>
      </c>
      <c r="C1142" s="627" t="s">
        <v>567</v>
      </c>
      <c r="D1142" s="628" t="s">
        <v>568</v>
      </c>
      <c r="E1142" s="627" t="s">
        <v>554</v>
      </c>
      <c r="F1142" s="628" t="s">
        <v>555</v>
      </c>
      <c r="G1142" s="627" t="s">
        <v>690</v>
      </c>
      <c r="H1142" s="627">
        <v>115291</v>
      </c>
      <c r="I1142" s="627">
        <v>15291</v>
      </c>
      <c r="J1142" s="627" t="s">
        <v>1894</v>
      </c>
      <c r="K1142" s="627" t="s">
        <v>1896</v>
      </c>
      <c r="L1142" s="629">
        <v>1747.86</v>
      </c>
      <c r="M1142" s="629">
        <v>1</v>
      </c>
      <c r="N1142" s="630">
        <v>1747.86</v>
      </c>
    </row>
    <row r="1143" spans="1:14" ht="14.4" customHeight="1" x14ac:dyDescent="0.3">
      <c r="A1143" s="625" t="s">
        <v>549</v>
      </c>
      <c r="B1143" s="626" t="s">
        <v>551</v>
      </c>
      <c r="C1143" s="627" t="s">
        <v>567</v>
      </c>
      <c r="D1143" s="628" t="s">
        <v>568</v>
      </c>
      <c r="E1143" s="627" t="s">
        <v>554</v>
      </c>
      <c r="F1143" s="628" t="s">
        <v>555</v>
      </c>
      <c r="G1143" s="627" t="s">
        <v>690</v>
      </c>
      <c r="H1143" s="627">
        <v>149409</v>
      </c>
      <c r="I1143" s="627">
        <v>49409</v>
      </c>
      <c r="J1143" s="627" t="s">
        <v>1466</v>
      </c>
      <c r="K1143" s="627" t="s">
        <v>1467</v>
      </c>
      <c r="L1143" s="629">
        <v>1389.8645089894001</v>
      </c>
      <c r="M1143" s="629">
        <v>1</v>
      </c>
      <c r="N1143" s="630">
        <v>1389.8645089894001</v>
      </c>
    </row>
    <row r="1144" spans="1:14" ht="14.4" customHeight="1" x14ac:dyDescent="0.3">
      <c r="A1144" s="625" t="s">
        <v>549</v>
      </c>
      <c r="B1144" s="626" t="s">
        <v>551</v>
      </c>
      <c r="C1144" s="627" t="s">
        <v>567</v>
      </c>
      <c r="D1144" s="628" t="s">
        <v>568</v>
      </c>
      <c r="E1144" s="627" t="s">
        <v>554</v>
      </c>
      <c r="F1144" s="628" t="s">
        <v>555</v>
      </c>
      <c r="G1144" s="627" t="s">
        <v>690</v>
      </c>
      <c r="H1144" s="627">
        <v>149415</v>
      </c>
      <c r="I1144" s="627">
        <v>49415</v>
      </c>
      <c r="J1144" s="627" t="s">
        <v>1897</v>
      </c>
      <c r="K1144" s="627" t="s">
        <v>1467</v>
      </c>
      <c r="L1144" s="629">
        <v>1735.66</v>
      </c>
      <c r="M1144" s="629">
        <v>3</v>
      </c>
      <c r="N1144" s="630">
        <v>5206.9800000000005</v>
      </c>
    </row>
    <row r="1145" spans="1:14" ht="14.4" customHeight="1" x14ac:dyDescent="0.3">
      <c r="A1145" s="625" t="s">
        <v>549</v>
      </c>
      <c r="B1145" s="626" t="s">
        <v>551</v>
      </c>
      <c r="C1145" s="627" t="s">
        <v>567</v>
      </c>
      <c r="D1145" s="628" t="s">
        <v>568</v>
      </c>
      <c r="E1145" s="627" t="s">
        <v>554</v>
      </c>
      <c r="F1145" s="628" t="s">
        <v>555</v>
      </c>
      <c r="G1145" s="627" t="s">
        <v>690</v>
      </c>
      <c r="H1145" s="627">
        <v>172563</v>
      </c>
      <c r="I1145" s="627">
        <v>72563</v>
      </c>
      <c r="J1145" s="627" t="s">
        <v>1898</v>
      </c>
      <c r="K1145" s="627" t="s">
        <v>1899</v>
      </c>
      <c r="L1145" s="629">
        <v>290.14621290210198</v>
      </c>
      <c r="M1145" s="629">
        <v>2</v>
      </c>
      <c r="N1145" s="630">
        <v>580.29242580420396</v>
      </c>
    </row>
    <row r="1146" spans="1:14" ht="14.4" customHeight="1" x14ac:dyDescent="0.3">
      <c r="A1146" s="625" t="s">
        <v>549</v>
      </c>
      <c r="B1146" s="626" t="s">
        <v>551</v>
      </c>
      <c r="C1146" s="627" t="s">
        <v>567</v>
      </c>
      <c r="D1146" s="628" t="s">
        <v>568</v>
      </c>
      <c r="E1146" s="627" t="s">
        <v>554</v>
      </c>
      <c r="F1146" s="628" t="s">
        <v>555</v>
      </c>
      <c r="G1146" s="627" t="s">
        <v>690</v>
      </c>
      <c r="H1146" s="627">
        <v>196890</v>
      </c>
      <c r="I1146" s="627">
        <v>96890</v>
      </c>
      <c r="J1146" s="627" t="s">
        <v>1900</v>
      </c>
      <c r="K1146" s="627" t="s">
        <v>1899</v>
      </c>
      <c r="L1146" s="629">
        <v>232.23</v>
      </c>
      <c r="M1146" s="629">
        <v>5</v>
      </c>
      <c r="N1146" s="630">
        <v>1161.1499999999999</v>
      </c>
    </row>
    <row r="1147" spans="1:14" ht="14.4" customHeight="1" x14ac:dyDescent="0.3">
      <c r="A1147" s="625" t="s">
        <v>549</v>
      </c>
      <c r="B1147" s="626" t="s">
        <v>551</v>
      </c>
      <c r="C1147" s="627" t="s">
        <v>567</v>
      </c>
      <c r="D1147" s="628" t="s">
        <v>568</v>
      </c>
      <c r="E1147" s="627" t="s">
        <v>554</v>
      </c>
      <c r="F1147" s="628" t="s">
        <v>555</v>
      </c>
      <c r="G1147" s="627" t="s">
        <v>1264</v>
      </c>
      <c r="H1147" s="627">
        <v>33526</v>
      </c>
      <c r="I1147" s="627">
        <v>33526</v>
      </c>
      <c r="J1147" s="627" t="s">
        <v>1468</v>
      </c>
      <c r="K1147" s="627" t="s">
        <v>1469</v>
      </c>
      <c r="L1147" s="629">
        <v>183.09165711330184</v>
      </c>
      <c r="M1147" s="629">
        <v>161</v>
      </c>
      <c r="N1147" s="630">
        <v>29500.152426883134</v>
      </c>
    </row>
    <row r="1148" spans="1:14" ht="14.4" customHeight="1" x14ac:dyDescent="0.3">
      <c r="A1148" s="625" t="s">
        <v>549</v>
      </c>
      <c r="B1148" s="626" t="s">
        <v>551</v>
      </c>
      <c r="C1148" s="627" t="s">
        <v>567</v>
      </c>
      <c r="D1148" s="628" t="s">
        <v>568</v>
      </c>
      <c r="E1148" s="627" t="s">
        <v>554</v>
      </c>
      <c r="F1148" s="628" t="s">
        <v>555</v>
      </c>
      <c r="G1148" s="627" t="s">
        <v>1264</v>
      </c>
      <c r="H1148" s="627">
        <v>33531</v>
      </c>
      <c r="I1148" s="627">
        <v>33531</v>
      </c>
      <c r="J1148" s="627" t="s">
        <v>1901</v>
      </c>
      <c r="K1148" s="627" t="s">
        <v>1469</v>
      </c>
      <c r="L1148" s="629">
        <v>252.97</v>
      </c>
      <c r="M1148" s="629">
        <v>5</v>
      </c>
      <c r="N1148" s="630">
        <v>1264.8499999999999</v>
      </c>
    </row>
    <row r="1149" spans="1:14" ht="14.4" customHeight="1" x14ac:dyDescent="0.3">
      <c r="A1149" s="625" t="s">
        <v>549</v>
      </c>
      <c r="B1149" s="626" t="s">
        <v>551</v>
      </c>
      <c r="C1149" s="627" t="s">
        <v>567</v>
      </c>
      <c r="D1149" s="628" t="s">
        <v>568</v>
      </c>
      <c r="E1149" s="627" t="s">
        <v>554</v>
      </c>
      <c r="F1149" s="628" t="s">
        <v>555</v>
      </c>
      <c r="G1149" s="627" t="s">
        <v>1264</v>
      </c>
      <c r="H1149" s="627">
        <v>133146</v>
      </c>
      <c r="I1149" s="627">
        <v>33146</v>
      </c>
      <c r="J1149" s="627" t="s">
        <v>1902</v>
      </c>
      <c r="K1149" s="627" t="s">
        <v>1903</v>
      </c>
      <c r="L1149" s="629">
        <v>206.99999213430272</v>
      </c>
      <c r="M1149" s="629">
        <v>161</v>
      </c>
      <c r="N1149" s="630">
        <v>33326.999392898018</v>
      </c>
    </row>
    <row r="1150" spans="1:14" ht="14.4" customHeight="1" x14ac:dyDescent="0.3">
      <c r="A1150" s="625" t="s">
        <v>549</v>
      </c>
      <c r="B1150" s="626" t="s">
        <v>551</v>
      </c>
      <c r="C1150" s="627" t="s">
        <v>567</v>
      </c>
      <c r="D1150" s="628" t="s">
        <v>568</v>
      </c>
      <c r="E1150" s="627" t="s">
        <v>554</v>
      </c>
      <c r="F1150" s="628" t="s">
        <v>555</v>
      </c>
      <c r="G1150" s="627" t="s">
        <v>1264</v>
      </c>
      <c r="H1150" s="627">
        <v>133148</v>
      </c>
      <c r="I1150" s="627">
        <v>33148</v>
      </c>
      <c r="J1150" s="627" t="s">
        <v>1904</v>
      </c>
      <c r="K1150" s="627" t="s">
        <v>1905</v>
      </c>
      <c r="L1150" s="629">
        <v>216.2204809220645</v>
      </c>
      <c r="M1150" s="629">
        <v>10</v>
      </c>
      <c r="N1150" s="630">
        <v>2162.2015321371559</v>
      </c>
    </row>
    <row r="1151" spans="1:14" ht="14.4" customHeight="1" x14ac:dyDescent="0.3">
      <c r="A1151" s="625" t="s">
        <v>549</v>
      </c>
      <c r="B1151" s="626" t="s">
        <v>551</v>
      </c>
      <c r="C1151" s="627" t="s">
        <v>567</v>
      </c>
      <c r="D1151" s="628" t="s">
        <v>568</v>
      </c>
      <c r="E1151" s="627" t="s">
        <v>554</v>
      </c>
      <c r="F1151" s="628" t="s">
        <v>555</v>
      </c>
      <c r="G1151" s="627" t="s">
        <v>1264</v>
      </c>
      <c r="H1151" s="627">
        <v>133220</v>
      </c>
      <c r="I1151" s="627">
        <v>33220</v>
      </c>
      <c r="J1151" s="627" t="s">
        <v>1470</v>
      </c>
      <c r="K1151" s="627" t="s">
        <v>1471</v>
      </c>
      <c r="L1151" s="629">
        <v>197.9158428680762</v>
      </c>
      <c r="M1151" s="629">
        <v>9</v>
      </c>
      <c r="N1151" s="630">
        <v>1782.618575211789</v>
      </c>
    </row>
    <row r="1152" spans="1:14" ht="14.4" customHeight="1" x14ac:dyDescent="0.3">
      <c r="A1152" s="625" t="s">
        <v>549</v>
      </c>
      <c r="B1152" s="626" t="s">
        <v>551</v>
      </c>
      <c r="C1152" s="627" t="s">
        <v>567</v>
      </c>
      <c r="D1152" s="628" t="s">
        <v>568</v>
      </c>
      <c r="E1152" s="627" t="s">
        <v>554</v>
      </c>
      <c r="F1152" s="628" t="s">
        <v>555</v>
      </c>
      <c r="G1152" s="627" t="s">
        <v>1264</v>
      </c>
      <c r="H1152" s="627">
        <v>133322</v>
      </c>
      <c r="I1152" s="627">
        <v>33322</v>
      </c>
      <c r="J1152" s="627" t="s">
        <v>1906</v>
      </c>
      <c r="K1152" s="627" t="s">
        <v>1327</v>
      </c>
      <c r="L1152" s="629">
        <v>40.394964151174804</v>
      </c>
      <c r="M1152" s="629">
        <v>10</v>
      </c>
      <c r="N1152" s="630">
        <v>403.94964151174804</v>
      </c>
    </row>
    <row r="1153" spans="1:14" ht="14.4" customHeight="1" x14ac:dyDescent="0.3">
      <c r="A1153" s="625" t="s">
        <v>549</v>
      </c>
      <c r="B1153" s="626" t="s">
        <v>551</v>
      </c>
      <c r="C1153" s="627" t="s">
        <v>567</v>
      </c>
      <c r="D1153" s="628" t="s">
        <v>568</v>
      </c>
      <c r="E1153" s="627" t="s">
        <v>554</v>
      </c>
      <c r="F1153" s="628" t="s">
        <v>555</v>
      </c>
      <c r="G1153" s="627" t="s">
        <v>1264</v>
      </c>
      <c r="H1153" s="627">
        <v>133323</v>
      </c>
      <c r="I1153" s="627">
        <v>33323</v>
      </c>
      <c r="J1153" s="627" t="s">
        <v>1907</v>
      </c>
      <c r="K1153" s="627" t="s">
        <v>1327</v>
      </c>
      <c r="L1153" s="629">
        <v>40.429867867965683</v>
      </c>
      <c r="M1153" s="629">
        <v>14</v>
      </c>
      <c r="N1153" s="630">
        <v>565.17868837531353</v>
      </c>
    </row>
    <row r="1154" spans="1:14" ht="14.4" customHeight="1" x14ac:dyDescent="0.3">
      <c r="A1154" s="625" t="s">
        <v>549</v>
      </c>
      <c r="B1154" s="626" t="s">
        <v>551</v>
      </c>
      <c r="C1154" s="627" t="s">
        <v>567</v>
      </c>
      <c r="D1154" s="628" t="s">
        <v>568</v>
      </c>
      <c r="E1154" s="627" t="s">
        <v>554</v>
      </c>
      <c r="F1154" s="628" t="s">
        <v>555</v>
      </c>
      <c r="G1154" s="627" t="s">
        <v>1264</v>
      </c>
      <c r="H1154" s="627">
        <v>133328</v>
      </c>
      <c r="I1154" s="627">
        <v>33328</v>
      </c>
      <c r="J1154" s="627" t="s">
        <v>1908</v>
      </c>
      <c r="K1154" s="627" t="s">
        <v>1327</v>
      </c>
      <c r="L1154" s="629">
        <v>40.57</v>
      </c>
      <c r="M1154" s="629">
        <v>3</v>
      </c>
      <c r="N1154" s="630">
        <v>121.71000000000001</v>
      </c>
    </row>
    <row r="1155" spans="1:14" ht="14.4" customHeight="1" x14ac:dyDescent="0.3">
      <c r="A1155" s="625" t="s">
        <v>549</v>
      </c>
      <c r="B1155" s="626" t="s">
        <v>551</v>
      </c>
      <c r="C1155" s="627" t="s">
        <v>567</v>
      </c>
      <c r="D1155" s="628" t="s">
        <v>568</v>
      </c>
      <c r="E1155" s="627" t="s">
        <v>554</v>
      </c>
      <c r="F1155" s="628" t="s">
        <v>555</v>
      </c>
      <c r="G1155" s="627" t="s">
        <v>1264</v>
      </c>
      <c r="H1155" s="627">
        <v>133330</v>
      </c>
      <c r="I1155" s="627">
        <v>33330</v>
      </c>
      <c r="J1155" s="627" t="s">
        <v>1909</v>
      </c>
      <c r="K1155" s="627" t="s">
        <v>1327</v>
      </c>
      <c r="L1155" s="629">
        <v>42.726748666613332</v>
      </c>
      <c r="M1155" s="629">
        <v>5</v>
      </c>
      <c r="N1155" s="630">
        <v>214.14073799951998</v>
      </c>
    </row>
    <row r="1156" spans="1:14" ht="14.4" customHeight="1" x14ac:dyDescent="0.3">
      <c r="A1156" s="625" t="s">
        <v>549</v>
      </c>
      <c r="B1156" s="626" t="s">
        <v>551</v>
      </c>
      <c r="C1156" s="627" t="s">
        <v>567</v>
      </c>
      <c r="D1156" s="628" t="s">
        <v>568</v>
      </c>
      <c r="E1156" s="627" t="s">
        <v>554</v>
      </c>
      <c r="F1156" s="628" t="s">
        <v>555</v>
      </c>
      <c r="G1156" s="627" t="s">
        <v>1264</v>
      </c>
      <c r="H1156" s="627">
        <v>133331</v>
      </c>
      <c r="I1156" s="627">
        <v>33331</v>
      </c>
      <c r="J1156" s="627" t="s">
        <v>1910</v>
      </c>
      <c r="K1156" s="627" t="s">
        <v>1911</v>
      </c>
      <c r="L1156" s="629">
        <v>202.79929667868501</v>
      </c>
      <c r="M1156" s="629">
        <v>78</v>
      </c>
      <c r="N1156" s="630">
        <v>15821.318800489817</v>
      </c>
    </row>
    <row r="1157" spans="1:14" ht="14.4" customHeight="1" x14ac:dyDescent="0.3">
      <c r="A1157" s="625" t="s">
        <v>549</v>
      </c>
      <c r="B1157" s="626" t="s">
        <v>551</v>
      </c>
      <c r="C1157" s="627" t="s">
        <v>567</v>
      </c>
      <c r="D1157" s="628" t="s">
        <v>568</v>
      </c>
      <c r="E1157" s="627" t="s">
        <v>554</v>
      </c>
      <c r="F1157" s="628" t="s">
        <v>555</v>
      </c>
      <c r="G1157" s="627" t="s">
        <v>1264</v>
      </c>
      <c r="H1157" s="627">
        <v>133339</v>
      </c>
      <c r="I1157" s="627">
        <v>33339</v>
      </c>
      <c r="J1157" s="627" t="s">
        <v>1472</v>
      </c>
      <c r="K1157" s="627" t="s">
        <v>1327</v>
      </c>
      <c r="L1157" s="629">
        <v>54.073000850448217</v>
      </c>
      <c r="M1157" s="629">
        <v>30</v>
      </c>
      <c r="N1157" s="630">
        <v>1621.7199449304971</v>
      </c>
    </row>
    <row r="1158" spans="1:14" ht="14.4" customHeight="1" x14ac:dyDescent="0.3">
      <c r="A1158" s="625" t="s">
        <v>549</v>
      </c>
      <c r="B1158" s="626" t="s">
        <v>551</v>
      </c>
      <c r="C1158" s="627" t="s">
        <v>567</v>
      </c>
      <c r="D1158" s="628" t="s">
        <v>568</v>
      </c>
      <c r="E1158" s="627" t="s">
        <v>554</v>
      </c>
      <c r="F1158" s="628" t="s">
        <v>555</v>
      </c>
      <c r="G1158" s="627" t="s">
        <v>1264</v>
      </c>
      <c r="H1158" s="627">
        <v>133340</v>
      </c>
      <c r="I1158" s="627">
        <v>33340</v>
      </c>
      <c r="J1158" s="627" t="s">
        <v>1473</v>
      </c>
      <c r="K1158" s="627" t="s">
        <v>1327</v>
      </c>
      <c r="L1158" s="629">
        <v>54.067775521428565</v>
      </c>
      <c r="M1158" s="629">
        <v>30</v>
      </c>
      <c r="N1158" s="630">
        <v>1621.2498430750127</v>
      </c>
    </row>
    <row r="1159" spans="1:14" ht="14.4" customHeight="1" x14ac:dyDescent="0.3">
      <c r="A1159" s="625" t="s">
        <v>549</v>
      </c>
      <c r="B1159" s="626" t="s">
        <v>551</v>
      </c>
      <c r="C1159" s="627" t="s">
        <v>567</v>
      </c>
      <c r="D1159" s="628" t="s">
        <v>568</v>
      </c>
      <c r="E1159" s="627" t="s">
        <v>554</v>
      </c>
      <c r="F1159" s="628" t="s">
        <v>555</v>
      </c>
      <c r="G1159" s="627" t="s">
        <v>1264</v>
      </c>
      <c r="H1159" s="627">
        <v>133341</v>
      </c>
      <c r="I1159" s="627">
        <v>33341</v>
      </c>
      <c r="J1159" s="627" t="s">
        <v>1474</v>
      </c>
      <c r="K1159" s="627" t="s">
        <v>1327</v>
      </c>
      <c r="L1159" s="629">
        <v>54.460592103020581</v>
      </c>
      <c r="M1159" s="629">
        <v>18</v>
      </c>
      <c r="N1159" s="630">
        <v>980.28503959684849</v>
      </c>
    </row>
    <row r="1160" spans="1:14" ht="14.4" customHeight="1" x14ac:dyDescent="0.3">
      <c r="A1160" s="625" t="s">
        <v>549</v>
      </c>
      <c r="B1160" s="626" t="s">
        <v>551</v>
      </c>
      <c r="C1160" s="627" t="s">
        <v>567</v>
      </c>
      <c r="D1160" s="628" t="s">
        <v>568</v>
      </c>
      <c r="E1160" s="627" t="s">
        <v>554</v>
      </c>
      <c r="F1160" s="628" t="s">
        <v>555</v>
      </c>
      <c r="G1160" s="627" t="s">
        <v>1264</v>
      </c>
      <c r="H1160" s="627">
        <v>133342</v>
      </c>
      <c r="I1160" s="627">
        <v>33342</v>
      </c>
      <c r="J1160" s="627" t="s">
        <v>1475</v>
      </c>
      <c r="K1160" s="627" t="s">
        <v>1327</v>
      </c>
      <c r="L1160" s="629">
        <v>54.381639875478676</v>
      </c>
      <c r="M1160" s="629">
        <v>18</v>
      </c>
      <c r="N1160" s="630">
        <v>979.80935701148837</v>
      </c>
    </row>
    <row r="1161" spans="1:14" ht="14.4" customHeight="1" x14ac:dyDescent="0.3">
      <c r="A1161" s="625" t="s">
        <v>549</v>
      </c>
      <c r="B1161" s="626" t="s">
        <v>551</v>
      </c>
      <c r="C1161" s="627" t="s">
        <v>567</v>
      </c>
      <c r="D1161" s="628" t="s">
        <v>568</v>
      </c>
      <c r="E1161" s="627" t="s">
        <v>554</v>
      </c>
      <c r="F1161" s="628" t="s">
        <v>555</v>
      </c>
      <c r="G1161" s="627" t="s">
        <v>1264</v>
      </c>
      <c r="H1161" s="627">
        <v>500732</v>
      </c>
      <c r="I1161" s="627">
        <v>33704</v>
      </c>
      <c r="J1161" s="627" t="s">
        <v>1476</v>
      </c>
      <c r="K1161" s="627" t="s">
        <v>1327</v>
      </c>
      <c r="L1161" s="629">
        <v>54.119977379181016</v>
      </c>
      <c r="M1161" s="629">
        <v>20</v>
      </c>
      <c r="N1161" s="630">
        <v>1082.3997825179879</v>
      </c>
    </row>
    <row r="1162" spans="1:14" ht="14.4" customHeight="1" x14ac:dyDescent="0.3">
      <c r="A1162" s="625" t="s">
        <v>549</v>
      </c>
      <c r="B1162" s="626" t="s">
        <v>551</v>
      </c>
      <c r="C1162" s="627" t="s">
        <v>567</v>
      </c>
      <c r="D1162" s="628" t="s">
        <v>568</v>
      </c>
      <c r="E1162" s="627" t="s">
        <v>554</v>
      </c>
      <c r="F1162" s="628" t="s">
        <v>555</v>
      </c>
      <c r="G1162" s="627" t="s">
        <v>1264</v>
      </c>
      <c r="H1162" s="627">
        <v>848207</v>
      </c>
      <c r="I1162" s="627">
        <v>33422</v>
      </c>
      <c r="J1162" s="627" t="s">
        <v>1477</v>
      </c>
      <c r="K1162" s="627" t="s">
        <v>1478</v>
      </c>
      <c r="L1162" s="629">
        <v>217.49990911673351</v>
      </c>
      <c r="M1162" s="629">
        <v>21</v>
      </c>
      <c r="N1162" s="630">
        <v>4567.4987111551764</v>
      </c>
    </row>
    <row r="1163" spans="1:14" ht="14.4" customHeight="1" x14ac:dyDescent="0.3">
      <c r="A1163" s="625" t="s">
        <v>549</v>
      </c>
      <c r="B1163" s="626" t="s">
        <v>551</v>
      </c>
      <c r="C1163" s="627" t="s">
        <v>567</v>
      </c>
      <c r="D1163" s="628" t="s">
        <v>568</v>
      </c>
      <c r="E1163" s="627" t="s">
        <v>556</v>
      </c>
      <c r="F1163" s="628" t="s">
        <v>557</v>
      </c>
      <c r="G1163" s="627"/>
      <c r="H1163" s="627">
        <v>83050</v>
      </c>
      <c r="I1163" s="627">
        <v>198192</v>
      </c>
      <c r="J1163" s="627" t="s">
        <v>1912</v>
      </c>
      <c r="K1163" s="627" t="s">
        <v>939</v>
      </c>
      <c r="L1163" s="629">
        <v>32.42</v>
      </c>
      <c r="M1163" s="629">
        <v>42</v>
      </c>
      <c r="N1163" s="630">
        <v>1361.64</v>
      </c>
    </row>
    <row r="1164" spans="1:14" ht="14.4" customHeight="1" x14ac:dyDescent="0.3">
      <c r="A1164" s="625" t="s">
        <v>549</v>
      </c>
      <c r="B1164" s="626" t="s">
        <v>551</v>
      </c>
      <c r="C1164" s="627" t="s">
        <v>567</v>
      </c>
      <c r="D1164" s="628" t="s">
        <v>568</v>
      </c>
      <c r="E1164" s="627" t="s">
        <v>556</v>
      </c>
      <c r="F1164" s="628" t="s">
        <v>557</v>
      </c>
      <c r="G1164" s="627"/>
      <c r="H1164" s="627">
        <v>197654</v>
      </c>
      <c r="I1164" s="627">
        <v>97654</v>
      </c>
      <c r="J1164" s="627" t="s">
        <v>1913</v>
      </c>
      <c r="K1164" s="627" t="s">
        <v>1914</v>
      </c>
      <c r="L1164" s="629">
        <v>31.17</v>
      </c>
      <c r="M1164" s="629">
        <v>2</v>
      </c>
      <c r="N1164" s="630">
        <v>62.34</v>
      </c>
    </row>
    <row r="1165" spans="1:14" ht="14.4" customHeight="1" x14ac:dyDescent="0.3">
      <c r="A1165" s="625" t="s">
        <v>549</v>
      </c>
      <c r="B1165" s="626" t="s">
        <v>551</v>
      </c>
      <c r="C1165" s="627" t="s">
        <v>567</v>
      </c>
      <c r="D1165" s="628" t="s">
        <v>568</v>
      </c>
      <c r="E1165" s="627" t="s">
        <v>556</v>
      </c>
      <c r="F1165" s="628" t="s">
        <v>557</v>
      </c>
      <c r="G1165" s="627" t="s">
        <v>690</v>
      </c>
      <c r="H1165" s="627">
        <v>101066</v>
      </c>
      <c r="I1165" s="627">
        <v>1066</v>
      </c>
      <c r="J1165" s="627" t="s">
        <v>1479</v>
      </c>
      <c r="K1165" s="627" t="s">
        <v>1480</v>
      </c>
      <c r="L1165" s="629">
        <v>37.758302544311782</v>
      </c>
      <c r="M1165" s="629">
        <v>19</v>
      </c>
      <c r="N1165" s="630">
        <v>717.33920305871698</v>
      </c>
    </row>
    <row r="1166" spans="1:14" ht="14.4" customHeight="1" x14ac:dyDescent="0.3">
      <c r="A1166" s="625" t="s">
        <v>549</v>
      </c>
      <c r="B1166" s="626" t="s">
        <v>551</v>
      </c>
      <c r="C1166" s="627" t="s">
        <v>567</v>
      </c>
      <c r="D1166" s="628" t="s">
        <v>568</v>
      </c>
      <c r="E1166" s="627" t="s">
        <v>556</v>
      </c>
      <c r="F1166" s="628" t="s">
        <v>557</v>
      </c>
      <c r="G1166" s="627" t="s">
        <v>690</v>
      </c>
      <c r="H1166" s="627">
        <v>101076</v>
      </c>
      <c r="I1166" s="627">
        <v>1076</v>
      </c>
      <c r="J1166" s="627" t="s">
        <v>1481</v>
      </c>
      <c r="K1166" s="627" t="s">
        <v>743</v>
      </c>
      <c r="L1166" s="629">
        <v>64.070032744770401</v>
      </c>
      <c r="M1166" s="629">
        <v>3</v>
      </c>
      <c r="N1166" s="630">
        <v>192.2100982343112</v>
      </c>
    </row>
    <row r="1167" spans="1:14" ht="14.4" customHeight="1" x14ac:dyDescent="0.3">
      <c r="A1167" s="625" t="s">
        <v>549</v>
      </c>
      <c r="B1167" s="626" t="s">
        <v>551</v>
      </c>
      <c r="C1167" s="627" t="s">
        <v>567</v>
      </c>
      <c r="D1167" s="628" t="s">
        <v>568</v>
      </c>
      <c r="E1167" s="627" t="s">
        <v>556</v>
      </c>
      <c r="F1167" s="628" t="s">
        <v>557</v>
      </c>
      <c r="G1167" s="627" t="s">
        <v>690</v>
      </c>
      <c r="H1167" s="627">
        <v>106264</v>
      </c>
      <c r="I1167" s="627">
        <v>6264</v>
      </c>
      <c r="J1167" s="627" t="s">
        <v>1484</v>
      </c>
      <c r="K1167" s="627" t="s">
        <v>1485</v>
      </c>
      <c r="L1167" s="629">
        <v>33.340879685756285</v>
      </c>
      <c r="M1167" s="629">
        <v>26</v>
      </c>
      <c r="N1167" s="630">
        <v>868.03368502403646</v>
      </c>
    </row>
    <row r="1168" spans="1:14" ht="14.4" customHeight="1" x14ac:dyDescent="0.3">
      <c r="A1168" s="625" t="s">
        <v>549</v>
      </c>
      <c r="B1168" s="626" t="s">
        <v>551</v>
      </c>
      <c r="C1168" s="627" t="s">
        <v>567</v>
      </c>
      <c r="D1168" s="628" t="s">
        <v>568</v>
      </c>
      <c r="E1168" s="627" t="s">
        <v>556</v>
      </c>
      <c r="F1168" s="628" t="s">
        <v>557</v>
      </c>
      <c r="G1168" s="627" t="s">
        <v>690</v>
      </c>
      <c r="H1168" s="627">
        <v>148261</v>
      </c>
      <c r="I1168" s="627">
        <v>48261</v>
      </c>
      <c r="J1168" s="627" t="s">
        <v>1479</v>
      </c>
      <c r="K1168" s="627" t="s">
        <v>1915</v>
      </c>
      <c r="L1168" s="629">
        <v>46.584919346133802</v>
      </c>
      <c r="M1168" s="629">
        <v>5</v>
      </c>
      <c r="N1168" s="630">
        <v>232.87951607680282</v>
      </c>
    </row>
    <row r="1169" spans="1:14" ht="14.4" customHeight="1" x14ac:dyDescent="0.3">
      <c r="A1169" s="625" t="s">
        <v>549</v>
      </c>
      <c r="B1169" s="626" t="s">
        <v>551</v>
      </c>
      <c r="C1169" s="627" t="s">
        <v>567</v>
      </c>
      <c r="D1169" s="628" t="s">
        <v>568</v>
      </c>
      <c r="E1169" s="627" t="s">
        <v>556</v>
      </c>
      <c r="F1169" s="628" t="s">
        <v>557</v>
      </c>
      <c r="G1169" s="627" t="s">
        <v>690</v>
      </c>
      <c r="H1169" s="627">
        <v>188746</v>
      </c>
      <c r="I1169" s="627">
        <v>88746</v>
      </c>
      <c r="J1169" s="627" t="s">
        <v>1916</v>
      </c>
      <c r="K1169" s="627" t="s">
        <v>1917</v>
      </c>
      <c r="L1169" s="629">
        <v>98.05</v>
      </c>
      <c r="M1169" s="629">
        <v>2</v>
      </c>
      <c r="N1169" s="630">
        <v>196.1</v>
      </c>
    </row>
    <row r="1170" spans="1:14" ht="14.4" customHeight="1" x14ac:dyDescent="0.3">
      <c r="A1170" s="625" t="s">
        <v>549</v>
      </c>
      <c r="B1170" s="626" t="s">
        <v>551</v>
      </c>
      <c r="C1170" s="627" t="s">
        <v>567</v>
      </c>
      <c r="D1170" s="628" t="s">
        <v>568</v>
      </c>
      <c r="E1170" s="627" t="s">
        <v>556</v>
      </c>
      <c r="F1170" s="628" t="s">
        <v>557</v>
      </c>
      <c r="G1170" s="627" t="s">
        <v>690</v>
      </c>
      <c r="H1170" s="627">
        <v>190778</v>
      </c>
      <c r="I1170" s="627">
        <v>90778</v>
      </c>
      <c r="J1170" s="627" t="s">
        <v>1918</v>
      </c>
      <c r="K1170" s="627" t="s">
        <v>1919</v>
      </c>
      <c r="L1170" s="629">
        <v>86.569721227034194</v>
      </c>
      <c r="M1170" s="629">
        <v>2</v>
      </c>
      <c r="N1170" s="630">
        <v>173.13944245406839</v>
      </c>
    </row>
    <row r="1171" spans="1:14" ht="14.4" customHeight="1" x14ac:dyDescent="0.3">
      <c r="A1171" s="625" t="s">
        <v>549</v>
      </c>
      <c r="B1171" s="626" t="s">
        <v>551</v>
      </c>
      <c r="C1171" s="627" t="s">
        <v>567</v>
      </c>
      <c r="D1171" s="628" t="s">
        <v>568</v>
      </c>
      <c r="E1171" s="627" t="s">
        <v>556</v>
      </c>
      <c r="F1171" s="628" t="s">
        <v>557</v>
      </c>
      <c r="G1171" s="627" t="s">
        <v>690</v>
      </c>
      <c r="H1171" s="627">
        <v>847476</v>
      </c>
      <c r="I1171" s="627">
        <v>112782</v>
      </c>
      <c r="J1171" s="627" t="s">
        <v>1495</v>
      </c>
      <c r="K1171" s="627" t="s">
        <v>1496</v>
      </c>
      <c r="L1171" s="629">
        <v>605.2679951824316</v>
      </c>
      <c r="M1171" s="629">
        <v>1.4999999999999989</v>
      </c>
      <c r="N1171" s="630">
        <v>907.90199566418801</v>
      </c>
    </row>
    <row r="1172" spans="1:14" ht="14.4" customHeight="1" x14ac:dyDescent="0.3">
      <c r="A1172" s="625" t="s">
        <v>549</v>
      </c>
      <c r="B1172" s="626" t="s">
        <v>551</v>
      </c>
      <c r="C1172" s="627" t="s">
        <v>567</v>
      </c>
      <c r="D1172" s="628" t="s">
        <v>568</v>
      </c>
      <c r="E1172" s="627" t="s">
        <v>556</v>
      </c>
      <c r="F1172" s="628" t="s">
        <v>557</v>
      </c>
      <c r="G1172" s="627" t="s">
        <v>690</v>
      </c>
      <c r="H1172" s="627">
        <v>850012</v>
      </c>
      <c r="I1172" s="627">
        <v>154748</v>
      </c>
      <c r="J1172" s="627" t="s">
        <v>1920</v>
      </c>
      <c r="K1172" s="627" t="s">
        <v>1921</v>
      </c>
      <c r="L1172" s="629">
        <v>115.31</v>
      </c>
      <c r="M1172" s="629">
        <v>1</v>
      </c>
      <c r="N1172" s="630">
        <v>115.31</v>
      </c>
    </row>
    <row r="1173" spans="1:14" ht="14.4" customHeight="1" x14ac:dyDescent="0.3">
      <c r="A1173" s="625" t="s">
        <v>549</v>
      </c>
      <c r="B1173" s="626" t="s">
        <v>551</v>
      </c>
      <c r="C1173" s="627" t="s">
        <v>567</v>
      </c>
      <c r="D1173" s="628" t="s">
        <v>568</v>
      </c>
      <c r="E1173" s="627" t="s">
        <v>556</v>
      </c>
      <c r="F1173" s="628" t="s">
        <v>557</v>
      </c>
      <c r="G1173" s="627" t="s">
        <v>1264</v>
      </c>
      <c r="H1173" s="627">
        <v>105951</v>
      </c>
      <c r="I1173" s="627">
        <v>5951</v>
      </c>
      <c r="J1173" s="627" t="s">
        <v>1499</v>
      </c>
      <c r="K1173" s="627" t="s">
        <v>1500</v>
      </c>
      <c r="L1173" s="629">
        <v>276.52613198948086</v>
      </c>
      <c r="M1173" s="629">
        <v>20</v>
      </c>
      <c r="N1173" s="630">
        <v>5507.680491990277</v>
      </c>
    </row>
    <row r="1174" spans="1:14" ht="14.4" customHeight="1" x14ac:dyDescent="0.3">
      <c r="A1174" s="625" t="s">
        <v>549</v>
      </c>
      <c r="B1174" s="626" t="s">
        <v>551</v>
      </c>
      <c r="C1174" s="627" t="s">
        <v>567</v>
      </c>
      <c r="D1174" s="628" t="s">
        <v>568</v>
      </c>
      <c r="E1174" s="627" t="s">
        <v>556</v>
      </c>
      <c r="F1174" s="628" t="s">
        <v>557</v>
      </c>
      <c r="G1174" s="627" t="s">
        <v>1264</v>
      </c>
      <c r="H1174" s="627">
        <v>116600</v>
      </c>
      <c r="I1174" s="627">
        <v>16600</v>
      </c>
      <c r="J1174" s="627" t="s">
        <v>1505</v>
      </c>
      <c r="K1174" s="627" t="s">
        <v>1506</v>
      </c>
      <c r="L1174" s="629">
        <v>45.85</v>
      </c>
      <c r="M1174" s="629">
        <v>30</v>
      </c>
      <c r="N1174" s="630">
        <v>1375.5</v>
      </c>
    </row>
    <row r="1175" spans="1:14" ht="14.4" customHeight="1" x14ac:dyDescent="0.3">
      <c r="A1175" s="625" t="s">
        <v>549</v>
      </c>
      <c r="B1175" s="626" t="s">
        <v>551</v>
      </c>
      <c r="C1175" s="627" t="s">
        <v>567</v>
      </c>
      <c r="D1175" s="628" t="s">
        <v>568</v>
      </c>
      <c r="E1175" s="627" t="s">
        <v>556</v>
      </c>
      <c r="F1175" s="628" t="s">
        <v>557</v>
      </c>
      <c r="G1175" s="627" t="s">
        <v>1264</v>
      </c>
      <c r="H1175" s="627">
        <v>117041</v>
      </c>
      <c r="I1175" s="627">
        <v>17041</v>
      </c>
      <c r="J1175" s="627" t="s">
        <v>1922</v>
      </c>
      <c r="K1175" s="627" t="s">
        <v>1923</v>
      </c>
      <c r="L1175" s="629">
        <v>154.0519820407205</v>
      </c>
      <c r="M1175" s="629">
        <v>30</v>
      </c>
      <c r="N1175" s="630">
        <v>4621.5392816288104</v>
      </c>
    </row>
    <row r="1176" spans="1:14" ht="14.4" customHeight="1" x14ac:dyDescent="0.3">
      <c r="A1176" s="625" t="s">
        <v>549</v>
      </c>
      <c r="B1176" s="626" t="s">
        <v>551</v>
      </c>
      <c r="C1176" s="627" t="s">
        <v>567</v>
      </c>
      <c r="D1176" s="628" t="s">
        <v>568</v>
      </c>
      <c r="E1176" s="627" t="s">
        <v>556</v>
      </c>
      <c r="F1176" s="628" t="s">
        <v>557</v>
      </c>
      <c r="G1176" s="627" t="s">
        <v>1264</v>
      </c>
      <c r="H1176" s="627">
        <v>117810</v>
      </c>
      <c r="I1176" s="627">
        <v>17810</v>
      </c>
      <c r="J1176" s="627" t="s">
        <v>1507</v>
      </c>
      <c r="K1176" s="627" t="s">
        <v>1508</v>
      </c>
      <c r="L1176" s="629">
        <v>3768.2666694069703</v>
      </c>
      <c r="M1176" s="629">
        <v>1.997333333333327</v>
      </c>
      <c r="N1176" s="630">
        <v>7526.4879769560157</v>
      </c>
    </row>
    <row r="1177" spans="1:14" ht="14.4" customHeight="1" x14ac:dyDescent="0.3">
      <c r="A1177" s="625" t="s">
        <v>549</v>
      </c>
      <c r="B1177" s="626" t="s">
        <v>551</v>
      </c>
      <c r="C1177" s="627" t="s">
        <v>567</v>
      </c>
      <c r="D1177" s="628" t="s">
        <v>568</v>
      </c>
      <c r="E1177" s="627" t="s">
        <v>556</v>
      </c>
      <c r="F1177" s="628" t="s">
        <v>557</v>
      </c>
      <c r="G1177" s="627" t="s">
        <v>1264</v>
      </c>
      <c r="H1177" s="627">
        <v>145010</v>
      </c>
      <c r="I1177" s="627">
        <v>45010</v>
      </c>
      <c r="J1177" s="627" t="s">
        <v>1924</v>
      </c>
      <c r="K1177" s="627" t="s">
        <v>1925</v>
      </c>
      <c r="L1177" s="629">
        <v>168.04999695786799</v>
      </c>
      <c r="M1177" s="629">
        <v>1</v>
      </c>
      <c r="N1177" s="630">
        <v>168.04999695786799</v>
      </c>
    </row>
    <row r="1178" spans="1:14" ht="14.4" customHeight="1" x14ac:dyDescent="0.3">
      <c r="A1178" s="625" t="s">
        <v>549</v>
      </c>
      <c r="B1178" s="626" t="s">
        <v>551</v>
      </c>
      <c r="C1178" s="627" t="s">
        <v>567</v>
      </c>
      <c r="D1178" s="628" t="s">
        <v>568</v>
      </c>
      <c r="E1178" s="627" t="s">
        <v>556</v>
      </c>
      <c r="F1178" s="628" t="s">
        <v>557</v>
      </c>
      <c r="G1178" s="627" t="s">
        <v>1264</v>
      </c>
      <c r="H1178" s="627">
        <v>147727</v>
      </c>
      <c r="I1178" s="627">
        <v>47727</v>
      </c>
      <c r="J1178" s="627" t="s">
        <v>1509</v>
      </c>
      <c r="K1178" s="627" t="s">
        <v>1510</v>
      </c>
      <c r="L1178" s="629">
        <v>138.35981153410148</v>
      </c>
      <c r="M1178" s="629">
        <v>3</v>
      </c>
      <c r="N1178" s="630">
        <v>415.07985546543796</v>
      </c>
    </row>
    <row r="1179" spans="1:14" ht="14.4" customHeight="1" x14ac:dyDescent="0.3">
      <c r="A1179" s="625" t="s">
        <v>549</v>
      </c>
      <c r="B1179" s="626" t="s">
        <v>551</v>
      </c>
      <c r="C1179" s="627" t="s">
        <v>567</v>
      </c>
      <c r="D1179" s="628" t="s">
        <v>568</v>
      </c>
      <c r="E1179" s="627" t="s">
        <v>556</v>
      </c>
      <c r="F1179" s="628" t="s">
        <v>557</v>
      </c>
      <c r="G1179" s="627" t="s">
        <v>1264</v>
      </c>
      <c r="H1179" s="627">
        <v>153853</v>
      </c>
      <c r="I1179" s="627">
        <v>53853</v>
      </c>
      <c r="J1179" s="627" t="s">
        <v>1512</v>
      </c>
      <c r="K1179" s="627" t="s">
        <v>1513</v>
      </c>
      <c r="L1179" s="629">
        <v>203.46818555539531</v>
      </c>
      <c r="M1179" s="629">
        <v>6</v>
      </c>
      <c r="N1179" s="630">
        <v>1370.4468766070581</v>
      </c>
    </row>
    <row r="1180" spans="1:14" ht="14.4" customHeight="1" x14ac:dyDescent="0.3">
      <c r="A1180" s="625" t="s">
        <v>549</v>
      </c>
      <c r="B1180" s="626" t="s">
        <v>551</v>
      </c>
      <c r="C1180" s="627" t="s">
        <v>567</v>
      </c>
      <c r="D1180" s="628" t="s">
        <v>568</v>
      </c>
      <c r="E1180" s="627" t="s">
        <v>556</v>
      </c>
      <c r="F1180" s="628" t="s">
        <v>557</v>
      </c>
      <c r="G1180" s="627" t="s">
        <v>1264</v>
      </c>
      <c r="H1180" s="627">
        <v>155636</v>
      </c>
      <c r="I1180" s="627">
        <v>55636</v>
      </c>
      <c r="J1180" s="627" t="s">
        <v>1926</v>
      </c>
      <c r="K1180" s="627" t="s">
        <v>1927</v>
      </c>
      <c r="L1180" s="629">
        <v>55.550062853186844</v>
      </c>
      <c r="M1180" s="629">
        <v>2</v>
      </c>
      <c r="N1180" s="630">
        <v>111.10012570637369</v>
      </c>
    </row>
    <row r="1181" spans="1:14" ht="14.4" customHeight="1" x14ac:dyDescent="0.3">
      <c r="A1181" s="625" t="s">
        <v>549</v>
      </c>
      <c r="B1181" s="626" t="s">
        <v>551</v>
      </c>
      <c r="C1181" s="627" t="s">
        <v>567</v>
      </c>
      <c r="D1181" s="628" t="s">
        <v>568</v>
      </c>
      <c r="E1181" s="627" t="s">
        <v>556</v>
      </c>
      <c r="F1181" s="628" t="s">
        <v>557</v>
      </c>
      <c r="G1181" s="627" t="s">
        <v>1264</v>
      </c>
      <c r="H1181" s="627">
        <v>172972</v>
      </c>
      <c r="I1181" s="627">
        <v>72972</v>
      </c>
      <c r="J1181" s="627" t="s">
        <v>1516</v>
      </c>
      <c r="K1181" s="627" t="s">
        <v>1517</v>
      </c>
      <c r="L1181" s="629">
        <v>225.85352374094768</v>
      </c>
      <c r="M1181" s="629">
        <v>100</v>
      </c>
      <c r="N1181" s="630">
        <v>22620.067765894648</v>
      </c>
    </row>
    <row r="1182" spans="1:14" ht="14.4" customHeight="1" x14ac:dyDescent="0.3">
      <c r="A1182" s="625" t="s">
        <v>549</v>
      </c>
      <c r="B1182" s="626" t="s">
        <v>551</v>
      </c>
      <c r="C1182" s="627" t="s">
        <v>567</v>
      </c>
      <c r="D1182" s="628" t="s">
        <v>568</v>
      </c>
      <c r="E1182" s="627" t="s">
        <v>556</v>
      </c>
      <c r="F1182" s="628" t="s">
        <v>557</v>
      </c>
      <c r="G1182" s="627" t="s">
        <v>1264</v>
      </c>
      <c r="H1182" s="627">
        <v>176360</v>
      </c>
      <c r="I1182" s="627">
        <v>76360</v>
      </c>
      <c r="J1182" s="627" t="s">
        <v>1518</v>
      </c>
      <c r="K1182" s="627" t="s">
        <v>1519</v>
      </c>
      <c r="L1182" s="629">
        <v>75.300046613639722</v>
      </c>
      <c r="M1182" s="629">
        <v>76</v>
      </c>
      <c r="N1182" s="630">
        <v>5722.8013984091922</v>
      </c>
    </row>
    <row r="1183" spans="1:14" ht="14.4" customHeight="1" x14ac:dyDescent="0.3">
      <c r="A1183" s="625" t="s">
        <v>549</v>
      </c>
      <c r="B1183" s="626" t="s">
        <v>551</v>
      </c>
      <c r="C1183" s="627" t="s">
        <v>567</v>
      </c>
      <c r="D1183" s="628" t="s">
        <v>568</v>
      </c>
      <c r="E1183" s="627" t="s">
        <v>556</v>
      </c>
      <c r="F1183" s="628" t="s">
        <v>557</v>
      </c>
      <c r="G1183" s="627" t="s">
        <v>1264</v>
      </c>
      <c r="H1183" s="627">
        <v>185525</v>
      </c>
      <c r="I1183" s="627">
        <v>85525</v>
      </c>
      <c r="J1183" s="627" t="s">
        <v>1928</v>
      </c>
      <c r="K1183" s="627" t="s">
        <v>1929</v>
      </c>
      <c r="L1183" s="629">
        <v>275.66004715666975</v>
      </c>
      <c r="M1183" s="629">
        <v>9</v>
      </c>
      <c r="N1183" s="630">
        <v>2550.3001886266788</v>
      </c>
    </row>
    <row r="1184" spans="1:14" ht="14.4" customHeight="1" x14ac:dyDescent="0.3">
      <c r="A1184" s="625" t="s">
        <v>549</v>
      </c>
      <c r="B1184" s="626" t="s">
        <v>551</v>
      </c>
      <c r="C1184" s="627" t="s">
        <v>567</v>
      </c>
      <c r="D1184" s="628" t="s">
        <v>568</v>
      </c>
      <c r="E1184" s="627" t="s">
        <v>556</v>
      </c>
      <c r="F1184" s="628" t="s">
        <v>557</v>
      </c>
      <c r="G1184" s="627" t="s">
        <v>1264</v>
      </c>
      <c r="H1184" s="627">
        <v>844851</v>
      </c>
      <c r="I1184" s="627">
        <v>107135</v>
      </c>
      <c r="J1184" s="627" t="s">
        <v>1930</v>
      </c>
      <c r="K1184" s="627" t="s">
        <v>1931</v>
      </c>
      <c r="L1184" s="629">
        <v>70.73</v>
      </c>
      <c r="M1184" s="629">
        <v>2</v>
      </c>
      <c r="N1184" s="630">
        <v>141.46</v>
      </c>
    </row>
    <row r="1185" spans="1:14" ht="14.4" customHeight="1" x14ac:dyDescent="0.3">
      <c r="A1185" s="625" t="s">
        <v>549</v>
      </c>
      <c r="B1185" s="626" t="s">
        <v>551</v>
      </c>
      <c r="C1185" s="627" t="s">
        <v>567</v>
      </c>
      <c r="D1185" s="628" t="s">
        <v>568</v>
      </c>
      <c r="E1185" s="627" t="s">
        <v>558</v>
      </c>
      <c r="F1185" s="628" t="s">
        <v>559</v>
      </c>
      <c r="G1185" s="627" t="s">
        <v>690</v>
      </c>
      <c r="H1185" s="627">
        <v>100871</v>
      </c>
      <c r="I1185" s="627">
        <v>871</v>
      </c>
      <c r="J1185" s="627" t="s">
        <v>1932</v>
      </c>
      <c r="K1185" s="627" t="s">
        <v>1933</v>
      </c>
      <c r="L1185" s="629">
        <v>62.95</v>
      </c>
      <c r="M1185" s="629">
        <v>1</v>
      </c>
      <c r="N1185" s="630">
        <v>62.95</v>
      </c>
    </row>
    <row r="1186" spans="1:14" ht="14.4" customHeight="1" x14ac:dyDescent="0.3">
      <c r="A1186" s="625" t="s">
        <v>549</v>
      </c>
      <c r="B1186" s="626" t="s">
        <v>551</v>
      </c>
      <c r="C1186" s="627" t="s">
        <v>567</v>
      </c>
      <c r="D1186" s="628" t="s">
        <v>568</v>
      </c>
      <c r="E1186" s="627" t="s">
        <v>558</v>
      </c>
      <c r="F1186" s="628" t="s">
        <v>559</v>
      </c>
      <c r="G1186" s="627" t="s">
        <v>690</v>
      </c>
      <c r="H1186" s="627">
        <v>113798</v>
      </c>
      <c r="I1186" s="627">
        <v>13798</v>
      </c>
      <c r="J1186" s="627" t="s">
        <v>1520</v>
      </c>
      <c r="K1186" s="627" t="s">
        <v>1521</v>
      </c>
      <c r="L1186" s="629">
        <v>84.019517212335003</v>
      </c>
      <c r="M1186" s="629">
        <v>1</v>
      </c>
      <c r="N1186" s="630">
        <v>84.019517212335003</v>
      </c>
    </row>
    <row r="1187" spans="1:14" ht="14.4" customHeight="1" x14ac:dyDescent="0.3">
      <c r="A1187" s="625" t="s">
        <v>549</v>
      </c>
      <c r="B1187" s="626" t="s">
        <v>551</v>
      </c>
      <c r="C1187" s="627" t="s">
        <v>567</v>
      </c>
      <c r="D1187" s="628" t="s">
        <v>568</v>
      </c>
      <c r="E1187" s="627" t="s">
        <v>558</v>
      </c>
      <c r="F1187" s="628" t="s">
        <v>559</v>
      </c>
      <c r="G1187" s="627" t="s">
        <v>690</v>
      </c>
      <c r="H1187" s="627">
        <v>115892</v>
      </c>
      <c r="I1187" s="627">
        <v>15892</v>
      </c>
      <c r="J1187" s="627" t="s">
        <v>1934</v>
      </c>
      <c r="K1187" s="627" t="s">
        <v>1058</v>
      </c>
      <c r="L1187" s="629">
        <v>146.249913855995</v>
      </c>
      <c r="M1187" s="629">
        <v>5</v>
      </c>
      <c r="N1187" s="630">
        <v>731.24956927997505</v>
      </c>
    </row>
    <row r="1188" spans="1:14" ht="14.4" customHeight="1" x14ac:dyDescent="0.3">
      <c r="A1188" s="625" t="s">
        <v>549</v>
      </c>
      <c r="B1188" s="626" t="s">
        <v>551</v>
      </c>
      <c r="C1188" s="627" t="s">
        <v>567</v>
      </c>
      <c r="D1188" s="628" t="s">
        <v>568</v>
      </c>
      <c r="E1188" s="627" t="s">
        <v>558</v>
      </c>
      <c r="F1188" s="628" t="s">
        <v>559</v>
      </c>
      <c r="G1188" s="627" t="s">
        <v>690</v>
      </c>
      <c r="H1188" s="627">
        <v>116895</v>
      </c>
      <c r="I1188" s="627">
        <v>16895</v>
      </c>
      <c r="J1188" s="627" t="s">
        <v>1935</v>
      </c>
      <c r="K1188" s="627" t="s">
        <v>1936</v>
      </c>
      <c r="L1188" s="629">
        <v>86.726666666666674</v>
      </c>
      <c r="M1188" s="629">
        <v>5</v>
      </c>
      <c r="N1188" s="630">
        <v>431.33000000000004</v>
      </c>
    </row>
    <row r="1189" spans="1:14" ht="14.4" customHeight="1" x14ac:dyDescent="0.3">
      <c r="A1189" s="625" t="s">
        <v>549</v>
      </c>
      <c r="B1189" s="626" t="s">
        <v>551</v>
      </c>
      <c r="C1189" s="627" t="s">
        <v>567</v>
      </c>
      <c r="D1189" s="628" t="s">
        <v>568</v>
      </c>
      <c r="E1189" s="627" t="s">
        <v>558</v>
      </c>
      <c r="F1189" s="628" t="s">
        <v>559</v>
      </c>
      <c r="G1189" s="627" t="s">
        <v>690</v>
      </c>
      <c r="H1189" s="627">
        <v>116896</v>
      </c>
      <c r="I1189" s="627">
        <v>16896</v>
      </c>
      <c r="J1189" s="627" t="s">
        <v>1937</v>
      </c>
      <c r="K1189" s="627" t="s">
        <v>1938</v>
      </c>
      <c r="L1189" s="629">
        <v>83.08</v>
      </c>
      <c r="M1189" s="629">
        <v>2</v>
      </c>
      <c r="N1189" s="630">
        <v>166.16</v>
      </c>
    </row>
    <row r="1190" spans="1:14" ht="14.4" customHeight="1" x14ac:dyDescent="0.3">
      <c r="A1190" s="625" t="s">
        <v>549</v>
      </c>
      <c r="B1190" s="626" t="s">
        <v>551</v>
      </c>
      <c r="C1190" s="627" t="s">
        <v>567</v>
      </c>
      <c r="D1190" s="628" t="s">
        <v>568</v>
      </c>
      <c r="E1190" s="627" t="s">
        <v>558</v>
      </c>
      <c r="F1190" s="628" t="s">
        <v>559</v>
      </c>
      <c r="G1190" s="627" t="s">
        <v>690</v>
      </c>
      <c r="H1190" s="627">
        <v>117170</v>
      </c>
      <c r="I1190" s="627">
        <v>17170</v>
      </c>
      <c r="J1190" s="627" t="s">
        <v>1939</v>
      </c>
      <c r="K1190" s="627" t="s">
        <v>1940</v>
      </c>
      <c r="L1190" s="629">
        <v>77.430000000000007</v>
      </c>
      <c r="M1190" s="629">
        <v>3</v>
      </c>
      <c r="N1190" s="630">
        <v>232.29000000000002</v>
      </c>
    </row>
    <row r="1191" spans="1:14" ht="14.4" customHeight="1" x14ac:dyDescent="0.3">
      <c r="A1191" s="625" t="s">
        <v>549</v>
      </c>
      <c r="B1191" s="626" t="s">
        <v>551</v>
      </c>
      <c r="C1191" s="627" t="s">
        <v>567</v>
      </c>
      <c r="D1191" s="628" t="s">
        <v>568</v>
      </c>
      <c r="E1191" s="627" t="s">
        <v>558</v>
      </c>
      <c r="F1191" s="628" t="s">
        <v>559</v>
      </c>
      <c r="G1191" s="627" t="s">
        <v>690</v>
      </c>
      <c r="H1191" s="627">
        <v>117171</v>
      </c>
      <c r="I1191" s="627">
        <v>17171</v>
      </c>
      <c r="J1191" s="627" t="s">
        <v>1941</v>
      </c>
      <c r="K1191" s="627" t="s">
        <v>739</v>
      </c>
      <c r="L1191" s="629">
        <v>76.77</v>
      </c>
      <c r="M1191" s="629">
        <v>2</v>
      </c>
      <c r="N1191" s="630">
        <v>153.54</v>
      </c>
    </row>
    <row r="1192" spans="1:14" ht="14.4" customHeight="1" x14ac:dyDescent="0.3">
      <c r="A1192" s="625" t="s">
        <v>549</v>
      </c>
      <c r="B1192" s="626" t="s">
        <v>551</v>
      </c>
      <c r="C1192" s="627" t="s">
        <v>567</v>
      </c>
      <c r="D1192" s="628" t="s">
        <v>568</v>
      </c>
      <c r="E1192" s="627" t="s">
        <v>558</v>
      </c>
      <c r="F1192" s="628" t="s">
        <v>559</v>
      </c>
      <c r="G1192" s="627" t="s">
        <v>690</v>
      </c>
      <c r="H1192" s="627">
        <v>154516</v>
      </c>
      <c r="I1192" s="627">
        <v>54516</v>
      </c>
      <c r="J1192" s="627" t="s">
        <v>1522</v>
      </c>
      <c r="K1192" s="627" t="s">
        <v>1060</v>
      </c>
      <c r="L1192" s="629">
        <v>392.99066896100697</v>
      </c>
      <c r="M1192" s="629">
        <v>2</v>
      </c>
      <c r="N1192" s="630">
        <v>785.98133792201395</v>
      </c>
    </row>
    <row r="1193" spans="1:14" ht="14.4" customHeight="1" x14ac:dyDescent="0.3">
      <c r="A1193" s="625" t="s">
        <v>549</v>
      </c>
      <c r="B1193" s="626" t="s">
        <v>551</v>
      </c>
      <c r="C1193" s="627" t="s">
        <v>567</v>
      </c>
      <c r="D1193" s="628" t="s">
        <v>568</v>
      </c>
      <c r="E1193" s="627" t="s">
        <v>558</v>
      </c>
      <c r="F1193" s="628" t="s">
        <v>559</v>
      </c>
      <c r="G1193" s="627" t="s">
        <v>690</v>
      </c>
      <c r="H1193" s="627">
        <v>161980</v>
      </c>
      <c r="I1193" s="627">
        <v>61980</v>
      </c>
      <c r="J1193" s="627" t="s">
        <v>1942</v>
      </c>
      <c r="K1193" s="627" t="s">
        <v>1943</v>
      </c>
      <c r="L1193" s="629">
        <v>59.55</v>
      </c>
      <c r="M1193" s="629">
        <v>1</v>
      </c>
      <c r="N1193" s="630">
        <v>59.55</v>
      </c>
    </row>
    <row r="1194" spans="1:14" ht="14.4" customHeight="1" x14ac:dyDescent="0.3">
      <c r="A1194" s="625" t="s">
        <v>549</v>
      </c>
      <c r="B1194" s="626" t="s">
        <v>551</v>
      </c>
      <c r="C1194" s="627" t="s">
        <v>567</v>
      </c>
      <c r="D1194" s="628" t="s">
        <v>568</v>
      </c>
      <c r="E1194" s="627" t="s">
        <v>558</v>
      </c>
      <c r="F1194" s="628" t="s">
        <v>559</v>
      </c>
      <c r="G1194" s="627" t="s">
        <v>690</v>
      </c>
      <c r="H1194" s="627">
        <v>183973</v>
      </c>
      <c r="I1194" s="627">
        <v>83973</v>
      </c>
      <c r="J1194" s="627" t="s">
        <v>1944</v>
      </c>
      <c r="K1194" s="627" t="s">
        <v>1945</v>
      </c>
      <c r="L1194" s="629">
        <v>150.43</v>
      </c>
      <c r="M1194" s="629">
        <v>1</v>
      </c>
      <c r="N1194" s="630">
        <v>150.43</v>
      </c>
    </row>
    <row r="1195" spans="1:14" ht="14.4" customHeight="1" x14ac:dyDescent="0.3">
      <c r="A1195" s="625" t="s">
        <v>549</v>
      </c>
      <c r="B1195" s="626" t="s">
        <v>551</v>
      </c>
      <c r="C1195" s="627" t="s">
        <v>567</v>
      </c>
      <c r="D1195" s="628" t="s">
        <v>568</v>
      </c>
      <c r="E1195" s="627" t="s">
        <v>558</v>
      </c>
      <c r="F1195" s="628" t="s">
        <v>559</v>
      </c>
      <c r="G1195" s="627" t="s">
        <v>690</v>
      </c>
      <c r="H1195" s="627">
        <v>199248</v>
      </c>
      <c r="I1195" s="627">
        <v>99248</v>
      </c>
      <c r="J1195" s="627" t="s">
        <v>1946</v>
      </c>
      <c r="K1195" s="627" t="s">
        <v>1940</v>
      </c>
      <c r="L1195" s="629">
        <v>67.560029508445993</v>
      </c>
      <c r="M1195" s="629">
        <v>3</v>
      </c>
      <c r="N1195" s="630">
        <v>202.68008852533796</v>
      </c>
    </row>
    <row r="1196" spans="1:14" ht="14.4" customHeight="1" x14ac:dyDescent="0.3">
      <c r="A1196" s="625" t="s">
        <v>549</v>
      </c>
      <c r="B1196" s="626" t="s">
        <v>551</v>
      </c>
      <c r="C1196" s="627" t="s">
        <v>569</v>
      </c>
      <c r="D1196" s="628" t="s">
        <v>570</v>
      </c>
      <c r="E1196" s="627" t="s">
        <v>552</v>
      </c>
      <c r="F1196" s="628" t="s">
        <v>553</v>
      </c>
      <c r="G1196" s="627"/>
      <c r="H1196" s="627">
        <v>184317</v>
      </c>
      <c r="I1196" s="627">
        <v>184317</v>
      </c>
      <c r="J1196" s="627" t="s">
        <v>649</v>
      </c>
      <c r="K1196" s="627" t="s">
        <v>651</v>
      </c>
      <c r="L1196" s="629">
        <v>2773.91161384304</v>
      </c>
      <c r="M1196" s="629">
        <v>1</v>
      </c>
      <c r="N1196" s="630">
        <v>2773.91161384304</v>
      </c>
    </row>
    <row r="1197" spans="1:14" ht="14.4" customHeight="1" x14ac:dyDescent="0.3">
      <c r="A1197" s="625" t="s">
        <v>549</v>
      </c>
      <c r="B1197" s="626" t="s">
        <v>551</v>
      </c>
      <c r="C1197" s="627" t="s">
        <v>569</v>
      </c>
      <c r="D1197" s="628" t="s">
        <v>570</v>
      </c>
      <c r="E1197" s="627" t="s">
        <v>552</v>
      </c>
      <c r="F1197" s="628" t="s">
        <v>553</v>
      </c>
      <c r="G1197" s="627"/>
      <c r="H1197" s="627">
        <v>184318</v>
      </c>
      <c r="I1197" s="627">
        <v>184318</v>
      </c>
      <c r="J1197" s="627" t="s">
        <v>649</v>
      </c>
      <c r="K1197" s="627" t="s">
        <v>652</v>
      </c>
      <c r="L1197" s="629">
        <v>5702.15</v>
      </c>
      <c r="M1197" s="629">
        <v>0.24399999999999999</v>
      </c>
      <c r="N1197" s="630">
        <v>1391.3245999999999</v>
      </c>
    </row>
    <row r="1198" spans="1:14" ht="14.4" customHeight="1" x14ac:dyDescent="0.3">
      <c r="A1198" s="625" t="s">
        <v>549</v>
      </c>
      <c r="B1198" s="626" t="s">
        <v>551</v>
      </c>
      <c r="C1198" s="627" t="s">
        <v>569</v>
      </c>
      <c r="D1198" s="628" t="s">
        <v>570</v>
      </c>
      <c r="E1198" s="627" t="s">
        <v>552</v>
      </c>
      <c r="F1198" s="628" t="s">
        <v>553</v>
      </c>
      <c r="G1198" s="627" t="s">
        <v>690</v>
      </c>
      <c r="H1198" s="627">
        <v>196884</v>
      </c>
      <c r="I1198" s="627">
        <v>96884</v>
      </c>
      <c r="J1198" s="627" t="s">
        <v>1127</v>
      </c>
      <c r="K1198" s="627" t="s">
        <v>1128</v>
      </c>
      <c r="L1198" s="629">
        <v>15.249000000000001</v>
      </c>
      <c r="M1198" s="629">
        <v>1</v>
      </c>
      <c r="N1198" s="630">
        <v>15.249000000000001</v>
      </c>
    </row>
    <row r="1199" spans="1:14" ht="14.4" customHeight="1" x14ac:dyDescent="0.3">
      <c r="A1199" s="625" t="s">
        <v>549</v>
      </c>
      <c r="B1199" s="626" t="s">
        <v>551</v>
      </c>
      <c r="C1199" s="627" t="s">
        <v>571</v>
      </c>
      <c r="D1199" s="628" t="s">
        <v>572</v>
      </c>
      <c r="E1199" s="627" t="s">
        <v>552</v>
      </c>
      <c r="F1199" s="628" t="s">
        <v>553</v>
      </c>
      <c r="G1199" s="627"/>
      <c r="H1199" s="627">
        <v>16972</v>
      </c>
      <c r="I1199" s="627">
        <v>16972</v>
      </c>
      <c r="J1199" s="627" t="s">
        <v>579</v>
      </c>
      <c r="K1199" s="627" t="s">
        <v>580</v>
      </c>
      <c r="L1199" s="629">
        <v>1184.2315411149436</v>
      </c>
      <c r="M1199" s="629">
        <v>90.322000000000003</v>
      </c>
      <c r="N1199" s="630">
        <v>106894.29664631582</v>
      </c>
    </row>
    <row r="1200" spans="1:14" ht="14.4" customHeight="1" x14ac:dyDescent="0.3">
      <c r="A1200" s="625" t="s">
        <v>549</v>
      </c>
      <c r="B1200" s="626" t="s">
        <v>551</v>
      </c>
      <c r="C1200" s="627" t="s">
        <v>571</v>
      </c>
      <c r="D1200" s="628" t="s">
        <v>572</v>
      </c>
      <c r="E1200" s="627" t="s">
        <v>552</v>
      </c>
      <c r="F1200" s="628" t="s">
        <v>553</v>
      </c>
      <c r="G1200" s="627"/>
      <c r="H1200" s="627">
        <v>16975</v>
      </c>
      <c r="I1200" s="627">
        <v>16975</v>
      </c>
      <c r="J1200" s="627" t="s">
        <v>579</v>
      </c>
      <c r="K1200" s="627" t="s">
        <v>581</v>
      </c>
      <c r="L1200" s="629">
        <v>272.77774647887185</v>
      </c>
      <c r="M1200" s="629">
        <v>70.83173390000006</v>
      </c>
      <c r="N1200" s="630">
        <v>24787.09392328799</v>
      </c>
    </row>
    <row r="1201" spans="1:14" ht="14.4" customHeight="1" x14ac:dyDescent="0.3">
      <c r="A1201" s="625" t="s">
        <v>549</v>
      </c>
      <c r="B1201" s="626" t="s">
        <v>551</v>
      </c>
      <c r="C1201" s="627" t="s">
        <v>571</v>
      </c>
      <c r="D1201" s="628" t="s">
        <v>572</v>
      </c>
      <c r="E1201" s="627" t="s">
        <v>552</v>
      </c>
      <c r="F1201" s="628" t="s">
        <v>553</v>
      </c>
      <c r="G1201" s="627"/>
      <c r="H1201" s="627">
        <v>26244</v>
      </c>
      <c r="I1201" s="627">
        <v>26244</v>
      </c>
      <c r="J1201" s="627" t="s">
        <v>1947</v>
      </c>
      <c r="K1201" s="627" t="s">
        <v>1948</v>
      </c>
      <c r="L1201" s="629">
        <v>5657.81</v>
      </c>
      <c r="M1201" s="629">
        <v>2</v>
      </c>
      <c r="N1201" s="630">
        <v>11315.62</v>
      </c>
    </row>
    <row r="1202" spans="1:14" ht="14.4" customHeight="1" x14ac:dyDescent="0.3">
      <c r="A1202" s="625" t="s">
        <v>549</v>
      </c>
      <c r="B1202" s="626" t="s">
        <v>551</v>
      </c>
      <c r="C1202" s="627" t="s">
        <v>571</v>
      </c>
      <c r="D1202" s="628" t="s">
        <v>572</v>
      </c>
      <c r="E1202" s="627" t="s">
        <v>552</v>
      </c>
      <c r="F1202" s="628" t="s">
        <v>553</v>
      </c>
      <c r="G1202" s="627"/>
      <c r="H1202" s="627">
        <v>112665</v>
      </c>
      <c r="I1202" s="627">
        <v>12665</v>
      </c>
      <c r="J1202" s="627" t="s">
        <v>594</v>
      </c>
      <c r="K1202" s="627" t="s">
        <v>595</v>
      </c>
      <c r="L1202" s="629">
        <v>73.187351693204207</v>
      </c>
      <c r="M1202" s="629">
        <v>360.15518160000005</v>
      </c>
      <c r="N1202" s="630">
        <v>26385.376502091847</v>
      </c>
    </row>
    <row r="1203" spans="1:14" ht="14.4" customHeight="1" x14ac:dyDescent="0.3">
      <c r="A1203" s="625" t="s">
        <v>549</v>
      </c>
      <c r="B1203" s="626" t="s">
        <v>551</v>
      </c>
      <c r="C1203" s="627" t="s">
        <v>571</v>
      </c>
      <c r="D1203" s="628" t="s">
        <v>572</v>
      </c>
      <c r="E1203" s="627" t="s">
        <v>552</v>
      </c>
      <c r="F1203" s="628" t="s">
        <v>553</v>
      </c>
      <c r="G1203" s="627"/>
      <c r="H1203" s="627">
        <v>112666</v>
      </c>
      <c r="I1203" s="627">
        <v>12666</v>
      </c>
      <c r="J1203" s="627" t="s">
        <v>594</v>
      </c>
      <c r="K1203" s="627" t="s">
        <v>596</v>
      </c>
      <c r="L1203" s="629">
        <v>141.28015476304077</v>
      </c>
      <c r="M1203" s="629">
        <v>85.799959599999909</v>
      </c>
      <c r="N1203" s="630">
        <v>12121.831220611231</v>
      </c>
    </row>
    <row r="1204" spans="1:14" ht="14.4" customHeight="1" x14ac:dyDescent="0.3">
      <c r="A1204" s="625" t="s">
        <v>549</v>
      </c>
      <c r="B1204" s="626" t="s">
        <v>551</v>
      </c>
      <c r="C1204" s="627" t="s">
        <v>571</v>
      </c>
      <c r="D1204" s="628" t="s">
        <v>572</v>
      </c>
      <c r="E1204" s="627" t="s">
        <v>552</v>
      </c>
      <c r="F1204" s="628" t="s">
        <v>553</v>
      </c>
      <c r="G1204" s="627"/>
      <c r="H1204" s="627">
        <v>112667</v>
      </c>
      <c r="I1204" s="627">
        <v>12667</v>
      </c>
      <c r="J1204" s="627" t="s">
        <v>594</v>
      </c>
      <c r="K1204" s="627" t="s">
        <v>597</v>
      </c>
      <c r="L1204" s="629">
        <v>589.76559018850787</v>
      </c>
      <c r="M1204" s="629">
        <v>572.60610330000043</v>
      </c>
      <c r="N1204" s="630">
        <v>338744.72859937942</v>
      </c>
    </row>
    <row r="1205" spans="1:14" ht="14.4" customHeight="1" x14ac:dyDescent="0.3">
      <c r="A1205" s="625" t="s">
        <v>549</v>
      </c>
      <c r="B1205" s="626" t="s">
        <v>551</v>
      </c>
      <c r="C1205" s="627" t="s">
        <v>571</v>
      </c>
      <c r="D1205" s="628" t="s">
        <v>572</v>
      </c>
      <c r="E1205" s="627" t="s">
        <v>552</v>
      </c>
      <c r="F1205" s="628" t="s">
        <v>553</v>
      </c>
      <c r="G1205" s="627"/>
      <c r="H1205" s="627">
        <v>127909</v>
      </c>
      <c r="I1205" s="627">
        <v>127909</v>
      </c>
      <c r="J1205" s="627" t="s">
        <v>614</v>
      </c>
      <c r="K1205" s="627" t="s">
        <v>1949</v>
      </c>
      <c r="L1205" s="629">
        <v>1113.9766039140386</v>
      </c>
      <c r="M1205" s="629">
        <v>92.376000000000005</v>
      </c>
      <c r="N1205" s="630">
        <v>102907.82009351729</v>
      </c>
    </row>
    <row r="1206" spans="1:14" ht="14.4" customHeight="1" x14ac:dyDescent="0.3">
      <c r="A1206" s="625" t="s">
        <v>549</v>
      </c>
      <c r="B1206" s="626" t="s">
        <v>551</v>
      </c>
      <c r="C1206" s="627" t="s">
        <v>571</v>
      </c>
      <c r="D1206" s="628" t="s">
        <v>572</v>
      </c>
      <c r="E1206" s="627" t="s">
        <v>552</v>
      </c>
      <c r="F1206" s="628" t="s">
        <v>553</v>
      </c>
      <c r="G1206" s="627"/>
      <c r="H1206" s="627">
        <v>127910</v>
      </c>
      <c r="I1206" s="627">
        <v>127910</v>
      </c>
      <c r="J1206" s="627" t="s">
        <v>614</v>
      </c>
      <c r="K1206" s="627" t="s">
        <v>615</v>
      </c>
      <c r="L1206" s="629">
        <v>4744.9275436709277</v>
      </c>
      <c r="M1206" s="629">
        <v>57.68</v>
      </c>
      <c r="N1206" s="630">
        <v>273731.18202732166</v>
      </c>
    </row>
    <row r="1207" spans="1:14" ht="14.4" customHeight="1" x14ac:dyDescent="0.3">
      <c r="A1207" s="625" t="s">
        <v>549</v>
      </c>
      <c r="B1207" s="626" t="s">
        <v>551</v>
      </c>
      <c r="C1207" s="627" t="s">
        <v>571</v>
      </c>
      <c r="D1207" s="628" t="s">
        <v>572</v>
      </c>
      <c r="E1207" s="627" t="s">
        <v>552</v>
      </c>
      <c r="F1207" s="628" t="s">
        <v>553</v>
      </c>
      <c r="G1207" s="627"/>
      <c r="H1207" s="627">
        <v>148679</v>
      </c>
      <c r="I1207" s="627">
        <v>148679</v>
      </c>
      <c r="J1207" s="627" t="s">
        <v>1950</v>
      </c>
      <c r="K1207" s="627" t="s">
        <v>1951</v>
      </c>
      <c r="L1207" s="629">
        <v>310.08</v>
      </c>
      <c r="M1207" s="629">
        <v>4</v>
      </c>
      <c r="N1207" s="630">
        <v>1240.32</v>
      </c>
    </row>
    <row r="1208" spans="1:14" ht="14.4" customHeight="1" x14ac:dyDescent="0.3">
      <c r="A1208" s="625" t="s">
        <v>549</v>
      </c>
      <c r="B1208" s="626" t="s">
        <v>551</v>
      </c>
      <c r="C1208" s="627" t="s">
        <v>571</v>
      </c>
      <c r="D1208" s="628" t="s">
        <v>572</v>
      </c>
      <c r="E1208" s="627" t="s">
        <v>552</v>
      </c>
      <c r="F1208" s="628" t="s">
        <v>553</v>
      </c>
      <c r="G1208" s="627"/>
      <c r="H1208" s="627">
        <v>148680</v>
      </c>
      <c r="I1208" s="627">
        <v>148680</v>
      </c>
      <c r="J1208" s="627" t="s">
        <v>1950</v>
      </c>
      <c r="K1208" s="627" t="s">
        <v>1952</v>
      </c>
      <c r="L1208" s="629">
        <v>1844.35</v>
      </c>
      <c r="M1208" s="629">
        <v>1</v>
      </c>
      <c r="N1208" s="630">
        <v>1844.35</v>
      </c>
    </row>
    <row r="1209" spans="1:14" ht="14.4" customHeight="1" x14ac:dyDescent="0.3">
      <c r="A1209" s="625" t="s">
        <v>549</v>
      </c>
      <c r="B1209" s="626" t="s">
        <v>551</v>
      </c>
      <c r="C1209" s="627" t="s">
        <v>571</v>
      </c>
      <c r="D1209" s="628" t="s">
        <v>572</v>
      </c>
      <c r="E1209" s="627" t="s">
        <v>552</v>
      </c>
      <c r="F1209" s="628" t="s">
        <v>553</v>
      </c>
      <c r="G1209" s="627"/>
      <c r="H1209" s="627">
        <v>156055</v>
      </c>
      <c r="I1209" s="627">
        <v>56055</v>
      </c>
      <c r="J1209" s="627" t="s">
        <v>594</v>
      </c>
      <c r="K1209" s="627" t="s">
        <v>631</v>
      </c>
      <c r="L1209" s="629">
        <v>40.740033442940856</v>
      </c>
      <c r="M1209" s="629">
        <v>84.440651800000012</v>
      </c>
      <c r="N1209" s="630">
        <v>3440.1145749989619</v>
      </c>
    </row>
    <row r="1210" spans="1:14" ht="14.4" customHeight="1" x14ac:dyDescent="0.3">
      <c r="A1210" s="625" t="s">
        <v>549</v>
      </c>
      <c r="B1210" s="626" t="s">
        <v>551</v>
      </c>
      <c r="C1210" s="627" t="s">
        <v>571</v>
      </c>
      <c r="D1210" s="628" t="s">
        <v>572</v>
      </c>
      <c r="E1210" s="627" t="s">
        <v>552</v>
      </c>
      <c r="F1210" s="628" t="s">
        <v>553</v>
      </c>
      <c r="G1210" s="627"/>
      <c r="H1210" s="627">
        <v>163196</v>
      </c>
      <c r="I1210" s="627">
        <v>163196</v>
      </c>
      <c r="J1210" s="627" t="s">
        <v>638</v>
      </c>
      <c r="K1210" s="627" t="s">
        <v>639</v>
      </c>
      <c r="L1210" s="629">
        <v>150.79994346829042</v>
      </c>
      <c r="M1210" s="629">
        <v>259.95194960000003</v>
      </c>
      <c r="N1210" s="630">
        <v>39200.741366772017</v>
      </c>
    </row>
    <row r="1211" spans="1:14" ht="14.4" customHeight="1" x14ac:dyDescent="0.3">
      <c r="A1211" s="625" t="s">
        <v>549</v>
      </c>
      <c r="B1211" s="626" t="s">
        <v>551</v>
      </c>
      <c r="C1211" s="627" t="s">
        <v>571</v>
      </c>
      <c r="D1211" s="628" t="s">
        <v>572</v>
      </c>
      <c r="E1211" s="627" t="s">
        <v>552</v>
      </c>
      <c r="F1211" s="628" t="s">
        <v>553</v>
      </c>
      <c r="G1211" s="627"/>
      <c r="H1211" s="627">
        <v>163197</v>
      </c>
      <c r="I1211" s="627">
        <v>163197</v>
      </c>
      <c r="J1211" s="627" t="s">
        <v>638</v>
      </c>
      <c r="K1211" s="627" t="s">
        <v>640</v>
      </c>
      <c r="L1211" s="629">
        <v>379.0644293601556</v>
      </c>
      <c r="M1211" s="629">
        <v>339.93518180000007</v>
      </c>
      <c r="N1211" s="630">
        <v>128859.32930802721</v>
      </c>
    </row>
    <row r="1212" spans="1:14" ht="14.4" customHeight="1" x14ac:dyDescent="0.3">
      <c r="A1212" s="625" t="s">
        <v>549</v>
      </c>
      <c r="B1212" s="626" t="s">
        <v>551</v>
      </c>
      <c r="C1212" s="627" t="s">
        <v>571</v>
      </c>
      <c r="D1212" s="628" t="s">
        <v>572</v>
      </c>
      <c r="E1212" s="627" t="s">
        <v>552</v>
      </c>
      <c r="F1212" s="628" t="s">
        <v>553</v>
      </c>
      <c r="G1212" s="627"/>
      <c r="H1212" s="627">
        <v>163198</v>
      </c>
      <c r="I1212" s="627">
        <v>163198</v>
      </c>
      <c r="J1212" s="627" t="s">
        <v>638</v>
      </c>
      <c r="K1212" s="627" t="s">
        <v>641</v>
      </c>
      <c r="L1212" s="629">
        <v>1221.468145070736</v>
      </c>
      <c r="M1212" s="629">
        <v>87.422270100000034</v>
      </c>
      <c r="N1212" s="630">
        <v>106778.43338603365</v>
      </c>
    </row>
    <row r="1213" spans="1:14" ht="14.4" customHeight="1" x14ac:dyDescent="0.3">
      <c r="A1213" s="625" t="s">
        <v>549</v>
      </c>
      <c r="B1213" s="626" t="s">
        <v>551</v>
      </c>
      <c r="C1213" s="627" t="s">
        <v>571</v>
      </c>
      <c r="D1213" s="628" t="s">
        <v>572</v>
      </c>
      <c r="E1213" s="627" t="s">
        <v>552</v>
      </c>
      <c r="F1213" s="628" t="s">
        <v>553</v>
      </c>
      <c r="G1213" s="627"/>
      <c r="H1213" s="627">
        <v>163199</v>
      </c>
      <c r="I1213" s="627">
        <v>163199</v>
      </c>
      <c r="J1213" s="627" t="s">
        <v>638</v>
      </c>
      <c r="K1213" s="627" t="s">
        <v>642</v>
      </c>
      <c r="L1213" s="629">
        <v>1656.6588973878922</v>
      </c>
      <c r="M1213" s="629">
        <v>43.202004899999999</v>
      </c>
      <c r="N1213" s="630">
        <v>71570.993216049203</v>
      </c>
    </row>
    <row r="1214" spans="1:14" ht="14.4" customHeight="1" x14ac:dyDescent="0.3">
      <c r="A1214" s="625" t="s">
        <v>549</v>
      </c>
      <c r="B1214" s="626" t="s">
        <v>551</v>
      </c>
      <c r="C1214" s="627" t="s">
        <v>571</v>
      </c>
      <c r="D1214" s="628" t="s">
        <v>572</v>
      </c>
      <c r="E1214" s="627" t="s">
        <v>552</v>
      </c>
      <c r="F1214" s="628" t="s">
        <v>553</v>
      </c>
      <c r="G1214" s="627"/>
      <c r="H1214" s="627">
        <v>176204</v>
      </c>
      <c r="I1214" s="627">
        <v>76204</v>
      </c>
      <c r="J1214" s="627" t="s">
        <v>1542</v>
      </c>
      <c r="K1214" s="627" t="s">
        <v>1543</v>
      </c>
      <c r="L1214" s="629">
        <v>341.38000000000005</v>
      </c>
      <c r="M1214" s="629">
        <v>10</v>
      </c>
      <c r="N1214" s="630">
        <v>3405.7200000000003</v>
      </c>
    </row>
    <row r="1215" spans="1:14" ht="14.4" customHeight="1" x14ac:dyDescent="0.3">
      <c r="A1215" s="625" t="s">
        <v>549</v>
      </c>
      <c r="B1215" s="626" t="s">
        <v>551</v>
      </c>
      <c r="C1215" s="627" t="s">
        <v>571</v>
      </c>
      <c r="D1215" s="628" t="s">
        <v>572</v>
      </c>
      <c r="E1215" s="627" t="s">
        <v>552</v>
      </c>
      <c r="F1215" s="628" t="s">
        <v>553</v>
      </c>
      <c r="G1215" s="627"/>
      <c r="H1215" s="627">
        <v>184316</v>
      </c>
      <c r="I1215" s="627">
        <v>184316</v>
      </c>
      <c r="J1215" s="627" t="s">
        <v>649</v>
      </c>
      <c r="K1215" s="627" t="s">
        <v>650</v>
      </c>
      <c r="L1215" s="629">
        <v>507.8092244524077</v>
      </c>
      <c r="M1215" s="629">
        <v>154.6881582</v>
      </c>
      <c r="N1215" s="630">
        <v>78552.056291352565</v>
      </c>
    </row>
    <row r="1216" spans="1:14" ht="14.4" customHeight="1" x14ac:dyDescent="0.3">
      <c r="A1216" s="625" t="s">
        <v>549</v>
      </c>
      <c r="B1216" s="626" t="s">
        <v>551</v>
      </c>
      <c r="C1216" s="627" t="s">
        <v>571</v>
      </c>
      <c r="D1216" s="628" t="s">
        <v>572</v>
      </c>
      <c r="E1216" s="627" t="s">
        <v>552</v>
      </c>
      <c r="F1216" s="628" t="s">
        <v>553</v>
      </c>
      <c r="G1216" s="627"/>
      <c r="H1216" s="627">
        <v>184317</v>
      </c>
      <c r="I1216" s="627">
        <v>184317</v>
      </c>
      <c r="J1216" s="627" t="s">
        <v>649</v>
      </c>
      <c r="K1216" s="627" t="s">
        <v>651</v>
      </c>
      <c r="L1216" s="629">
        <v>2773.9162501823148</v>
      </c>
      <c r="M1216" s="629">
        <v>90.498000000000005</v>
      </c>
      <c r="N1216" s="630">
        <v>251033.88202717618</v>
      </c>
    </row>
    <row r="1217" spans="1:14" ht="14.4" customHeight="1" x14ac:dyDescent="0.3">
      <c r="A1217" s="625" t="s">
        <v>549</v>
      </c>
      <c r="B1217" s="626" t="s">
        <v>551</v>
      </c>
      <c r="C1217" s="627" t="s">
        <v>571</v>
      </c>
      <c r="D1217" s="628" t="s">
        <v>572</v>
      </c>
      <c r="E1217" s="627" t="s">
        <v>552</v>
      </c>
      <c r="F1217" s="628" t="s">
        <v>553</v>
      </c>
      <c r="G1217" s="627"/>
      <c r="H1217" s="627">
        <v>184318</v>
      </c>
      <c r="I1217" s="627">
        <v>184318</v>
      </c>
      <c r="J1217" s="627" t="s">
        <v>649</v>
      </c>
      <c r="K1217" s="627" t="s">
        <v>652</v>
      </c>
      <c r="L1217" s="629">
        <v>5702.1467583533595</v>
      </c>
      <c r="M1217" s="629">
        <v>30.858999999999998</v>
      </c>
      <c r="N1217" s="630">
        <v>175962.53890193984</v>
      </c>
    </row>
    <row r="1218" spans="1:14" ht="14.4" customHeight="1" x14ac:dyDescent="0.3">
      <c r="A1218" s="625" t="s">
        <v>549</v>
      </c>
      <c r="B1218" s="626" t="s">
        <v>551</v>
      </c>
      <c r="C1218" s="627" t="s">
        <v>571</v>
      </c>
      <c r="D1218" s="628" t="s">
        <v>572</v>
      </c>
      <c r="E1218" s="627" t="s">
        <v>552</v>
      </c>
      <c r="F1218" s="628" t="s">
        <v>553</v>
      </c>
      <c r="G1218" s="627"/>
      <c r="H1218" s="627">
        <v>198197</v>
      </c>
      <c r="I1218" s="627">
        <v>98197</v>
      </c>
      <c r="J1218" s="627" t="s">
        <v>1546</v>
      </c>
      <c r="K1218" s="627" t="s">
        <v>748</v>
      </c>
      <c r="L1218" s="629">
        <v>4688.3408080638019</v>
      </c>
      <c r="M1218" s="629">
        <v>5.9724999999999984</v>
      </c>
      <c r="N1218" s="630">
        <v>28325.335619267349</v>
      </c>
    </row>
    <row r="1219" spans="1:14" ht="14.4" customHeight="1" x14ac:dyDescent="0.3">
      <c r="A1219" s="625" t="s">
        <v>549</v>
      </c>
      <c r="B1219" s="626" t="s">
        <v>551</v>
      </c>
      <c r="C1219" s="627" t="s">
        <v>571</v>
      </c>
      <c r="D1219" s="628" t="s">
        <v>572</v>
      </c>
      <c r="E1219" s="627" t="s">
        <v>552</v>
      </c>
      <c r="F1219" s="628" t="s">
        <v>553</v>
      </c>
      <c r="G1219" s="627"/>
      <c r="H1219" s="627">
        <v>198203</v>
      </c>
      <c r="I1219" s="627">
        <v>98203</v>
      </c>
      <c r="J1219" s="627" t="s">
        <v>1546</v>
      </c>
      <c r="K1219" s="627" t="s">
        <v>1547</v>
      </c>
      <c r="L1219" s="629">
        <v>28561.649693790358</v>
      </c>
      <c r="M1219" s="629">
        <v>0.22120000000000001</v>
      </c>
      <c r="N1219" s="630">
        <v>6355.0447901994366</v>
      </c>
    </row>
    <row r="1220" spans="1:14" ht="14.4" customHeight="1" x14ac:dyDescent="0.3">
      <c r="A1220" s="625" t="s">
        <v>549</v>
      </c>
      <c r="B1220" s="626" t="s">
        <v>551</v>
      </c>
      <c r="C1220" s="627" t="s">
        <v>571</v>
      </c>
      <c r="D1220" s="628" t="s">
        <v>572</v>
      </c>
      <c r="E1220" s="627" t="s">
        <v>552</v>
      </c>
      <c r="F1220" s="628" t="s">
        <v>553</v>
      </c>
      <c r="G1220" s="627"/>
      <c r="H1220" s="627">
        <v>394622</v>
      </c>
      <c r="I1220" s="627">
        <v>1</v>
      </c>
      <c r="J1220" s="627" t="s">
        <v>661</v>
      </c>
      <c r="K1220" s="627" t="s">
        <v>1953</v>
      </c>
      <c r="L1220" s="629">
        <v>2734.7762500000099</v>
      </c>
      <c r="M1220" s="629">
        <v>0.1</v>
      </c>
      <c r="N1220" s="630">
        <v>273.47762500000101</v>
      </c>
    </row>
    <row r="1221" spans="1:14" ht="14.4" customHeight="1" x14ac:dyDescent="0.3">
      <c r="A1221" s="625" t="s">
        <v>549</v>
      </c>
      <c r="B1221" s="626" t="s">
        <v>551</v>
      </c>
      <c r="C1221" s="627" t="s">
        <v>571</v>
      </c>
      <c r="D1221" s="628" t="s">
        <v>572</v>
      </c>
      <c r="E1221" s="627" t="s">
        <v>552</v>
      </c>
      <c r="F1221" s="628" t="s">
        <v>553</v>
      </c>
      <c r="G1221" s="627"/>
      <c r="H1221" s="627">
        <v>394906</v>
      </c>
      <c r="I1221" s="627">
        <v>1</v>
      </c>
      <c r="J1221" s="627" t="s">
        <v>661</v>
      </c>
      <c r="K1221" s="627" t="s">
        <v>662</v>
      </c>
      <c r="L1221" s="629">
        <v>5781.28</v>
      </c>
      <c r="M1221" s="629">
        <v>14.8257136</v>
      </c>
      <c r="N1221" s="630">
        <v>86303.839792512008</v>
      </c>
    </row>
    <row r="1222" spans="1:14" ht="14.4" customHeight="1" x14ac:dyDescent="0.3">
      <c r="A1222" s="625" t="s">
        <v>549</v>
      </c>
      <c r="B1222" s="626" t="s">
        <v>551</v>
      </c>
      <c r="C1222" s="627" t="s">
        <v>571</v>
      </c>
      <c r="D1222" s="628" t="s">
        <v>572</v>
      </c>
      <c r="E1222" s="627" t="s">
        <v>552</v>
      </c>
      <c r="F1222" s="628" t="s">
        <v>553</v>
      </c>
      <c r="G1222" s="627"/>
      <c r="H1222" s="627">
        <v>395810</v>
      </c>
      <c r="I1222" s="627">
        <v>139065</v>
      </c>
      <c r="J1222" s="627" t="s">
        <v>663</v>
      </c>
      <c r="K1222" s="627" t="s">
        <v>664</v>
      </c>
      <c r="L1222" s="629">
        <v>1106.5918516047441</v>
      </c>
      <c r="M1222" s="629">
        <v>285.9035925</v>
      </c>
      <c r="N1222" s="630">
        <v>316312.9298135853</v>
      </c>
    </row>
    <row r="1223" spans="1:14" ht="14.4" customHeight="1" x14ac:dyDescent="0.3">
      <c r="A1223" s="625" t="s">
        <v>549</v>
      </c>
      <c r="B1223" s="626" t="s">
        <v>551</v>
      </c>
      <c r="C1223" s="627" t="s">
        <v>571</v>
      </c>
      <c r="D1223" s="628" t="s">
        <v>572</v>
      </c>
      <c r="E1223" s="627" t="s">
        <v>552</v>
      </c>
      <c r="F1223" s="628" t="s">
        <v>553</v>
      </c>
      <c r="G1223" s="627"/>
      <c r="H1223" s="627">
        <v>395853</v>
      </c>
      <c r="I1223" s="627">
        <v>139066</v>
      </c>
      <c r="J1223" s="627" t="s">
        <v>665</v>
      </c>
      <c r="K1223" s="627" t="s">
        <v>666</v>
      </c>
      <c r="L1223" s="629">
        <v>4238.1751363449603</v>
      </c>
      <c r="M1223" s="629">
        <v>29.937051400000009</v>
      </c>
      <c r="N1223" s="630">
        <v>126878.45166320039</v>
      </c>
    </row>
    <row r="1224" spans="1:14" ht="14.4" customHeight="1" x14ac:dyDescent="0.3">
      <c r="A1224" s="625" t="s">
        <v>549</v>
      </c>
      <c r="B1224" s="626" t="s">
        <v>551</v>
      </c>
      <c r="C1224" s="627" t="s">
        <v>571</v>
      </c>
      <c r="D1224" s="628" t="s">
        <v>572</v>
      </c>
      <c r="E1224" s="627" t="s">
        <v>552</v>
      </c>
      <c r="F1224" s="628" t="s">
        <v>553</v>
      </c>
      <c r="G1224" s="627"/>
      <c r="H1224" s="627">
        <v>500877</v>
      </c>
      <c r="I1224" s="627">
        <v>139063</v>
      </c>
      <c r="J1224" s="627" t="s">
        <v>663</v>
      </c>
      <c r="K1224" s="627" t="s">
        <v>669</v>
      </c>
      <c r="L1224" s="629">
        <v>211.41644564039129</v>
      </c>
      <c r="M1224" s="629">
        <v>202.19968349999994</v>
      </c>
      <c r="N1224" s="630">
        <v>42748.93424192239</v>
      </c>
    </row>
    <row r="1225" spans="1:14" ht="14.4" customHeight="1" x14ac:dyDescent="0.3">
      <c r="A1225" s="625" t="s">
        <v>549</v>
      </c>
      <c r="B1225" s="626" t="s">
        <v>551</v>
      </c>
      <c r="C1225" s="627" t="s">
        <v>571</v>
      </c>
      <c r="D1225" s="628" t="s">
        <v>572</v>
      </c>
      <c r="E1225" s="627" t="s">
        <v>552</v>
      </c>
      <c r="F1225" s="628" t="s">
        <v>553</v>
      </c>
      <c r="G1225" s="627"/>
      <c r="H1225" s="627">
        <v>500971</v>
      </c>
      <c r="I1225" s="627">
        <v>1</v>
      </c>
      <c r="J1225" s="627" t="s">
        <v>670</v>
      </c>
      <c r="K1225" s="627" t="s">
        <v>671</v>
      </c>
      <c r="L1225" s="629">
        <v>1692.9413000000059</v>
      </c>
      <c r="M1225" s="629">
        <v>23.936483599999995</v>
      </c>
      <c r="N1225" s="630">
        <v>40492.514378225263</v>
      </c>
    </row>
    <row r="1226" spans="1:14" ht="14.4" customHeight="1" x14ac:dyDescent="0.3">
      <c r="A1226" s="625" t="s">
        <v>549</v>
      </c>
      <c r="B1226" s="626" t="s">
        <v>551</v>
      </c>
      <c r="C1226" s="627" t="s">
        <v>571</v>
      </c>
      <c r="D1226" s="628" t="s">
        <v>572</v>
      </c>
      <c r="E1226" s="627" t="s">
        <v>552</v>
      </c>
      <c r="F1226" s="628" t="s">
        <v>553</v>
      </c>
      <c r="G1226" s="627"/>
      <c r="H1226" s="627">
        <v>844416</v>
      </c>
      <c r="I1226" s="627">
        <v>104240</v>
      </c>
      <c r="J1226" s="627" t="s">
        <v>1954</v>
      </c>
      <c r="K1226" s="627" t="s">
        <v>1955</v>
      </c>
      <c r="L1226" s="629">
        <v>8248.9191111111104</v>
      </c>
      <c r="M1226" s="629">
        <v>10</v>
      </c>
      <c r="N1226" s="630">
        <v>82298.927914</v>
      </c>
    </row>
    <row r="1227" spans="1:14" ht="14.4" customHeight="1" x14ac:dyDescent="0.3">
      <c r="A1227" s="625" t="s">
        <v>549</v>
      </c>
      <c r="B1227" s="626" t="s">
        <v>551</v>
      </c>
      <c r="C1227" s="627" t="s">
        <v>571</v>
      </c>
      <c r="D1227" s="628" t="s">
        <v>572</v>
      </c>
      <c r="E1227" s="627" t="s">
        <v>552</v>
      </c>
      <c r="F1227" s="628" t="s">
        <v>553</v>
      </c>
      <c r="G1227" s="627"/>
      <c r="H1227" s="627">
        <v>848273</v>
      </c>
      <c r="I1227" s="627">
        <v>125298</v>
      </c>
      <c r="J1227" s="627" t="s">
        <v>682</v>
      </c>
      <c r="K1227" s="627" t="s">
        <v>683</v>
      </c>
      <c r="L1227" s="629">
        <v>270.23999999999995</v>
      </c>
      <c r="M1227" s="629">
        <v>32.638193599999973</v>
      </c>
      <c r="N1227" s="630">
        <v>8820.1454384639983</v>
      </c>
    </row>
    <row r="1228" spans="1:14" ht="14.4" customHeight="1" x14ac:dyDescent="0.3">
      <c r="A1228" s="625" t="s">
        <v>549</v>
      </c>
      <c r="B1228" s="626" t="s">
        <v>551</v>
      </c>
      <c r="C1228" s="627" t="s">
        <v>571</v>
      </c>
      <c r="D1228" s="628" t="s">
        <v>572</v>
      </c>
      <c r="E1228" s="627" t="s">
        <v>552</v>
      </c>
      <c r="F1228" s="628" t="s">
        <v>553</v>
      </c>
      <c r="G1228" s="627"/>
      <c r="H1228" s="627">
        <v>849757</v>
      </c>
      <c r="I1228" s="627">
        <v>163175</v>
      </c>
      <c r="J1228" s="627" t="s">
        <v>1956</v>
      </c>
      <c r="K1228" s="627" t="s">
        <v>1957</v>
      </c>
      <c r="L1228" s="629">
        <v>116.63352220957772</v>
      </c>
      <c r="M1228" s="629">
        <v>15.050907500000001</v>
      </c>
      <c r="N1228" s="630">
        <v>1754.0934576930022</v>
      </c>
    </row>
    <row r="1229" spans="1:14" ht="14.4" customHeight="1" x14ac:dyDescent="0.3">
      <c r="A1229" s="625" t="s">
        <v>549</v>
      </c>
      <c r="B1229" s="626" t="s">
        <v>551</v>
      </c>
      <c r="C1229" s="627" t="s">
        <v>571</v>
      </c>
      <c r="D1229" s="628" t="s">
        <v>572</v>
      </c>
      <c r="E1229" s="627" t="s">
        <v>552</v>
      </c>
      <c r="F1229" s="628" t="s">
        <v>553</v>
      </c>
      <c r="G1229" s="627"/>
      <c r="H1229" s="627">
        <v>850491</v>
      </c>
      <c r="I1229" s="627">
        <v>163318</v>
      </c>
      <c r="J1229" s="627" t="s">
        <v>688</v>
      </c>
      <c r="K1229" s="627" t="s">
        <v>689</v>
      </c>
      <c r="L1229" s="629">
        <v>267.32054635723813</v>
      </c>
      <c r="M1229" s="629">
        <v>190.12041399999993</v>
      </c>
      <c r="N1229" s="630">
        <v>50798.042650862059</v>
      </c>
    </row>
    <row r="1230" spans="1:14" ht="14.4" customHeight="1" x14ac:dyDescent="0.3">
      <c r="A1230" s="625" t="s">
        <v>549</v>
      </c>
      <c r="B1230" s="626" t="s">
        <v>551</v>
      </c>
      <c r="C1230" s="627" t="s">
        <v>571</v>
      </c>
      <c r="D1230" s="628" t="s">
        <v>572</v>
      </c>
      <c r="E1230" s="627" t="s">
        <v>552</v>
      </c>
      <c r="F1230" s="628" t="s">
        <v>553</v>
      </c>
      <c r="G1230" s="627" t="s">
        <v>690</v>
      </c>
      <c r="H1230" s="627">
        <v>47244</v>
      </c>
      <c r="I1230" s="627">
        <v>47244</v>
      </c>
      <c r="J1230" s="627" t="s">
        <v>695</v>
      </c>
      <c r="K1230" s="627" t="s">
        <v>694</v>
      </c>
      <c r="L1230" s="629">
        <v>162.15000000000003</v>
      </c>
      <c r="M1230" s="629">
        <v>29</v>
      </c>
      <c r="N1230" s="630">
        <v>4702.3500000000004</v>
      </c>
    </row>
    <row r="1231" spans="1:14" ht="14.4" customHeight="1" x14ac:dyDescent="0.3">
      <c r="A1231" s="625" t="s">
        <v>549</v>
      </c>
      <c r="B1231" s="626" t="s">
        <v>551</v>
      </c>
      <c r="C1231" s="627" t="s">
        <v>571</v>
      </c>
      <c r="D1231" s="628" t="s">
        <v>572</v>
      </c>
      <c r="E1231" s="627" t="s">
        <v>552</v>
      </c>
      <c r="F1231" s="628" t="s">
        <v>553</v>
      </c>
      <c r="G1231" s="627" t="s">
        <v>690</v>
      </c>
      <c r="H1231" s="627">
        <v>51366</v>
      </c>
      <c r="I1231" s="627">
        <v>51366</v>
      </c>
      <c r="J1231" s="627" t="s">
        <v>696</v>
      </c>
      <c r="K1231" s="627" t="s">
        <v>697</v>
      </c>
      <c r="L1231" s="629">
        <v>259.44027714189866</v>
      </c>
      <c r="M1231" s="629">
        <v>250</v>
      </c>
      <c r="N1231" s="630">
        <v>64860.082163827865</v>
      </c>
    </row>
    <row r="1232" spans="1:14" ht="14.4" customHeight="1" x14ac:dyDescent="0.3">
      <c r="A1232" s="625" t="s">
        <v>549</v>
      </c>
      <c r="B1232" s="626" t="s">
        <v>551</v>
      </c>
      <c r="C1232" s="627" t="s">
        <v>571</v>
      </c>
      <c r="D1232" s="628" t="s">
        <v>572</v>
      </c>
      <c r="E1232" s="627" t="s">
        <v>552</v>
      </c>
      <c r="F1232" s="628" t="s">
        <v>553</v>
      </c>
      <c r="G1232" s="627" t="s">
        <v>690</v>
      </c>
      <c r="H1232" s="627">
        <v>51367</v>
      </c>
      <c r="I1232" s="627">
        <v>51367</v>
      </c>
      <c r="J1232" s="627" t="s">
        <v>696</v>
      </c>
      <c r="K1232" s="627" t="s">
        <v>698</v>
      </c>
      <c r="L1232" s="629">
        <v>145.93943034561389</v>
      </c>
      <c r="M1232" s="629">
        <v>116</v>
      </c>
      <c r="N1232" s="630">
        <v>16928.971641473669</v>
      </c>
    </row>
    <row r="1233" spans="1:14" ht="14.4" customHeight="1" x14ac:dyDescent="0.3">
      <c r="A1233" s="625" t="s">
        <v>549</v>
      </c>
      <c r="B1233" s="626" t="s">
        <v>551</v>
      </c>
      <c r="C1233" s="627" t="s">
        <v>571</v>
      </c>
      <c r="D1233" s="628" t="s">
        <v>572</v>
      </c>
      <c r="E1233" s="627" t="s">
        <v>552</v>
      </c>
      <c r="F1233" s="628" t="s">
        <v>553</v>
      </c>
      <c r="G1233" s="627" t="s">
        <v>690</v>
      </c>
      <c r="H1233" s="627">
        <v>51383</v>
      </c>
      <c r="I1233" s="627">
        <v>51383</v>
      </c>
      <c r="J1233" s="627" t="s">
        <v>696</v>
      </c>
      <c r="K1233" s="627" t="s">
        <v>699</v>
      </c>
      <c r="L1233" s="629">
        <v>152.48991826511542</v>
      </c>
      <c r="M1233" s="629">
        <v>33</v>
      </c>
      <c r="N1233" s="630">
        <v>5032.1587738591334</v>
      </c>
    </row>
    <row r="1234" spans="1:14" ht="14.4" customHeight="1" x14ac:dyDescent="0.3">
      <c r="A1234" s="625" t="s">
        <v>549</v>
      </c>
      <c r="B1234" s="626" t="s">
        <v>551</v>
      </c>
      <c r="C1234" s="627" t="s">
        <v>571</v>
      </c>
      <c r="D1234" s="628" t="s">
        <v>572</v>
      </c>
      <c r="E1234" s="627" t="s">
        <v>552</v>
      </c>
      <c r="F1234" s="628" t="s">
        <v>553</v>
      </c>
      <c r="G1234" s="627" t="s">
        <v>690</v>
      </c>
      <c r="H1234" s="627">
        <v>51384</v>
      </c>
      <c r="I1234" s="627">
        <v>51384</v>
      </c>
      <c r="J1234" s="627" t="s">
        <v>696</v>
      </c>
      <c r="K1234" s="627" t="s">
        <v>700</v>
      </c>
      <c r="L1234" s="629">
        <v>275.66000000000003</v>
      </c>
      <c r="M1234" s="629">
        <v>10</v>
      </c>
      <c r="N1234" s="630">
        <v>2756.6000000000004</v>
      </c>
    </row>
    <row r="1235" spans="1:14" ht="14.4" customHeight="1" x14ac:dyDescent="0.3">
      <c r="A1235" s="625" t="s">
        <v>549</v>
      </c>
      <c r="B1235" s="626" t="s">
        <v>551</v>
      </c>
      <c r="C1235" s="627" t="s">
        <v>571</v>
      </c>
      <c r="D1235" s="628" t="s">
        <v>572</v>
      </c>
      <c r="E1235" s="627" t="s">
        <v>552</v>
      </c>
      <c r="F1235" s="628" t="s">
        <v>553</v>
      </c>
      <c r="G1235" s="627" t="s">
        <v>690</v>
      </c>
      <c r="H1235" s="627">
        <v>100362</v>
      </c>
      <c r="I1235" s="627">
        <v>362</v>
      </c>
      <c r="J1235" s="627" t="s">
        <v>707</v>
      </c>
      <c r="K1235" s="627" t="s">
        <v>708</v>
      </c>
      <c r="L1235" s="629">
        <v>84.694825166414148</v>
      </c>
      <c r="M1235" s="629">
        <v>3</v>
      </c>
      <c r="N1235" s="630">
        <v>253.46965033282828</v>
      </c>
    </row>
    <row r="1236" spans="1:14" ht="14.4" customHeight="1" x14ac:dyDescent="0.3">
      <c r="A1236" s="625" t="s">
        <v>549</v>
      </c>
      <c r="B1236" s="626" t="s">
        <v>551</v>
      </c>
      <c r="C1236" s="627" t="s">
        <v>571</v>
      </c>
      <c r="D1236" s="628" t="s">
        <v>572</v>
      </c>
      <c r="E1236" s="627" t="s">
        <v>552</v>
      </c>
      <c r="F1236" s="628" t="s">
        <v>553</v>
      </c>
      <c r="G1236" s="627" t="s">
        <v>690</v>
      </c>
      <c r="H1236" s="627">
        <v>100392</v>
      </c>
      <c r="I1236" s="627">
        <v>392</v>
      </c>
      <c r="J1236" s="627" t="s">
        <v>1958</v>
      </c>
      <c r="K1236" s="627" t="s">
        <v>728</v>
      </c>
      <c r="L1236" s="629">
        <v>52.975700496130358</v>
      </c>
      <c r="M1236" s="629">
        <v>14</v>
      </c>
      <c r="N1236" s="630">
        <v>741.65963528048394</v>
      </c>
    </row>
    <row r="1237" spans="1:14" ht="14.4" customHeight="1" x14ac:dyDescent="0.3">
      <c r="A1237" s="625" t="s">
        <v>549</v>
      </c>
      <c r="B1237" s="626" t="s">
        <v>551</v>
      </c>
      <c r="C1237" s="627" t="s">
        <v>571</v>
      </c>
      <c r="D1237" s="628" t="s">
        <v>572</v>
      </c>
      <c r="E1237" s="627" t="s">
        <v>552</v>
      </c>
      <c r="F1237" s="628" t="s">
        <v>553</v>
      </c>
      <c r="G1237" s="627" t="s">
        <v>690</v>
      </c>
      <c r="H1237" s="627">
        <v>100407</v>
      </c>
      <c r="I1237" s="627">
        <v>407</v>
      </c>
      <c r="J1237" s="627" t="s">
        <v>711</v>
      </c>
      <c r="K1237" s="627" t="s">
        <v>712</v>
      </c>
      <c r="L1237" s="629">
        <v>183.83</v>
      </c>
      <c r="M1237" s="629">
        <v>2</v>
      </c>
      <c r="N1237" s="630">
        <v>367.66</v>
      </c>
    </row>
    <row r="1238" spans="1:14" ht="14.4" customHeight="1" x14ac:dyDescent="0.3">
      <c r="A1238" s="625" t="s">
        <v>549</v>
      </c>
      <c r="B1238" s="626" t="s">
        <v>551</v>
      </c>
      <c r="C1238" s="627" t="s">
        <v>571</v>
      </c>
      <c r="D1238" s="628" t="s">
        <v>572</v>
      </c>
      <c r="E1238" s="627" t="s">
        <v>552</v>
      </c>
      <c r="F1238" s="628" t="s">
        <v>553</v>
      </c>
      <c r="G1238" s="627" t="s">
        <v>690</v>
      </c>
      <c r="H1238" s="627">
        <v>100498</v>
      </c>
      <c r="I1238" s="627">
        <v>498</v>
      </c>
      <c r="J1238" s="627" t="s">
        <v>715</v>
      </c>
      <c r="K1238" s="627" t="s">
        <v>716</v>
      </c>
      <c r="L1238" s="629">
        <v>94.797041110104274</v>
      </c>
      <c r="M1238" s="629">
        <v>155</v>
      </c>
      <c r="N1238" s="630">
        <v>14692.115625657509</v>
      </c>
    </row>
    <row r="1239" spans="1:14" ht="14.4" customHeight="1" x14ac:dyDescent="0.3">
      <c r="A1239" s="625" t="s">
        <v>549</v>
      </c>
      <c r="B1239" s="626" t="s">
        <v>551</v>
      </c>
      <c r="C1239" s="627" t="s">
        <v>571</v>
      </c>
      <c r="D1239" s="628" t="s">
        <v>572</v>
      </c>
      <c r="E1239" s="627" t="s">
        <v>552</v>
      </c>
      <c r="F1239" s="628" t="s">
        <v>553</v>
      </c>
      <c r="G1239" s="627" t="s">
        <v>690</v>
      </c>
      <c r="H1239" s="627">
        <v>100499</v>
      </c>
      <c r="I1239" s="627">
        <v>499</v>
      </c>
      <c r="J1239" s="627" t="s">
        <v>715</v>
      </c>
      <c r="K1239" s="627" t="s">
        <v>717</v>
      </c>
      <c r="L1239" s="629">
        <v>98.654862243860293</v>
      </c>
      <c r="M1239" s="629">
        <v>115</v>
      </c>
      <c r="N1239" s="630">
        <v>11342.888278042328</v>
      </c>
    </row>
    <row r="1240" spans="1:14" ht="14.4" customHeight="1" x14ac:dyDescent="0.3">
      <c r="A1240" s="625" t="s">
        <v>549</v>
      </c>
      <c r="B1240" s="626" t="s">
        <v>551</v>
      </c>
      <c r="C1240" s="627" t="s">
        <v>571</v>
      </c>
      <c r="D1240" s="628" t="s">
        <v>572</v>
      </c>
      <c r="E1240" s="627" t="s">
        <v>552</v>
      </c>
      <c r="F1240" s="628" t="s">
        <v>553</v>
      </c>
      <c r="G1240" s="627" t="s">
        <v>690</v>
      </c>
      <c r="H1240" s="627">
        <v>100502</v>
      </c>
      <c r="I1240" s="627">
        <v>502</v>
      </c>
      <c r="J1240" s="627" t="s">
        <v>718</v>
      </c>
      <c r="K1240" s="627" t="s">
        <v>719</v>
      </c>
      <c r="L1240" s="629">
        <v>165.88021025850651</v>
      </c>
      <c r="M1240" s="629">
        <v>17</v>
      </c>
      <c r="N1240" s="630">
        <v>2822.0714588152164</v>
      </c>
    </row>
    <row r="1241" spans="1:14" ht="14.4" customHeight="1" x14ac:dyDescent="0.3">
      <c r="A1241" s="625" t="s">
        <v>549</v>
      </c>
      <c r="B1241" s="626" t="s">
        <v>551</v>
      </c>
      <c r="C1241" s="627" t="s">
        <v>571</v>
      </c>
      <c r="D1241" s="628" t="s">
        <v>572</v>
      </c>
      <c r="E1241" s="627" t="s">
        <v>552</v>
      </c>
      <c r="F1241" s="628" t="s">
        <v>553</v>
      </c>
      <c r="G1241" s="627" t="s">
        <v>690</v>
      </c>
      <c r="H1241" s="627">
        <v>102133</v>
      </c>
      <c r="I1241" s="627">
        <v>2133</v>
      </c>
      <c r="J1241" s="627" t="s">
        <v>759</v>
      </c>
      <c r="K1241" s="627" t="s">
        <v>760</v>
      </c>
      <c r="L1241" s="629">
        <v>27.65</v>
      </c>
      <c r="M1241" s="629">
        <v>2</v>
      </c>
      <c r="N1241" s="630">
        <v>55.3</v>
      </c>
    </row>
    <row r="1242" spans="1:14" ht="14.4" customHeight="1" x14ac:dyDescent="0.3">
      <c r="A1242" s="625" t="s">
        <v>549</v>
      </c>
      <c r="B1242" s="626" t="s">
        <v>551</v>
      </c>
      <c r="C1242" s="627" t="s">
        <v>571</v>
      </c>
      <c r="D1242" s="628" t="s">
        <v>572</v>
      </c>
      <c r="E1242" s="627" t="s">
        <v>552</v>
      </c>
      <c r="F1242" s="628" t="s">
        <v>553</v>
      </c>
      <c r="G1242" s="627" t="s">
        <v>690</v>
      </c>
      <c r="H1242" s="627">
        <v>102486</v>
      </c>
      <c r="I1242" s="627">
        <v>2486</v>
      </c>
      <c r="J1242" s="627" t="s">
        <v>765</v>
      </c>
      <c r="K1242" s="627" t="s">
        <v>766</v>
      </c>
      <c r="L1242" s="629">
        <v>121.19999999999999</v>
      </c>
      <c r="M1242" s="629">
        <v>11</v>
      </c>
      <c r="N1242" s="630">
        <v>1333.21</v>
      </c>
    </row>
    <row r="1243" spans="1:14" ht="14.4" customHeight="1" x14ac:dyDescent="0.3">
      <c r="A1243" s="625" t="s">
        <v>549</v>
      </c>
      <c r="B1243" s="626" t="s">
        <v>551</v>
      </c>
      <c r="C1243" s="627" t="s">
        <v>571</v>
      </c>
      <c r="D1243" s="628" t="s">
        <v>572</v>
      </c>
      <c r="E1243" s="627" t="s">
        <v>552</v>
      </c>
      <c r="F1243" s="628" t="s">
        <v>553</v>
      </c>
      <c r="G1243" s="627" t="s">
        <v>690</v>
      </c>
      <c r="H1243" s="627">
        <v>102684</v>
      </c>
      <c r="I1243" s="627">
        <v>2684</v>
      </c>
      <c r="J1243" s="627" t="s">
        <v>718</v>
      </c>
      <c r="K1243" s="627" t="s">
        <v>769</v>
      </c>
      <c r="L1243" s="629">
        <v>45.02</v>
      </c>
      <c r="M1243" s="629">
        <v>6</v>
      </c>
      <c r="N1243" s="630">
        <v>270.12</v>
      </c>
    </row>
    <row r="1244" spans="1:14" ht="14.4" customHeight="1" x14ac:dyDescent="0.3">
      <c r="A1244" s="625" t="s">
        <v>549</v>
      </c>
      <c r="B1244" s="626" t="s">
        <v>551</v>
      </c>
      <c r="C1244" s="627" t="s">
        <v>571</v>
      </c>
      <c r="D1244" s="628" t="s">
        <v>572</v>
      </c>
      <c r="E1244" s="627" t="s">
        <v>552</v>
      </c>
      <c r="F1244" s="628" t="s">
        <v>553</v>
      </c>
      <c r="G1244" s="627" t="s">
        <v>690</v>
      </c>
      <c r="H1244" s="627">
        <v>104071</v>
      </c>
      <c r="I1244" s="627">
        <v>4071</v>
      </c>
      <c r="J1244" s="627" t="s">
        <v>763</v>
      </c>
      <c r="K1244" s="627" t="s">
        <v>785</v>
      </c>
      <c r="L1244" s="629">
        <v>147.97181969723957</v>
      </c>
      <c r="M1244" s="629">
        <v>185</v>
      </c>
      <c r="N1244" s="630">
        <v>27360.074260604037</v>
      </c>
    </row>
    <row r="1245" spans="1:14" ht="14.4" customHeight="1" x14ac:dyDescent="0.3">
      <c r="A1245" s="625" t="s">
        <v>549</v>
      </c>
      <c r="B1245" s="626" t="s">
        <v>551</v>
      </c>
      <c r="C1245" s="627" t="s">
        <v>571</v>
      </c>
      <c r="D1245" s="628" t="s">
        <v>572</v>
      </c>
      <c r="E1245" s="627" t="s">
        <v>552</v>
      </c>
      <c r="F1245" s="628" t="s">
        <v>553</v>
      </c>
      <c r="G1245" s="627" t="s">
        <v>690</v>
      </c>
      <c r="H1245" s="627">
        <v>111420</v>
      </c>
      <c r="I1245" s="627">
        <v>11420</v>
      </c>
      <c r="J1245" s="627" t="s">
        <v>817</v>
      </c>
      <c r="K1245" s="627" t="s">
        <v>818</v>
      </c>
      <c r="L1245" s="629">
        <v>168.39000456067347</v>
      </c>
      <c r="M1245" s="629">
        <v>5</v>
      </c>
      <c r="N1245" s="630">
        <v>778.7700234300969</v>
      </c>
    </row>
    <row r="1246" spans="1:14" ht="14.4" customHeight="1" x14ac:dyDescent="0.3">
      <c r="A1246" s="625" t="s">
        <v>549</v>
      </c>
      <c r="B1246" s="626" t="s">
        <v>551</v>
      </c>
      <c r="C1246" s="627" t="s">
        <v>571</v>
      </c>
      <c r="D1246" s="628" t="s">
        <v>572</v>
      </c>
      <c r="E1246" s="627" t="s">
        <v>552</v>
      </c>
      <c r="F1246" s="628" t="s">
        <v>553</v>
      </c>
      <c r="G1246" s="627" t="s">
        <v>690</v>
      </c>
      <c r="H1246" s="627">
        <v>111421</v>
      </c>
      <c r="I1246" s="627">
        <v>11421</v>
      </c>
      <c r="J1246" s="627" t="s">
        <v>817</v>
      </c>
      <c r="K1246" s="627" t="s">
        <v>1959</v>
      </c>
      <c r="L1246" s="629">
        <v>267.54775769341251</v>
      </c>
      <c r="M1246" s="629">
        <v>12.741</v>
      </c>
      <c r="N1246" s="630">
        <v>3234.3352422302723</v>
      </c>
    </row>
    <row r="1247" spans="1:14" ht="14.4" customHeight="1" x14ac:dyDescent="0.3">
      <c r="A1247" s="625" t="s">
        <v>549</v>
      </c>
      <c r="B1247" s="626" t="s">
        <v>551</v>
      </c>
      <c r="C1247" s="627" t="s">
        <v>571</v>
      </c>
      <c r="D1247" s="628" t="s">
        <v>572</v>
      </c>
      <c r="E1247" s="627" t="s">
        <v>552</v>
      </c>
      <c r="F1247" s="628" t="s">
        <v>553</v>
      </c>
      <c r="G1247" s="627" t="s">
        <v>690</v>
      </c>
      <c r="H1247" s="627">
        <v>112320</v>
      </c>
      <c r="I1247" s="627">
        <v>12320</v>
      </c>
      <c r="J1247" s="627" t="s">
        <v>1960</v>
      </c>
      <c r="K1247" s="627" t="s">
        <v>1961</v>
      </c>
      <c r="L1247" s="629">
        <v>7415.0238354118965</v>
      </c>
      <c r="M1247" s="629">
        <v>15</v>
      </c>
      <c r="N1247" s="630">
        <v>115392.53451870705</v>
      </c>
    </row>
    <row r="1248" spans="1:14" ht="14.4" customHeight="1" x14ac:dyDescent="0.3">
      <c r="A1248" s="625" t="s">
        <v>549</v>
      </c>
      <c r="B1248" s="626" t="s">
        <v>551</v>
      </c>
      <c r="C1248" s="627" t="s">
        <v>571</v>
      </c>
      <c r="D1248" s="628" t="s">
        <v>572</v>
      </c>
      <c r="E1248" s="627" t="s">
        <v>552</v>
      </c>
      <c r="F1248" s="628" t="s">
        <v>553</v>
      </c>
      <c r="G1248" s="627" t="s">
        <v>690</v>
      </c>
      <c r="H1248" s="627">
        <v>113804</v>
      </c>
      <c r="I1248" s="627">
        <v>13804</v>
      </c>
      <c r="J1248" s="627" t="s">
        <v>827</v>
      </c>
      <c r="K1248" s="627" t="s">
        <v>828</v>
      </c>
      <c r="L1248" s="629">
        <v>29648.366596677275</v>
      </c>
      <c r="M1248" s="629">
        <v>36</v>
      </c>
      <c r="N1248" s="630">
        <v>1063248.1009769882</v>
      </c>
    </row>
    <row r="1249" spans="1:14" ht="14.4" customHeight="1" x14ac:dyDescent="0.3">
      <c r="A1249" s="625" t="s">
        <v>549</v>
      </c>
      <c r="B1249" s="626" t="s">
        <v>551</v>
      </c>
      <c r="C1249" s="627" t="s">
        <v>571</v>
      </c>
      <c r="D1249" s="628" t="s">
        <v>572</v>
      </c>
      <c r="E1249" s="627" t="s">
        <v>552</v>
      </c>
      <c r="F1249" s="628" t="s">
        <v>553</v>
      </c>
      <c r="G1249" s="627" t="s">
        <v>690</v>
      </c>
      <c r="H1249" s="627">
        <v>118634</v>
      </c>
      <c r="I1249" s="627">
        <v>18634</v>
      </c>
      <c r="J1249" s="627" t="s">
        <v>1623</v>
      </c>
      <c r="K1249" s="627" t="s">
        <v>1624</v>
      </c>
      <c r="L1249" s="629">
        <v>503.86</v>
      </c>
      <c r="M1249" s="629">
        <v>1</v>
      </c>
      <c r="N1249" s="630">
        <v>503.86</v>
      </c>
    </row>
    <row r="1250" spans="1:14" ht="14.4" customHeight="1" x14ac:dyDescent="0.3">
      <c r="A1250" s="625" t="s">
        <v>549</v>
      </c>
      <c r="B1250" s="626" t="s">
        <v>551</v>
      </c>
      <c r="C1250" s="627" t="s">
        <v>571</v>
      </c>
      <c r="D1250" s="628" t="s">
        <v>572</v>
      </c>
      <c r="E1250" s="627" t="s">
        <v>552</v>
      </c>
      <c r="F1250" s="628" t="s">
        <v>553</v>
      </c>
      <c r="G1250" s="627" t="s">
        <v>690</v>
      </c>
      <c r="H1250" s="627">
        <v>124067</v>
      </c>
      <c r="I1250" s="627">
        <v>124067</v>
      </c>
      <c r="J1250" s="627" t="s">
        <v>878</v>
      </c>
      <c r="K1250" s="627" t="s">
        <v>879</v>
      </c>
      <c r="L1250" s="629">
        <v>38.14337164069542</v>
      </c>
      <c r="M1250" s="629">
        <v>186</v>
      </c>
      <c r="N1250" s="630">
        <v>7092.4272260834268</v>
      </c>
    </row>
    <row r="1251" spans="1:14" ht="14.4" customHeight="1" x14ac:dyDescent="0.3">
      <c r="A1251" s="625" t="s">
        <v>549</v>
      </c>
      <c r="B1251" s="626" t="s">
        <v>551</v>
      </c>
      <c r="C1251" s="627" t="s">
        <v>571</v>
      </c>
      <c r="D1251" s="628" t="s">
        <v>572</v>
      </c>
      <c r="E1251" s="627" t="s">
        <v>552</v>
      </c>
      <c r="F1251" s="628" t="s">
        <v>553</v>
      </c>
      <c r="G1251" s="627" t="s">
        <v>690</v>
      </c>
      <c r="H1251" s="627">
        <v>128197</v>
      </c>
      <c r="I1251" s="627">
        <v>28197</v>
      </c>
      <c r="J1251" s="627" t="s">
        <v>884</v>
      </c>
      <c r="K1251" s="627" t="s">
        <v>885</v>
      </c>
      <c r="L1251" s="629">
        <v>23333.499909576534</v>
      </c>
      <c r="M1251" s="629">
        <v>46</v>
      </c>
      <c r="N1251" s="630">
        <v>1073340.9950623366</v>
      </c>
    </row>
    <row r="1252" spans="1:14" ht="14.4" customHeight="1" x14ac:dyDescent="0.3">
      <c r="A1252" s="625" t="s">
        <v>549</v>
      </c>
      <c r="B1252" s="626" t="s">
        <v>551</v>
      </c>
      <c r="C1252" s="627" t="s">
        <v>571</v>
      </c>
      <c r="D1252" s="628" t="s">
        <v>572</v>
      </c>
      <c r="E1252" s="627" t="s">
        <v>552</v>
      </c>
      <c r="F1252" s="628" t="s">
        <v>553</v>
      </c>
      <c r="G1252" s="627" t="s">
        <v>690</v>
      </c>
      <c r="H1252" s="627">
        <v>131215</v>
      </c>
      <c r="I1252" s="627">
        <v>31215</v>
      </c>
      <c r="J1252" s="627" t="s">
        <v>1962</v>
      </c>
      <c r="K1252" s="627" t="s">
        <v>1963</v>
      </c>
      <c r="L1252" s="629">
        <v>56.01</v>
      </c>
      <c r="M1252" s="629">
        <v>2</v>
      </c>
      <c r="N1252" s="630">
        <v>112.02</v>
      </c>
    </row>
    <row r="1253" spans="1:14" ht="14.4" customHeight="1" x14ac:dyDescent="0.3">
      <c r="A1253" s="625" t="s">
        <v>549</v>
      </c>
      <c r="B1253" s="626" t="s">
        <v>551</v>
      </c>
      <c r="C1253" s="627" t="s">
        <v>571</v>
      </c>
      <c r="D1253" s="628" t="s">
        <v>572</v>
      </c>
      <c r="E1253" s="627" t="s">
        <v>552</v>
      </c>
      <c r="F1253" s="628" t="s">
        <v>553</v>
      </c>
      <c r="G1253" s="627" t="s">
        <v>690</v>
      </c>
      <c r="H1253" s="627">
        <v>140122</v>
      </c>
      <c r="I1253" s="627">
        <v>40122</v>
      </c>
      <c r="J1253" s="627" t="s">
        <v>901</v>
      </c>
      <c r="K1253" s="627" t="s">
        <v>879</v>
      </c>
      <c r="L1253" s="629">
        <v>38.282712407998986</v>
      </c>
      <c r="M1253" s="629">
        <v>134</v>
      </c>
      <c r="N1253" s="630">
        <v>5127.6139852798387</v>
      </c>
    </row>
    <row r="1254" spans="1:14" ht="14.4" customHeight="1" x14ac:dyDescent="0.3">
      <c r="A1254" s="625" t="s">
        <v>549</v>
      </c>
      <c r="B1254" s="626" t="s">
        <v>551</v>
      </c>
      <c r="C1254" s="627" t="s">
        <v>571</v>
      </c>
      <c r="D1254" s="628" t="s">
        <v>572</v>
      </c>
      <c r="E1254" s="627" t="s">
        <v>552</v>
      </c>
      <c r="F1254" s="628" t="s">
        <v>553</v>
      </c>
      <c r="G1254" s="627" t="s">
        <v>690</v>
      </c>
      <c r="H1254" s="627">
        <v>147252</v>
      </c>
      <c r="I1254" s="627">
        <v>47252</v>
      </c>
      <c r="J1254" s="627" t="s">
        <v>1664</v>
      </c>
      <c r="K1254" s="627" t="s">
        <v>1665</v>
      </c>
      <c r="L1254" s="629">
        <v>12.898794971319923</v>
      </c>
      <c r="M1254" s="629">
        <v>77</v>
      </c>
      <c r="N1254" s="630">
        <v>993.20721279163411</v>
      </c>
    </row>
    <row r="1255" spans="1:14" ht="14.4" customHeight="1" x14ac:dyDescent="0.3">
      <c r="A1255" s="625" t="s">
        <v>549</v>
      </c>
      <c r="B1255" s="626" t="s">
        <v>551</v>
      </c>
      <c r="C1255" s="627" t="s">
        <v>571</v>
      </c>
      <c r="D1255" s="628" t="s">
        <v>572</v>
      </c>
      <c r="E1255" s="627" t="s">
        <v>552</v>
      </c>
      <c r="F1255" s="628" t="s">
        <v>553</v>
      </c>
      <c r="G1255" s="627" t="s">
        <v>690</v>
      </c>
      <c r="H1255" s="627">
        <v>151365</v>
      </c>
      <c r="I1255" s="627">
        <v>51365</v>
      </c>
      <c r="J1255" s="627" t="s">
        <v>946</v>
      </c>
      <c r="K1255" s="627" t="s">
        <v>947</v>
      </c>
      <c r="L1255" s="629">
        <v>14.425377209864173</v>
      </c>
      <c r="M1255" s="629">
        <v>339</v>
      </c>
      <c r="N1255" s="630">
        <v>5873.1682195006051</v>
      </c>
    </row>
    <row r="1256" spans="1:14" ht="14.4" customHeight="1" x14ac:dyDescent="0.3">
      <c r="A1256" s="625" t="s">
        <v>549</v>
      </c>
      <c r="B1256" s="626" t="s">
        <v>551</v>
      </c>
      <c r="C1256" s="627" t="s">
        <v>571</v>
      </c>
      <c r="D1256" s="628" t="s">
        <v>572</v>
      </c>
      <c r="E1256" s="627" t="s">
        <v>552</v>
      </c>
      <c r="F1256" s="628" t="s">
        <v>553</v>
      </c>
      <c r="G1256" s="627" t="s">
        <v>690</v>
      </c>
      <c r="H1256" s="627">
        <v>152228</v>
      </c>
      <c r="I1256" s="627">
        <v>52228</v>
      </c>
      <c r="J1256" s="627" t="s">
        <v>1964</v>
      </c>
      <c r="K1256" s="627" t="s">
        <v>1965</v>
      </c>
      <c r="L1256" s="629">
        <v>4296.4699999999993</v>
      </c>
      <c r="M1256" s="629">
        <v>2</v>
      </c>
      <c r="N1256" s="630">
        <v>8592.9399999999987</v>
      </c>
    </row>
    <row r="1257" spans="1:14" ht="14.4" customHeight="1" x14ac:dyDescent="0.3">
      <c r="A1257" s="625" t="s">
        <v>549</v>
      </c>
      <c r="B1257" s="626" t="s">
        <v>551</v>
      </c>
      <c r="C1257" s="627" t="s">
        <v>571</v>
      </c>
      <c r="D1257" s="628" t="s">
        <v>572</v>
      </c>
      <c r="E1257" s="627" t="s">
        <v>552</v>
      </c>
      <c r="F1257" s="628" t="s">
        <v>553</v>
      </c>
      <c r="G1257" s="627" t="s">
        <v>690</v>
      </c>
      <c r="H1257" s="627">
        <v>154539</v>
      </c>
      <c r="I1257" s="627">
        <v>54539</v>
      </c>
      <c r="J1257" s="627" t="s">
        <v>962</v>
      </c>
      <c r="K1257" s="627" t="s">
        <v>963</v>
      </c>
      <c r="L1257" s="629">
        <v>63.234903801125938</v>
      </c>
      <c r="M1257" s="629">
        <v>18</v>
      </c>
      <c r="N1257" s="630">
        <v>1138.2282684202667</v>
      </c>
    </row>
    <row r="1258" spans="1:14" ht="14.4" customHeight="1" x14ac:dyDescent="0.3">
      <c r="A1258" s="625" t="s">
        <v>549</v>
      </c>
      <c r="B1258" s="626" t="s">
        <v>551</v>
      </c>
      <c r="C1258" s="627" t="s">
        <v>571</v>
      </c>
      <c r="D1258" s="628" t="s">
        <v>572</v>
      </c>
      <c r="E1258" s="627" t="s">
        <v>552</v>
      </c>
      <c r="F1258" s="628" t="s">
        <v>553</v>
      </c>
      <c r="G1258" s="627" t="s">
        <v>690</v>
      </c>
      <c r="H1258" s="627">
        <v>155824</v>
      </c>
      <c r="I1258" s="627">
        <v>55824</v>
      </c>
      <c r="J1258" s="627" t="s">
        <v>790</v>
      </c>
      <c r="K1258" s="627" t="s">
        <v>965</v>
      </c>
      <c r="L1258" s="629">
        <v>60.35002785094445</v>
      </c>
      <c r="M1258" s="629">
        <v>6</v>
      </c>
      <c r="N1258" s="630">
        <v>362.10016710566674</v>
      </c>
    </row>
    <row r="1259" spans="1:14" ht="14.4" customHeight="1" x14ac:dyDescent="0.3">
      <c r="A1259" s="625" t="s">
        <v>549</v>
      </c>
      <c r="B1259" s="626" t="s">
        <v>551</v>
      </c>
      <c r="C1259" s="627" t="s">
        <v>571</v>
      </c>
      <c r="D1259" s="628" t="s">
        <v>572</v>
      </c>
      <c r="E1259" s="627" t="s">
        <v>552</v>
      </c>
      <c r="F1259" s="628" t="s">
        <v>553</v>
      </c>
      <c r="G1259" s="627" t="s">
        <v>690</v>
      </c>
      <c r="H1259" s="627">
        <v>156926</v>
      </c>
      <c r="I1259" s="627">
        <v>56926</v>
      </c>
      <c r="J1259" s="627" t="s">
        <v>803</v>
      </c>
      <c r="K1259" s="627" t="s">
        <v>1966</v>
      </c>
      <c r="L1259" s="629">
        <v>70.057999601530696</v>
      </c>
      <c r="M1259" s="629">
        <v>2</v>
      </c>
      <c r="N1259" s="630">
        <v>140.11599920306139</v>
      </c>
    </row>
    <row r="1260" spans="1:14" ht="14.4" customHeight="1" x14ac:dyDescent="0.3">
      <c r="A1260" s="625" t="s">
        <v>549</v>
      </c>
      <c r="B1260" s="626" t="s">
        <v>551</v>
      </c>
      <c r="C1260" s="627" t="s">
        <v>571</v>
      </c>
      <c r="D1260" s="628" t="s">
        <v>572</v>
      </c>
      <c r="E1260" s="627" t="s">
        <v>552</v>
      </c>
      <c r="F1260" s="628" t="s">
        <v>553</v>
      </c>
      <c r="G1260" s="627" t="s">
        <v>690</v>
      </c>
      <c r="H1260" s="627">
        <v>159357</v>
      </c>
      <c r="I1260" s="627">
        <v>59357</v>
      </c>
      <c r="J1260" s="627" t="s">
        <v>998</v>
      </c>
      <c r="K1260" s="627" t="s">
        <v>999</v>
      </c>
      <c r="L1260" s="629">
        <v>197.47</v>
      </c>
      <c r="M1260" s="629">
        <v>6</v>
      </c>
      <c r="N1260" s="630">
        <v>1184.82</v>
      </c>
    </row>
    <row r="1261" spans="1:14" ht="14.4" customHeight="1" x14ac:dyDescent="0.3">
      <c r="A1261" s="625" t="s">
        <v>549</v>
      </c>
      <c r="B1261" s="626" t="s">
        <v>551</v>
      </c>
      <c r="C1261" s="627" t="s">
        <v>571</v>
      </c>
      <c r="D1261" s="628" t="s">
        <v>572</v>
      </c>
      <c r="E1261" s="627" t="s">
        <v>552</v>
      </c>
      <c r="F1261" s="628" t="s">
        <v>553</v>
      </c>
      <c r="G1261" s="627" t="s">
        <v>690</v>
      </c>
      <c r="H1261" s="627">
        <v>165386</v>
      </c>
      <c r="I1261" s="627">
        <v>65386</v>
      </c>
      <c r="J1261" s="627" t="s">
        <v>1012</v>
      </c>
      <c r="K1261" s="627" t="s">
        <v>1013</v>
      </c>
      <c r="L1261" s="629">
        <v>2212.4381124953861</v>
      </c>
      <c r="M1261" s="629">
        <v>437</v>
      </c>
      <c r="N1261" s="630">
        <v>985351.03228298132</v>
      </c>
    </row>
    <row r="1262" spans="1:14" ht="14.4" customHeight="1" x14ac:dyDescent="0.3">
      <c r="A1262" s="625" t="s">
        <v>549</v>
      </c>
      <c r="B1262" s="626" t="s">
        <v>551</v>
      </c>
      <c r="C1262" s="627" t="s">
        <v>571</v>
      </c>
      <c r="D1262" s="628" t="s">
        <v>572</v>
      </c>
      <c r="E1262" s="627" t="s">
        <v>552</v>
      </c>
      <c r="F1262" s="628" t="s">
        <v>553</v>
      </c>
      <c r="G1262" s="627" t="s">
        <v>690</v>
      </c>
      <c r="H1262" s="627">
        <v>167547</v>
      </c>
      <c r="I1262" s="627">
        <v>67547</v>
      </c>
      <c r="J1262" s="627" t="s">
        <v>1018</v>
      </c>
      <c r="K1262" s="627" t="s">
        <v>1019</v>
      </c>
      <c r="L1262" s="629">
        <v>49.7</v>
      </c>
      <c r="M1262" s="629">
        <v>4</v>
      </c>
      <c r="N1262" s="630">
        <v>198.8</v>
      </c>
    </row>
    <row r="1263" spans="1:14" ht="14.4" customHeight="1" x14ac:dyDescent="0.3">
      <c r="A1263" s="625" t="s">
        <v>549</v>
      </c>
      <c r="B1263" s="626" t="s">
        <v>551</v>
      </c>
      <c r="C1263" s="627" t="s">
        <v>571</v>
      </c>
      <c r="D1263" s="628" t="s">
        <v>572</v>
      </c>
      <c r="E1263" s="627" t="s">
        <v>552</v>
      </c>
      <c r="F1263" s="628" t="s">
        <v>553</v>
      </c>
      <c r="G1263" s="627" t="s">
        <v>690</v>
      </c>
      <c r="H1263" s="627">
        <v>168721</v>
      </c>
      <c r="I1263" s="627">
        <v>168721</v>
      </c>
      <c r="J1263" s="627" t="s">
        <v>1967</v>
      </c>
      <c r="K1263" s="627" t="s">
        <v>1968</v>
      </c>
      <c r="L1263" s="629">
        <v>8119.6440579710152</v>
      </c>
      <c r="M1263" s="629">
        <v>35</v>
      </c>
      <c r="N1263" s="630">
        <v>283472.7</v>
      </c>
    </row>
    <row r="1264" spans="1:14" ht="14.4" customHeight="1" x14ac:dyDescent="0.3">
      <c r="A1264" s="625" t="s">
        <v>549</v>
      </c>
      <c r="B1264" s="626" t="s">
        <v>551</v>
      </c>
      <c r="C1264" s="627" t="s">
        <v>571</v>
      </c>
      <c r="D1264" s="628" t="s">
        <v>572</v>
      </c>
      <c r="E1264" s="627" t="s">
        <v>552</v>
      </c>
      <c r="F1264" s="628" t="s">
        <v>553</v>
      </c>
      <c r="G1264" s="627" t="s">
        <v>690</v>
      </c>
      <c r="H1264" s="627">
        <v>181338</v>
      </c>
      <c r="I1264" s="627">
        <v>181338</v>
      </c>
      <c r="J1264" s="627" t="s">
        <v>1969</v>
      </c>
      <c r="K1264" s="627" t="s">
        <v>1970</v>
      </c>
      <c r="L1264" s="629">
        <v>1</v>
      </c>
      <c r="M1264" s="629">
        <v>25</v>
      </c>
      <c r="N1264" s="630">
        <v>25</v>
      </c>
    </row>
    <row r="1265" spans="1:14" ht="14.4" customHeight="1" x14ac:dyDescent="0.3">
      <c r="A1265" s="625" t="s">
        <v>549</v>
      </c>
      <c r="B1265" s="626" t="s">
        <v>551</v>
      </c>
      <c r="C1265" s="627" t="s">
        <v>571</v>
      </c>
      <c r="D1265" s="628" t="s">
        <v>572</v>
      </c>
      <c r="E1265" s="627" t="s">
        <v>552</v>
      </c>
      <c r="F1265" s="628" t="s">
        <v>553</v>
      </c>
      <c r="G1265" s="627" t="s">
        <v>690</v>
      </c>
      <c r="H1265" s="627">
        <v>184090</v>
      </c>
      <c r="I1265" s="627">
        <v>84090</v>
      </c>
      <c r="J1265" s="627" t="s">
        <v>1049</v>
      </c>
      <c r="K1265" s="627" t="s">
        <v>1050</v>
      </c>
      <c r="L1265" s="629">
        <v>63.450430976706329</v>
      </c>
      <c r="M1265" s="629">
        <v>590</v>
      </c>
      <c r="N1265" s="630">
        <v>37455.859490434741</v>
      </c>
    </row>
    <row r="1266" spans="1:14" ht="14.4" customHeight="1" x14ac:dyDescent="0.3">
      <c r="A1266" s="625" t="s">
        <v>549</v>
      </c>
      <c r="B1266" s="626" t="s">
        <v>551</v>
      </c>
      <c r="C1266" s="627" t="s">
        <v>571</v>
      </c>
      <c r="D1266" s="628" t="s">
        <v>572</v>
      </c>
      <c r="E1266" s="627" t="s">
        <v>552</v>
      </c>
      <c r="F1266" s="628" t="s">
        <v>553</v>
      </c>
      <c r="G1266" s="627" t="s">
        <v>690</v>
      </c>
      <c r="H1266" s="627">
        <v>184229</v>
      </c>
      <c r="I1266" s="627">
        <v>84229</v>
      </c>
      <c r="J1266" s="627" t="s">
        <v>1051</v>
      </c>
      <c r="K1266" s="627" t="s">
        <v>1052</v>
      </c>
      <c r="L1266" s="629">
        <v>624.74164776909697</v>
      </c>
      <c r="M1266" s="629">
        <v>22.959749500000012</v>
      </c>
      <c r="N1266" s="630">
        <v>14333.305850088826</v>
      </c>
    </row>
    <row r="1267" spans="1:14" ht="14.4" customHeight="1" x14ac:dyDescent="0.3">
      <c r="A1267" s="625" t="s">
        <v>549</v>
      </c>
      <c r="B1267" s="626" t="s">
        <v>551</v>
      </c>
      <c r="C1267" s="627" t="s">
        <v>571</v>
      </c>
      <c r="D1267" s="628" t="s">
        <v>572</v>
      </c>
      <c r="E1267" s="627" t="s">
        <v>552</v>
      </c>
      <c r="F1267" s="628" t="s">
        <v>553</v>
      </c>
      <c r="G1267" s="627" t="s">
        <v>690</v>
      </c>
      <c r="H1267" s="627">
        <v>184230</v>
      </c>
      <c r="I1267" s="627">
        <v>84230</v>
      </c>
      <c r="J1267" s="627" t="s">
        <v>1723</v>
      </c>
      <c r="K1267" s="627" t="s">
        <v>937</v>
      </c>
      <c r="L1267" s="629">
        <v>158.80473830008009</v>
      </c>
      <c r="M1267" s="629">
        <v>69.884411299999982</v>
      </c>
      <c r="N1267" s="630">
        <v>11098.968474677968</v>
      </c>
    </row>
    <row r="1268" spans="1:14" ht="14.4" customHeight="1" x14ac:dyDescent="0.3">
      <c r="A1268" s="625" t="s">
        <v>549</v>
      </c>
      <c r="B1268" s="626" t="s">
        <v>551</v>
      </c>
      <c r="C1268" s="627" t="s">
        <v>571</v>
      </c>
      <c r="D1268" s="628" t="s">
        <v>572</v>
      </c>
      <c r="E1268" s="627" t="s">
        <v>552</v>
      </c>
      <c r="F1268" s="628" t="s">
        <v>553</v>
      </c>
      <c r="G1268" s="627" t="s">
        <v>690</v>
      </c>
      <c r="H1268" s="627">
        <v>184231</v>
      </c>
      <c r="I1268" s="627">
        <v>84231</v>
      </c>
      <c r="J1268" s="627" t="s">
        <v>1053</v>
      </c>
      <c r="K1268" s="627" t="s">
        <v>939</v>
      </c>
      <c r="L1268" s="629">
        <v>319.71776464020041</v>
      </c>
      <c r="M1268" s="629">
        <v>173.1457249</v>
      </c>
      <c r="N1268" s="630">
        <v>55358.362823069059</v>
      </c>
    </row>
    <row r="1269" spans="1:14" ht="14.4" customHeight="1" x14ac:dyDescent="0.3">
      <c r="A1269" s="625" t="s">
        <v>549</v>
      </c>
      <c r="B1269" s="626" t="s">
        <v>551</v>
      </c>
      <c r="C1269" s="627" t="s">
        <v>571</v>
      </c>
      <c r="D1269" s="628" t="s">
        <v>572</v>
      </c>
      <c r="E1269" s="627" t="s">
        <v>552</v>
      </c>
      <c r="F1269" s="628" t="s">
        <v>553</v>
      </c>
      <c r="G1269" s="627" t="s">
        <v>690</v>
      </c>
      <c r="H1269" s="627">
        <v>186990</v>
      </c>
      <c r="I1269" s="627">
        <v>86990</v>
      </c>
      <c r="J1269" s="627" t="s">
        <v>1063</v>
      </c>
      <c r="K1269" s="627" t="s">
        <v>1064</v>
      </c>
      <c r="L1269" s="629">
        <v>42.136666666666663</v>
      </c>
      <c r="M1269" s="629">
        <v>40</v>
      </c>
      <c r="N1269" s="630">
        <v>1688</v>
      </c>
    </row>
    <row r="1270" spans="1:14" ht="14.4" customHeight="1" x14ac:dyDescent="0.3">
      <c r="A1270" s="625" t="s">
        <v>549</v>
      </c>
      <c r="B1270" s="626" t="s">
        <v>551</v>
      </c>
      <c r="C1270" s="627" t="s">
        <v>571</v>
      </c>
      <c r="D1270" s="628" t="s">
        <v>572</v>
      </c>
      <c r="E1270" s="627" t="s">
        <v>552</v>
      </c>
      <c r="F1270" s="628" t="s">
        <v>553</v>
      </c>
      <c r="G1270" s="627" t="s">
        <v>690</v>
      </c>
      <c r="H1270" s="627">
        <v>191836</v>
      </c>
      <c r="I1270" s="627">
        <v>91836</v>
      </c>
      <c r="J1270" s="627" t="s">
        <v>794</v>
      </c>
      <c r="K1270" s="627" t="s">
        <v>1079</v>
      </c>
      <c r="L1270" s="629">
        <v>46.797495755640249</v>
      </c>
      <c r="M1270" s="629">
        <v>75</v>
      </c>
      <c r="N1270" s="630">
        <v>3515.3301042465732</v>
      </c>
    </row>
    <row r="1271" spans="1:14" ht="14.4" customHeight="1" x14ac:dyDescent="0.3">
      <c r="A1271" s="625" t="s">
        <v>549</v>
      </c>
      <c r="B1271" s="626" t="s">
        <v>551</v>
      </c>
      <c r="C1271" s="627" t="s">
        <v>571</v>
      </c>
      <c r="D1271" s="628" t="s">
        <v>572</v>
      </c>
      <c r="E1271" s="627" t="s">
        <v>552</v>
      </c>
      <c r="F1271" s="628" t="s">
        <v>553</v>
      </c>
      <c r="G1271" s="627" t="s">
        <v>690</v>
      </c>
      <c r="H1271" s="627">
        <v>192414</v>
      </c>
      <c r="I1271" s="627">
        <v>92414</v>
      </c>
      <c r="J1271" s="627" t="s">
        <v>1014</v>
      </c>
      <c r="K1271" s="627" t="s">
        <v>1971</v>
      </c>
      <c r="L1271" s="629">
        <v>63.24</v>
      </c>
      <c r="M1271" s="629">
        <v>1</v>
      </c>
      <c r="N1271" s="630">
        <v>63.24</v>
      </c>
    </row>
    <row r="1272" spans="1:14" ht="14.4" customHeight="1" x14ac:dyDescent="0.3">
      <c r="A1272" s="625" t="s">
        <v>549</v>
      </c>
      <c r="B1272" s="626" t="s">
        <v>551</v>
      </c>
      <c r="C1272" s="627" t="s">
        <v>571</v>
      </c>
      <c r="D1272" s="628" t="s">
        <v>572</v>
      </c>
      <c r="E1272" s="627" t="s">
        <v>552</v>
      </c>
      <c r="F1272" s="628" t="s">
        <v>553</v>
      </c>
      <c r="G1272" s="627" t="s">
        <v>690</v>
      </c>
      <c r="H1272" s="627">
        <v>192729</v>
      </c>
      <c r="I1272" s="627">
        <v>92729</v>
      </c>
      <c r="J1272" s="627" t="s">
        <v>1082</v>
      </c>
      <c r="K1272" s="627" t="s">
        <v>1083</v>
      </c>
      <c r="L1272" s="629">
        <v>47.105000000000004</v>
      </c>
      <c r="M1272" s="629">
        <v>8</v>
      </c>
      <c r="N1272" s="630">
        <v>376.33</v>
      </c>
    </row>
    <row r="1273" spans="1:14" ht="14.4" customHeight="1" x14ac:dyDescent="0.3">
      <c r="A1273" s="625" t="s">
        <v>549</v>
      </c>
      <c r="B1273" s="626" t="s">
        <v>551</v>
      </c>
      <c r="C1273" s="627" t="s">
        <v>571</v>
      </c>
      <c r="D1273" s="628" t="s">
        <v>572</v>
      </c>
      <c r="E1273" s="627" t="s">
        <v>552</v>
      </c>
      <c r="F1273" s="628" t="s">
        <v>553</v>
      </c>
      <c r="G1273" s="627" t="s">
        <v>690</v>
      </c>
      <c r="H1273" s="627">
        <v>193746</v>
      </c>
      <c r="I1273" s="627">
        <v>93746</v>
      </c>
      <c r="J1273" s="627" t="s">
        <v>1098</v>
      </c>
      <c r="K1273" s="627" t="s">
        <v>1099</v>
      </c>
      <c r="L1273" s="629">
        <v>390.08994072357717</v>
      </c>
      <c r="M1273" s="629">
        <v>193</v>
      </c>
      <c r="N1273" s="630">
        <v>75383.207671905038</v>
      </c>
    </row>
    <row r="1274" spans="1:14" ht="14.4" customHeight="1" x14ac:dyDescent="0.3">
      <c r="A1274" s="625" t="s">
        <v>549</v>
      </c>
      <c r="B1274" s="626" t="s">
        <v>551</v>
      </c>
      <c r="C1274" s="627" t="s">
        <v>571</v>
      </c>
      <c r="D1274" s="628" t="s">
        <v>572</v>
      </c>
      <c r="E1274" s="627" t="s">
        <v>552</v>
      </c>
      <c r="F1274" s="628" t="s">
        <v>553</v>
      </c>
      <c r="G1274" s="627" t="s">
        <v>690</v>
      </c>
      <c r="H1274" s="627">
        <v>196872</v>
      </c>
      <c r="I1274" s="627">
        <v>96872</v>
      </c>
      <c r="J1274" s="627" t="s">
        <v>1123</v>
      </c>
      <c r="K1274" s="627" t="s">
        <v>1124</v>
      </c>
      <c r="L1274" s="629">
        <v>15.545190898311184</v>
      </c>
      <c r="M1274" s="629">
        <v>661</v>
      </c>
      <c r="N1274" s="630">
        <v>10275.371183783693</v>
      </c>
    </row>
    <row r="1275" spans="1:14" ht="14.4" customHeight="1" x14ac:dyDescent="0.3">
      <c r="A1275" s="625" t="s">
        <v>549</v>
      </c>
      <c r="B1275" s="626" t="s">
        <v>551</v>
      </c>
      <c r="C1275" s="627" t="s">
        <v>571</v>
      </c>
      <c r="D1275" s="628" t="s">
        <v>572</v>
      </c>
      <c r="E1275" s="627" t="s">
        <v>552</v>
      </c>
      <c r="F1275" s="628" t="s">
        <v>553</v>
      </c>
      <c r="G1275" s="627" t="s">
        <v>690</v>
      </c>
      <c r="H1275" s="627">
        <v>196873</v>
      </c>
      <c r="I1275" s="627">
        <v>96873</v>
      </c>
      <c r="J1275" s="627" t="s">
        <v>1125</v>
      </c>
      <c r="K1275" s="627" t="s">
        <v>1126</v>
      </c>
      <c r="L1275" s="629">
        <v>16.373764363153501</v>
      </c>
      <c r="M1275" s="629">
        <v>819</v>
      </c>
      <c r="N1275" s="630">
        <v>13410.113013422717</v>
      </c>
    </row>
    <row r="1276" spans="1:14" ht="14.4" customHeight="1" x14ac:dyDescent="0.3">
      <c r="A1276" s="625" t="s">
        <v>549</v>
      </c>
      <c r="B1276" s="626" t="s">
        <v>551</v>
      </c>
      <c r="C1276" s="627" t="s">
        <v>571</v>
      </c>
      <c r="D1276" s="628" t="s">
        <v>572</v>
      </c>
      <c r="E1276" s="627" t="s">
        <v>552</v>
      </c>
      <c r="F1276" s="628" t="s">
        <v>553</v>
      </c>
      <c r="G1276" s="627" t="s">
        <v>690</v>
      </c>
      <c r="H1276" s="627">
        <v>196874</v>
      </c>
      <c r="I1276" s="627">
        <v>96874</v>
      </c>
      <c r="J1276" s="627" t="s">
        <v>695</v>
      </c>
      <c r="K1276" s="627" t="s">
        <v>1740</v>
      </c>
      <c r="L1276" s="629">
        <v>31.774593668729729</v>
      </c>
      <c r="M1276" s="629">
        <v>8</v>
      </c>
      <c r="N1276" s="630">
        <v>254.19674934983783</v>
      </c>
    </row>
    <row r="1277" spans="1:14" ht="14.4" customHeight="1" x14ac:dyDescent="0.3">
      <c r="A1277" s="625" t="s">
        <v>549</v>
      </c>
      <c r="B1277" s="626" t="s">
        <v>551</v>
      </c>
      <c r="C1277" s="627" t="s">
        <v>571</v>
      </c>
      <c r="D1277" s="628" t="s">
        <v>572</v>
      </c>
      <c r="E1277" s="627" t="s">
        <v>552</v>
      </c>
      <c r="F1277" s="628" t="s">
        <v>553</v>
      </c>
      <c r="G1277" s="627" t="s">
        <v>690</v>
      </c>
      <c r="H1277" s="627">
        <v>196884</v>
      </c>
      <c r="I1277" s="627">
        <v>96884</v>
      </c>
      <c r="J1277" s="627" t="s">
        <v>1127</v>
      </c>
      <c r="K1277" s="627" t="s">
        <v>1128</v>
      </c>
      <c r="L1277" s="629">
        <v>15.237061058069346</v>
      </c>
      <c r="M1277" s="629">
        <v>3298</v>
      </c>
      <c r="N1277" s="630">
        <v>50251.839108454624</v>
      </c>
    </row>
    <row r="1278" spans="1:14" ht="14.4" customHeight="1" x14ac:dyDescent="0.3">
      <c r="A1278" s="625" t="s">
        <v>549</v>
      </c>
      <c r="B1278" s="626" t="s">
        <v>551</v>
      </c>
      <c r="C1278" s="627" t="s">
        <v>571</v>
      </c>
      <c r="D1278" s="628" t="s">
        <v>572</v>
      </c>
      <c r="E1278" s="627" t="s">
        <v>552</v>
      </c>
      <c r="F1278" s="628" t="s">
        <v>553</v>
      </c>
      <c r="G1278" s="627" t="s">
        <v>690</v>
      </c>
      <c r="H1278" s="627">
        <v>196885</v>
      </c>
      <c r="I1278" s="627">
        <v>96885</v>
      </c>
      <c r="J1278" s="627" t="s">
        <v>1129</v>
      </c>
      <c r="K1278" s="627" t="s">
        <v>1130</v>
      </c>
      <c r="L1278" s="629">
        <v>28.361573046842963</v>
      </c>
      <c r="M1278" s="629">
        <v>300</v>
      </c>
      <c r="N1278" s="630">
        <v>8755.7703410060549</v>
      </c>
    </row>
    <row r="1279" spans="1:14" ht="14.4" customHeight="1" x14ac:dyDescent="0.3">
      <c r="A1279" s="625" t="s">
        <v>549</v>
      </c>
      <c r="B1279" s="626" t="s">
        <v>551</v>
      </c>
      <c r="C1279" s="627" t="s">
        <v>571</v>
      </c>
      <c r="D1279" s="628" t="s">
        <v>572</v>
      </c>
      <c r="E1279" s="627" t="s">
        <v>552</v>
      </c>
      <c r="F1279" s="628" t="s">
        <v>553</v>
      </c>
      <c r="G1279" s="627" t="s">
        <v>690</v>
      </c>
      <c r="H1279" s="627">
        <v>197682</v>
      </c>
      <c r="I1279" s="627">
        <v>97682</v>
      </c>
      <c r="J1279" s="627" t="s">
        <v>1135</v>
      </c>
      <c r="K1279" s="627" t="s">
        <v>1136</v>
      </c>
      <c r="L1279" s="629">
        <v>14.577866890231819</v>
      </c>
      <c r="M1279" s="629">
        <v>2069</v>
      </c>
      <c r="N1279" s="630">
        <v>30145.476517193008</v>
      </c>
    </row>
    <row r="1280" spans="1:14" ht="14.4" customHeight="1" x14ac:dyDescent="0.3">
      <c r="A1280" s="625" t="s">
        <v>549</v>
      </c>
      <c r="B1280" s="626" t="s">
        <v>551</v>
      </c>
      <c r="C1280" s="627" t="s">
        <v>571</v>
      </c>
      <c r="D1280" s="628" t="s">
        <v>572</v>
      </c>
      <c r="E1280" s="627" t="s">
        <v>552</v>
      </c>
      <c r="F1280" s="628" t="s">
        <v>553</v>
      </c>
      <c r="G1280" s="627" t="s">
        <v>690</v>
      </c>
      <c r="H1280" s="627">
        <v>395489</v>
      </c>
      <c r="I1280" s="627">
        <v>1</v>
      </c>
      <c r="J1280" s="627" t="s">
        <v>1623</v>
      </c>
      <c r="K1280" s="627" t="s">
        <v>1624</v>
      </c>
      <c r="L1280" s="629">
        <v>802.10202898550403</v>
      </c>
      <c r="M1280" s="629">
        <v>1</v>
      </c>
      <c r="N1280" s="630">
        <v>802.10202898550403</v>
      </c>
    </row>
    <row r="1281" spans="1:14" ht="14.4" customHeight="1" x14ac:dyDescent="0.3">
      <c r="A1281" s="625" t="s">
        <v>549</v>
      </c>
      <c r="B1281" s="626" t="s">
        <v>551</v>
      </c>
      <c r="C1281" s="627" t="s">
        <v>571</v>
      </c>
      <c r="D1281" s="628" t="s">
        <v>572</v>
      </c>
      <c r="E1281" s="627" t="s">
        <v>552</v>
      </c>
      <c r="F1281" s="628" t="s">
        <v>553</v>
      </c>
      <c r="G1281" s="627" t="s">
        <v>690</v>
      </c>
      <c r="H1281" s="627">
        <v>395856</v>
      </c>
      <c r="I1281" s="627">
        <v>1</v>
      </c>
      <c r="J1281" s="627" t="s">
        <v>1972</v>
      </c>
      <c r="K1281" s="627" t="s">
        <v>1973</v>
      </c>
      <c r="L1281" s="629">
        <v>1187.8800000000001</v>
      </c>
      <c r="M1281" s="629">
        <v>1.1120000000000001</v>
      </c>
      <c r="N1281" s="630">
        <v>1320.9225600000002</v>
      </c>
    </row>
    <row r="1282" spans="1:14" ht="14.4" customHeight="1" x14ac:dyDescent="0.3">
      <c r="A1282" s="625" t="s">
        <v>549</v>
      </c>
      <c r="B1282" s="626" t="s">
        <v>551</v>
      </c>
      <c r="C1282" s="627" t="s">
        <v>571</v>
      </c>
      <c r="D1282" s="628" t="s">
        <v>572</v>
      </c>
      <c r="E1282" s="627" t="s">
        <v>552</v>
      </c>
      <c r="F1282" s="628" t="s">
        <v>553</v>
      </c>
      <c r="G1282" s="627" t="s">
        <v>690</v>
      </c>
      <c r="H1282" s="627">
        <v>396400</v>
      </c>
      <c r="I1282" s="627">
        <v>0</v>
      </c>
      <c r="J1282" s="627" t="s">
        <v>1974</v>
      </c>
      <c r="K1282" s="627" t="s">
        <v>1975</v>
      </c>
      <c r="L1282" s="629">
        <v>25.717222222222198</v>
      </c>
      <c r="M1282" s="629">
        <v>18</v>
      </c>
      <c r="N1282" s="630">
        <v>462.90999999999963</v>
      </c>
    </row>
    <row r="1283" spans="1:14" ht="14.4" customHeight="1" x14ac:dyDescent="0.3">
      <c r="A1283" s="625" t="s">
        <v>549</v>
      </c>
      <c r="B1283" s="626" t="s">
        <v>551</v>
      </c>
      <c r="C1283" s="627" t="s">
        <v>571</v>
      </c>
      <c r="D1283" s="628" t="s">
        <v>572</v>
      </c>
      <c r="E1283" s="627" t="s">
        <v>552</v>
      </c>
      <c r="F1283" s="628" t="s">
        <v>553</v>
      </c>
      <c r="G1283" s="627" t="s">
        <v>690</v>
      </c>
      <c r="H1283" s="627">
        <v>500442</v>
      </c>
      <c r="I1283" s="627">
        <v>168043</v>
      </c>
      <c r="J1283" s="627" t="s">
        <v>1976</v>
      </c>
      <c r="K1283" s="627" t="s">
        <v>1977</v>
      </c>
      <c r="L1283" s="629">
        <v>127540.17857142857</v>
      </c>
      <c r="M1283" s="629">
        <v>8</v>
      </c>
      <c r="N1283" s="630">
        <v>1020162.5</v>
      </c>
    </row>
    <row r="1284" spans="1:14" ht="14.4" customHeight="1" x14ac:dyDescent="0.3">
      <c r="A1284" s="625" t="s">
        <v>549</v>
      </c>
      <c r="B1284" s="626" t="s">
        <v>551</v>
      </c>
      <c r="C1284" s="627" t="s">
        <v>571</v>
      </c>
      <c r="D1284" s="628" t="s">
        <v>572</v>
      </c>
      <c r="E1284" s="627" t="s">
        <v>552</v>
      </c>
      <c r="F1284" s="628" t="s">
        <v>553</v>
      </c>
      <c r="G1284" s="627" t="s">
        <v>690</v>
      </c>
      <c r="H1284" s="627">
        <v>845369</v>
      </c>
      <c r="I1284" s="627">
        <v>107987</v>
      </c>
      <c r="J1284" s="627" t="s">
        <v>1191</v>
      </c>
      <c r="K1284" s="627" t="s">
        <v>1192</v>
      </c>
      <c r="L1284" s="629">
        <v>110.70528186885551</v>
      </c>
      <c r="M1284" s="629">
        <v>6</v>
      </c>
      <c r="N1284" s="630">
        <v>663.29112747542206</v>
      </c>
    </row>
    <row r="1285" spans="1:14" ht="14.4" customHeight="1" x14ac:dyDescent="0.3">
      <c r="A1285" s="625" t="s">
        <v>549</v>
      </c>
      <c r="B1285" s="626" t="s">
        <v>551</v>
      </c>
      <c r="C1285" s="627" t="s">
        <v>571</v>
      </c>
      <c r="D1285" s="628" t="s">
        <v>572</v>
      </c>
      <c r="E1285" s="627" t="s">
        <v>552</v>
      </c>
      <c r="F1285" s="628" t="s">
        <v>553</v>
      </c>
      <c r="G1285" s="627" t="s">
        <v>690</v>
      </c>
      <c r="H1285" s="627">
        <v>846629</v>
      </c>
      <c r="I1285" s="627">
        <v>100013</v>
      </c>
      <c r="J1285" s="627" t="s">
        <v>1202</v>
      </c>
      <c r="K1285" s="627" t="s">
        <v>1203</v>
      </c>
      <c r="L1285" s="629">
        <v>37.869976353990452</v>
      </c>
      <c r="M1285" s="629">
        <v>3</v>
      </c>
      <c r="N1285" s="630">
        <v>113.84990541596181</v>
      </c>
    </row>
    <row r="1286" spans="1:14" ht="14.4" customHeight="1" x14ac:dyDescent="0.3">
      <c r="A1286" s="625" t="s">
        <v>549</v>
      </c>
      <c r="B1286" s="626" t="s">
        <v>551</v>
      </c>
      <c r="C1286" s="627" t="s">
        <v>571</v>
      </c>
      <c r="D1286" s="628" t="s">
        <v>572</v>
      </c>
      <c r="E1286" s="627" t="s">
        <v>552</v>
      </c>
      <c r="F1286" s="628" t="s">
        <v>553</v>
      </c>
      <c r="G1286" s="627" t="s">
        <v>690</v>
      </c>
      <c r="H1286" s="627">
        <v>846761</v>
      </c>
      <c r="I1286" s="627">
        <v>0</v>
      </c>
      <c r="J1286" s="627" t="s">
        <v>1978</v>
      </c>
      <c r="K1286" s="627"/>
      <c r="L1286" s="629">
        <v>13.7169253300028</v>
      </c>
      <c r="M1286" s="629">
        <v>246</v>
      </c>
      <c r="N1286" s="630">
        <v>3371.2961255274595</v>
      </c>
    </row>
    <row r="1287" spans="1:14" ht="14.4" customHeight="1" x14ac:dyDescent="0.3">
      <c r="A1287" s="625" t="s">
        <v>549</v>
      </c>
      <c r="B1287" s="626" t="s">
        <v>551</v>
      </c>
      <c r="C1287" s="627" t="s">
        <v>571</v>
      </c>
      <c r="D1287" s="628" t="s">
        <v>572</v>
      </c>
      <c r="E1287" s="627" t="s">
        <v>552</v>
      </c>
      <c r="F1287" s="628" t="s">
        <v>553</v>
      </c>
      <c r="G1287" s="627" t="s">
        <v>690</v>
      </c>
      <c r="H1287" s="627">
        <v>847713</v>
      </c>
      <c r="I1287" s="627">
        <v>125526</v>
      </c>
      <c r="J1287" s="627" t="s">
        <v>1210</v>
      </c>
      <c r="K1287" s="627" t="s">
        <v>1780</v>
      </c>
      <c r="L1287" s="629">
        <v>71.059288591447398</v>
      </c>
      <c r="M1287" s="629">
        <v>2</v>
      </c>
      <c r="N1287" s="630">
        <v>142.1185771828948</v>
      </c>
    </row>
    <row r="1288" spans="1:14" ht="14.4" customHeight="1" x14ac:dyDescent="0.3">
      <c r="A1288" s="625" t="s">
        <v>549</v>
      </c>
      <c r="B1288" s="626" t="s">
        <v>551</v>
      </c>
      <c r="C1288" s="627" t="s">
        <v>571</v>
      </c>
      <c r="D1288" s="628" t="s">
        <v>572</v>
      </c>
      <c r="E1288" s="627" t="s">
        <v>552</v>
      </c>
      <c r="F1288" s="628" t="s">
        <v>553</v>
      </c>
      <c r="G1288" s="627" t="s">
        <v>690</v>
      </c>
      <c r="H1288" s="627">
        <v>848475</v>
      </c>
      <c r="I1288" s="627">
        <v>124825</v>
      </c>
      <c r="J1288" s="627" t="s">
        <v>1785</v>
      </c>
      <c r="K1288" s="627" t="s">
        <v>1786</v>
      </c>
      <c r="L1288" s="629">
        <v>444.373469848632</v>
      </c>
      <c r="M1288" s="629">
        <v>8</v>
      </c>
      <c r="N1288" s="630">
        <v>3554.987758789056</v>
      </c>
    </row>
    <row r="1289" spans="1:14" ht="14.4" customHeight="1" x14ac:dyDescent="0.3">
      <c r="A1289" s="625" t="s">
        <v>549</v>
      </c>
      <c r="B1289" s="626" t="s">
        <v>551</v>
      </c>
      <c r="C1289" s="627" t="s">
        <v>571</v>
      </c>
      <c r="D1289" s="628" t="s">
        <v>572</v>
      </c>
      <c r="E1289" s="627" t="s">
        <v>552</v>
      </c>
      <c r="F1289" s="628" t="s">
        <v>553</v>
      </c>
      <c r="G1289" s="627" t="s">
        <v>690</v>
      </c>
      <c r="H1289" s="627">
        <v>848746</v>
      </c>
      <c r="I1289" s="627">
        <v>0</v>
      </c>
      <c r="J1289" s="627" t="s">
        <v>1979</v>
      </c>
      <c r="K1289" s="627"/>
      <c r="L1289" s="629">
        <v>3.6757541866046251</v>
      </c>
      <c r="M1289" s="629">
        <v>100</v>
      </c>
      <c r="N1289" s="630">
        <v>367.25450239255497</v>
      </c>
    </row>
    <row r="1290" spans="1:14" ht="14.4" customHeight="1" x14ac:dyDescent="0.3">
      <c r="A1290" s="625" t="s">
        <v>549</v>
      </c>
      <c r="B1290" s="626" t="s">
        <v>551</v>
      </c>
      <c r="C1290" s="627" t="s">
        <v>571</v>
      </c>
      <c r="D1290" s="628" t="s">
        <v>572</v>
      </c>
      <c r="E1290" s="627" t="s">
        <v>552</v>
      </c>
      <c r="F1290" s="628" t="s">
        <v>553</v>
      </c>
      <c r="G1290" s="627" t="s">
        <v>690</v>
      </c>
      <c r="H1290" s="627">
        <v>848977</v>
      </c>
      <c r="I1290" s="627">
        <v>129597</v>
      </c>
      <c r="J1290" s="627" t="s">
        <v>1792</v>
      </c>
      <c r="K1290" s="627" t="s">
        <v>1793</v>
      </c>
      <c r="L1290" s="629">
        <v>284.50711460213978</v>
      </c>
      <c r="M1290" s="629">
        <v>10.868890199999997</v>
      </c>
      <c r="N1290" s="630">
        <v>3115.2980507648585</v>
      </c>
    </row>
    <row r="1291" spans="1:14" ht="14.4" customHeight="1" x14ac:dyDescent="0.3">
      <c r="A1291" s="625" t="s">
        <v>549</v>
      </c>
      <c r="B1291" s="626" t="s">
        <v>551</v>
      </c>
      <c r="C1291" s="627" t="s">
        <v>571</v>
      </c>
      <c r="D1291" s="628" t="s">
        <v>572</v>
      </c>
      <c r="E1291" s="627" t="s">
        <v>552</v>
      </c>
      <c r="F1291" s="628" t="s">
        <v>553</v>
      </c>
      <c r="G1291" s="627" t="s">
        <v>690</v>
      </c>
      <c r="H1291" s="627">
        <v>849053</v>
      </c>
      <c r="I1291" s="627">
        <v>0</v>
      </c>
      <c r="J1291" s="627" t="s">
        <v>1980</v>
      </c>
      <c r="K1291" s="627"/>
      <c r="L1291" s="629">
        <v>3.55572717515847</v>
      </c>
      <c r="M1291" s="629">
        <v>91</v>
      </c>
      <c r="N1291" s="630">
        <v>323.02124840984584</v>
      </c>
    </row>
    <row r="1292" spans="1:14" ht="14.4" customHeight="1" x14ac:dyDescent="0.3">
      <c r="A1292" s="625" t="s">
        <v>549</v>
      </c>
      <c r="B1292" s="626" t="s">
        <v>551</v>
      </c>
      <c r="C1292" s="627" t="s">
        <v>571</v>
      </c>
      <c r="D1292" s="628" t="s">
        <v>572</v>
      </c>
      <c r="E1292" s="627" t="s">
        <v>552</v>
      </c>
      <c r="F1292" s="628" t="s">
        <v>553</v>
      </c>
      <c r="G1292" s="627" t="s">
        <v>690</v>
      </c>
      <c r="H1292" s="627">
        <v>849967</v>
      </c>
      <c r="I1292" s="627">
        <v>162057</v>
      </c>
      <c r="J1292" s="627" t="s">
        <v>1981</v>
      </c>
      <c r="K1292" s="627" t="s">
        <v>1982</v>
      </c>
      <c r="L1292" s="629">
        <v>18430.538447387513</v>
      </c>
      <c r="M1292" s="629">
        <v>17</v>
      </c>
      <c r="N1292" s="630">
        <v>313319.14541729842</v>
      </c>
    </row>
    <row r="1293" spans="1:14" ht="14.4" customHeight="1" x14ac:dyDescent="0.3">
      <c r="A1293" s="625" t="s">
        <v>549</v>
      </c>
      <c r="B1293" s="626" t="s">
        <v>551</v>
      </c>
      <c r="C1293" s="627" t="s">
        <v>571</v>
      </c>
      <c r="D1293" s="628" t="s">
        <v>572</v>
      </c>
      <c r="E1293" s="627" t="s">
        <v>552</v>
      </c>
      <c r="F1293" s="628" t="s">
        <v>553</v>
      </c>
      <c r="G1293" s="627" t="s">
        <v>690</v>
      </c>
      <c r="H1293" s="627">
        <v>900240</v>
      </c>
      <c r="I1293" s="627">
        <v>0</v>
      </c>
      <c r="J1293" s="627" t="s">
        <v>1240</v>
      </c>
      <c r="K1293" s="627"/>
      <c r="L1293" s="629">
        <v>71.583697164615302</v>
      </c>
      <c r="M1293" s="629">
        <v>1</v>
      </c>
      <c r="N1293" s="630">
        <v>71.583697164615302</v>
      </c>
    </row>
    <row r="1294" spans="1:14" ht="14.4" customHeight="1" x14ac:dyDescent="0.3">
      <c r="A1294" s="625" t="s">
        <v>549</v>
      </c>
      <c r="B1294" s="626" t="s">
        <v>551</v>
      </c>
      <c r="C1294" s="627" t="s">
        <v>571</v>
      </c>
      <c r="D1294" s="628" t="s">
        <v>572</v>
      </c>
      <c r="E1294" s="627" t="s">
        <v>552</v>
      </c>
      <c r="F1294" s="628" t="s">
        <v>553</v>
      </c>
      <c r="G1294" s="627" t="s">
        <v>690</v>
      </c>
      <c r="H1294" s="627">
        <v>902072</v>
      </c>
      <c r="I1294" s="627">
        <v>1</v>
      </c>
      <c r="J1294" s="627" t="s">
        <v>1246</v>
      </c>
      <c r="K1294" s="627" t="s">
        <v>1247</v>
      </c>
      <c r="L1294" s="629">
        <v>32.814036974453337</v>
      </c>
      <c r="M1294" s="629">
        <v>35</v>
      </c>
      <c r="N1294" s="630">
        <v>1148.4912941058667</v>
      </c>
    </row>
    <row r="1295" spans="1:14" ht="14.4" customHeight="1" x14ac:dyDescent="0.3">
      <c r="A1295" s="625" t="s">
        <v>549</v>
      </c>
      <c r="B1295" s="626" t="s">
        <v>551</v>
      </c>
      <c r="C1295" s="627" t="s">
        <v>571</v>
      </c>
      <c r="D1295" s="628" t="s">
        <v>572</v>
      </c>
      <c r="E1295" s="627" t="s">
        <v>552</v>
      </c>
      <c r="F1295" s="628" t="s">
        <v>553</v>
      </c>
      <c r="G1295" s="627" t="s">
        <v>690</v>
      </c>
      <c r="H1295" s="627">
        <v>902073</v>
      </c>
      <c r="I1295" s="627">
        <v>1</v>
      </c>
      <c r="J1295" s="627" t="s">
        <v>1248</v>
      </c>
      <c r="K1295" s="627" t="s">
        <v>1249</v>
      </c>
      <c r="L1295" s="629">
        <v>19.574833333333402</v>
      </c>
      <c r="M1295" s="629">
        <v>1</v>
      </c>
      <c r="N1295" s="630">
        <v>19.574833333333402</v>
      </c>
    </row>
    <row r="1296" spans="1:14" ht="14.4" customHeight="1" x14ac:dyDescent="0.3">
      <c r="A1296" s="625" t="s">
        <v>549</v>
      </c>
      <c r="B1296" s="626" t="s">
        <v>551</v>
      </c>
      <c r="C1296" s="627" t="s">
        <v>571</v>
      </c>
      <c r="D1296" s="628" t="s">
        <v>572</v>
      </c>
      <c r="E1296" s="627" t="s">
        <v>552</v>
      </c>
      <c r="F1296" s="628" t="s">
        <v>553</v>
      </c>
      <c r="G1296" s="627" t="s">
        <v>690</v>
      </c>
      <c r="H1296" s="627">
        <v>902077</v>
      </c>
      <c r="I1296" s="627">
        <v>0</v>
      </c>
      <c r="J1296" s="627" t="s">
        <v>1983</v>
      </c>
      <c r="K1296" s="627"/>
      <c r="L1296" s="629">
        <v>3.6193895177884352</v>
      </c>
      <c r="M1296" s="629">
        <v>198</v>
      </c>
      <c r="N1296" s="630">
        <v>716.67294619056429</v>
      </c>
    </row>
    <row r="1297" spans="1:14" ht="14.4" customHeight="1" x14ac:dyDescent="0.3">
      <c r="A1297" s="625" t="s">
        <v>549</v>
      </c>
      <c r="B1297" s="626" t="s">
        <v>551</v>
      </c>
      <c r="C1297" s="627" t="s">
        <v>571</v>
      </c>
      <c r="D1297" s="628" t="s">
        <v>572</v>
      </c>
      <c r="E1297" s="627" t="s">
        <v>552</v>
      </c>
      <c r="F1297" s="628" t="s">
        <v>553</v>
      </c>
      <c r="G1297" s="627" t="s">
        <v>690</v>
      </c>
      <c r="H1297" s="627">
        <v>168084</v>
      </c>
      <c r="I1297" s="627">
        <v>168084</v>
      </c>
      <c r="J1297" s="627" t="s">
        <v>1984</v>
      </c>
      <c r="K1297" s="627" t="s">
        <v>1985</v>
      </c>
      <c r="L1297" s="629">
        <v>9466.7999999999993</v>
      </c>
      <c r="M1297" s="629">
        <v>9</v>
      </c>
      <c r="N1297" s="630">
        <v>85201.2</v>
      </c>
    </row>
    <row r="1298" spans="1:14" ht="14.4" customHeight="1" x14ac:dyDescent="0.3">
      <c r="A1298" s="625" t="s">
        <v>549</v>
      </c>
      <c r="B1298" s="626" t="s">
        <v>551</v>
      </c>
      <c r="C1298" s="627" t="s">
        <v>571</v>
      </c>
      <c r="D1298" s="628" t="s">
        <v>572</v>
      </c>
      <c r="E1298" s="627" t="s">
        <v>552</v>
      </c>
      <c r="F1298" s="628" t="s">
        <v>553</v>
      </c>
      <c r="G1298" s="627" t="s">
        <v>1264</v>
      </c>
      <c r="H1298" s="627">
        <v>109709</v>
      </c>
      <c r="I1298" s="627">
        <v>9709</v>
      </c>
      <c r="J1298" s="627" t="s">
        <v>1269</v>
      </c>
      <c r="K1298" s="627" t="s">
        <v>1270</v>
      </c>
      <c r="L1298" s="629">
        <v>36.329935618517702</v>
      </c>
      <c r="M1298" s="629">
        <v>10</v>
      </c>
      <c r="N1298" s="630">
        <v>363.29935618517703</v>
      </c>
    </row>
    <row r="1299" spans="1:14" ht="14.4" customHeight="1" x14ac:dyDescent="0.3">
      <c r="A1299" s="625" t="s">
        <v>549</v>
      </c>
      <c r="B1299" s="626" t="s">
        <v>551</v>
      </c>
      <c r="C1299" s="627" t="s">
        <v>571</v>
      </c>
      <c r="D1299" s="628" t="s">
        <v>572</v>
      </c>
      <c r="E1299" s="627" t="s">
        <v>552</v>
      </c>
      <c r="F1299" s="628" t="s">
        <v>553</v>
      </c>
      <c r="G1299" s="627" t="s">
        <v>1264</v>
      </c>
      <c r="H1299" s="627">
        <v>109710</v>
      </c>
      <c r="I1299" s="627">
        <v>9710</v>
      </c>
      <c r="J1299" s="627" t="s">
        <v>1269</v>
      </c>
      <c r="K1299" s="627" t="s">
        <v>1986</v>
      </c>
      <c r="L1299" s="629">
        <v>72.88</v>
      </c>
      <c r="M1299" s="629">
        <v>10</v>
      </c>
      <c r="N1299" s="630">
        <v>729.43999999999994</v>
      </c>
    </row>
    <row r="1300" spans="1:14" ht="14.4" customHeight="1" x14ac:dyDescent="0.3">
      <c r="A1300" s="625" t="s">
        <v>549</v>
      </c>
      <c r="B1300" s="626" t="s">
        <v>551</v>
      </c>
      <c r="C1300" s="627" t="s">
        <v>571</v>
      </c>
      <c r="D1300" s="628" t="s">
        <v>572</v>
      </c>
      <c r="E1300" s="627" t="s">
        <v>552</v>
      </c>
      <c r="F1300" s="628" t="s">
        <v>553</v>
      </c>
      <c r="G1300" s="627" t="s">
        <v>1264</v>
      </c>
      <c r="H1300" s="627">
        <v>111390</v>
      </c>
      <c r="I1300" s="627">
        <v>11390</v>
      </c>
      <c r="J1300" s="627" t="s">
        <v>1265</v>
      </c>
      <c r="K1300" s="627" t="s">
        <v>1273</v>
      </c>
      <c r="L1300" s="629">
        <v>389.21749999999997</v>
      </c>
      <c r="M1300" s="629">
        <v>6.0283960000000008</v>
      </c>
      <c r="N1300" s="630">
        <v>2346.3572201299999</v>
      </c>
    </row>
    <row r="1301" spans="1:14" ht="14.4" customHeight="1" x14ac:dyDescent="0.3">
      <c r="A1301" s="625" t="s">
        <v>549</v>
      </c>
      <c r="B1301" s="626" t="s">
        <v>551</v>
      </c>
      <c r="C1301" s="627" t="s">
        <v>571</v>
      </c>
      <c r="D1301" s="628" t="s">
        <v>572</v>
      </c>
      <c r="E1301" s="627" t="s">
        <v>552</v>
      </c>
      <c r="F1301" s="628" t="s">
        <v>553</v>
      </c>
      <c r="G1301" s="627" t="s">
        <v>1264</v>
      </c>
      <c r="H1301" s="627">
        <v>115239</v>
      </c>
      <c r="I1301" s="627">
        <v>15239</v>
      </c>
      <c r="J1301" s="627" t="s">
        <v>1987</v>
      </c>
      <c r="K1301" s="627" t="s">
        <v>1988</v>
      </c>
      <c r="L1301" s="629">
        <v>30968.535252266767</v>
      </c>
      <c r="M1301" s="629">
        <v>55</v>
      </c>
      <c r="N1301" s="630">
        <v>1702591.7624064069</v>
      </c>
    </row>
    <row r="1302" spans="1:14" ht="14.4" customHeight="1" x14ac:dyDescent="0.3">
      <c r="A1302" s="625" t="s">
        <v>549</v>
      </c>
      <c r="B1302" s="626" t="s">
        <v>551</v>
      </c>
      <c r="C1302" s="627" t="s">
        <v>571</v>
      </c>
      <c r="D1302" s="628" t="s">
        <v>572</v>
      </c>
      <c r="E1302" s="627" t="s">
        <v>552</v>
      </c>
      <c r="F1302" s="628" t="s">
        <v>553</v>
      </c>
      <c r="G1302" s="627" t="s">
        <v>1264</v>
      </c>
      <c r="H1302" s="627">
        <v>115243</v>
      </c>
      <c r="I1302" s="627">
        <v>15243</v>
      </c>
      <c r="J1302" s="627" t="s">
        <v>1989</v>
      </c>
      <c r="K1302" s="627" t="s">
        <v>1990</v>
      </c>
      <c r="L1302" s="629">
        <v>23156.15061267843</v>
      </c>
      <c r="M1302" s="629">
        <v>20</v>
      </c>
      <c r="N1302" s="630">
        <v>463123.01286624704</v>
      </c>
    </row>
    <row r="1303" spans="1:14" ht="14.4" customHeight="1" x14ac:dyDescent="0.3">
      <c r="A1303" s="625" t="s">
        <v>549</v>
      </c>
      <c r="B1303" s="626" t="s">
        <v>551</v>
      </c>
      <c r="C1303" s="627" t="s">
        <v>571</v>
      </c>
      <c r="D1303" s="628" t="s">
        <v>572</v>
      </c>
      <c r="E1303" s="627" t="s">
        <v>552</v>
      </c>
      <c r="F1303" s="628" t="s">
        <v>553</v>
      </c>
      <c r="G1303" s="627" t="s">
        <v>1264</v>
      </c>
      <c r="H1303" s="627">
        <v>117095</v>
      </c>
      <c r="I1303" s="627">
        <v>117095</v>
      </c>
      <c r="J1303" s="627" t="s">
        <v>1991</v>
      </c>
      <c r="K1303" s="627" t="s">
        <v>1445</v>
      </c>
      <c r="L1303" s="629">
        <v>803.02344957760045</v>
      </c>
      <c r="M1303" s="629">
        <v>79</v>
      </c>
      <c r="N1303" s="630">
        <v>63486.73594844497</v>
      </c>
    </row>
    <row r="1304" spans="1:14" ht="14.4" customHeight="1" x14ac:dyDescent="0.3">
      <c r="A1304" s="625" t="s">
        <v>549</v>
      </c>
      <c r="B1304" s="626" t="s">
        <v>551</v>
      </c>
      <c r="C1304" s="627" t="s">
        <v>571</v>
      </c>
      <c r="D1304" s="628" t="s">
        <v>572</v>
      </c>
      <c r="E1304" s="627" t="s">
        <v>552</v>
      </c>
      <c r="F1304" s="628" t="s">
        <v>553</v>
      </c>
      <c r="G1304" s="627" t="s">
        <v>1264</v>
      </c>
      <c r="H1304" s="627">
        <v>128007</v>
      </c>
      <c r="I1304" s="627">
        <v>28007</v>
      </c>
      <c r="J1304" s="627" t="s">
        <v>1297</v>
      </c>
      <c r="K1304" s="627" t="s">
        <v>1298</v>
      </c>
      <c r="L1304" s="629">
        <v>6028.5739821722482</v>
      </c>
      <c r="M1304" s="629">
        <v>363</v>
      </c>
      <c r="N1304" s="630">
        <v>2194370.4721758272</v>
      </c>
    </row>
    <row r="1305" spans="1:14" ht="14.4" customHeight="1" x14ac:dyDescent="0.3">
      <c r="A1305" s="625" t="s">
        <v>549</v>
      </c>
      <c r="B1305" s="626" t="s">
        <v>551</v>
      </c>
      <c r="C1305" s="627" t="s">
        <v>571</v>
      </c>
      <c r="D1305" s="628" t="s">
        <v>572</v>
      </c>
      <c r="E1305" s="627" t="s">
        <v>552</v>
      </c>
      <c r="F1305" s="628" t="s">
        <v>553</v>
      </c>
      <c r="G1305" s="627" t="s">
        <v>1264</v>
      </c>
      <c r="H1305" s="627">
        <v>128059</v>
      </c>
      <c r="I1305" s="627">
        <v>28059</v>
      </c>
      <c r="J1305" s="627" t="s">
        <v>1832</v>
      </c>
      <c r="K1305" s="627" t="s">
        <v>1833</v>
      </c>
      <c r="L1305" s="629">
        <v>10204.808480649788</v>
      </c>
      <c r="M1305" s="629">
        <v>141</v>
      </c>
      <c r="N1305" s="630">
        <v>1439136.6478458114</v>
      </c>
    </row>
    <row r="1306" spans="1:14" ht="14.4" customHeight="1" x14ac:dyDescent="0.3">
      <c r="A1306" s="625" t="s">
        <v>549</v>
      </c>
      <c r="B1306" s="626" t="s">
        <v>551</v>
      </c>
      <c r="C1306" s="627" t="s">
        <v>571</v>
      </c>
      <c r="D1306" s="628" t="s">
        <v>572</v>
      </c>
      <c r="E1306" s="627" t="s">
        <v>552</v>
      </c>
      <c r="F1306" s="628" t="s">
        <v>553</v>
      </c>
      <c r="G1306" s="627" t="s">
        <v>1264</v>
      </c>
      <c r="H1306" s="627">
        <v>128132</v>
      </c>
      <c r="I1306" s="627">
        <v>128132</v>
      </c>
      <c r="J1306" s="627" t="s">
        <v>1299</v>
      </c>
      <c r="K1306" s="627" t="s">
        <v>1300</v>
      </c>
      <c r="L1306" s="629">
        <v>2792.0967484475332</v>
      </c>
      <c r="M1306" s="629">
        <v>261.00085149999978</v>
      </c>
      <c r="N1306" s="630">
        <v>728769.49679199886</v>
      </c>
    </row>
    <row r="1307" spans="1:14" ht="14.4" customHeight="1" x14ac:dyDescent="0.3">
      <c r="A1307" s="625" t="s">
        <v>549</v>
      </c>
      <c r="B1307" s="626" t="s">
        <v>551</v>
      </c>
      <c r="C1307" s="627" t="s">
        <v>571</v>
      </c>
      <c r="D1307" s="628" t="s">
        <v>572</v>
      </c>
      <c r="E1307" s="627" t="s">
        <v>552</v>
      </c>
      <c r="F1307" s="628" t="s">
        <v>553</v>
      </c>
      <c r="G1307" s="627" t="s">
        <v>1264</v>
      </c>
      <c r="H1307" s="627">
        <v>132975</v>
      </c>
      <c r="I1307" s="627">
        <v>32975</v>
      </c>
      <c r="J1307" s="627" t="s">
        <v>663</v>
      </c>
      <c r="K1307" s="627" t="s">
        <v>669</v>
      </c>
      <c r="L1307" s="629">
        <v>211.42997155763709</v>
      </c>
      <c r="M1307" s="629">
        <v>76.191000000000003</v>
      </c>
      <c r="N1307" s="630">
        <v>16109.060131038879</v>
      </c>
    </row>
    <row r="1308" spans="1:14" ht="14.4" customHeight="1" x14ac:dyDescent="0.3">
      <c r="A1308" s="625" t="s">
        <v>549</v>
      </c>
      <c r="B1308" s="626" t="s">
        <v>551</v>
      </c>
      <c r="C1308" s="627" t="s">
        <v>571</v>
      </c>
      <c r="D1308" s="628" t="s">
        <v>572</v>
      </c>
      <c r="E1308" s="627" t="s">
        <v>552</v>
      </c>
      <c r="F1308" s="628" t="s">
        <v>553</v>
      </c>
      <c r="G1308" s="627" t="s">
        <v>1264</v>
      </c>
      <c r="H1308" s="627">
        <v>132977</v>
      </c>
      <c r="I1308" s="627">
        <v>32977</v>
      </c>
      <c r="J1308" s="627" t="s">
        <v>663</v>
      </c>
      <c r="K1308" s="627" t="s">
        <v>664</v>
      </c>
      <c r="L1308" s="629">
        <v>1107.5999720251582</v>
      </c>
      <c r="M1308" s="629">
        <v>80.293000000000006</v>
      </c>
      <c r="N1308" s="630">
        <v>88932.523257120061</v>
      </c>
    </row>
    <row r="1309" spans="1:14" ht="14.4" customHeight="1" x14ac:dyDescent="0.3">
      <c r="A1309" s="625" t="s">
        <v>549</v>
      </c>
      <c r="B1309" s="626" t="s">
        <v>551</v>
      </c>
      <c r="C1309" s="627" t="s">
        <v>571</v>
      </c>
      <c r="D1309" s="628" t="s">
        <v>572</v>
      </c>
      <c r="E1309" s="627" t="s">
        <v>552</v>
      </c>
      <c r="F1309" s="628" t="s">
        <v>553</v>
      </c>
      <c r="G1309" s="627" t="s">
        <v>1264</v>
      </c>
      <c r="H1309" s="627">
        <v>142267</v>
      </c>
      <c r="I1309" s="627">
        <v>42267</v>
      </c>
      <c r="J1309" s="627" t="s">
        <v>1842</v>
      </c>
      <c r="K1309" s="627" t="s">
        <v>1843</v>
      </c>
      <c r="L1309" s="629">
        <v>185.75274534658979</v>
      </c>
      <c r="M1309" s="629">
        <v>13.412999999999982</v>
      </c>
      <c r="N1309" s="630">
        <v>2242.8886225865472</v>
      </c>
    </row>
    <row r="1310" spans="1:14" ht="14.4" customHeight="1" x14ac:dyDescent="0.3">
      <c r="A1310" s="625" t="s">
        <v>549</v>
      </c>
      <c r="B1310" s="626" t="s">
        <v>551</v>
      </c>
      <c r="C1310" s="627" t="s">
        <v>571</v>
      </c>
      <c r="D1310" s="628" t="s">
        <v>572</v>
      </c>
      <c r="E1310" s="627" t="s">
        <v>552</v>
      </c>
      <c r="F1310" s="628" t="s">
        <v>553</v>
      </c>
      <c r="G1310" s="627" t="s">
        <v>1264</v>
      </c>
      <c r="H1310" s="627">
        <v>142270</v>
      </c>
      <c r="I1310" s="627">
        <v>42270</v>
      </c>
      <c r="J1310" s="627" t="s">
        <v>1842</v>
      </c>
      <c r="K1310" s="627" t="s">
        <v>1844</v>
      </c>
      <c r="L1310" s="629">
        <v>1223.3430333454905</v>
      </c>
      <c r="M1310" s="629">
        <v>33.163000000000004</v>
      </c>
      <c r="N1310" s="630">
        <v>38563.943110875509</v>
      </c>
    </row>
    <row r="1311" spans="1:14" ht="14.4" customHeight="1" x14ac:dyDescent="0.3">
      <c r="A1311" s="625" t="s">
        <v>549</v>
      </c>
      <c r="B1311" s="626" t="s">
        <v>551</v>
      </c>
      <c r="C1311" s="627" t="s">
        <v>571</v>
      </c>
      <c r="D1311" s="628" t="s">
        <v>572</v>
      </c>
      <c r="E1311" s="627" t="s">
        <v>552</v>
      </c>
      <c r="F1311" s="628" t="s">
        <v>553</v>
      </c>
      <c r="G1311" s="627" t="s">
        <v>1264</v>
      </c>
      <c r="H1311" s="627">
        <v>149996</v>
      </c>
      <c r="I1311" s="627">
        <v>149996</v>
      </c>
      <c r="J1311" s="627" t="s">
        <v>1342</v>
      </c>
      <c r="K1311" s="627" t="s">
        <v>1343</v>
      </c>
      <c r="L1311" s="629">
        <v>7061.9894863277468</v>
      </c>
      <c r="M1311" s="629">
        <v>36</v>
      </c>
      <c r="N1311" s="630">
        <v>254231.61184060699</v>
      </c>
    </row>
    <row r="1312" spans="1:14" ht="14.4" customHeight="1" x14ac:dyDescent="0.3">
      <c r="A1312" s="625" t="s">
        <v>549</v>
      </c>
      <c r="B1312" s="626" t="s">
        <v>551</v>
      </c>
      <c r="C1312" s="627" t="s">
        <v>571</v>
      </c>
      <c r="D1312" s="628" t="s">
        <v>572</v>
      </c>
      <c r="E1312" s="627" t="s">
        <v>552</v>
      </c>
      <c r="F1312" s="628" t="s">
        <v>553</v>
      </c>
      <c r="G1312" s="627" t="s">
        <v>1264</v>
      </c>
      <c r="H1312" s="627">
        <v>160414</v>
      </c>
      <c r="I1312" s="627">
        <v>160676</v>
      </c>
      <c r="J1312" s="627" t="s">
        <v>1359</v>
      </c>
      <c r="K1312" s="627" t="s">
        <v>1360</v>
      </c>
      <c r="L1312" s="629">
        <v>353.68053921568645</v>
      </c>
      <c r="M1312" s="629">
        <v>92.923953600000019</v>
      </c>
      <c r="N1312" s="630">
        <v>32865.389311748011</v>
      </c>
    </row>
    <row r="1313" spans="1:14" ht="14.4" customHeight="1" x14ac:dyDescent="0.3">
      <c r="A1313" s="625" t="s">
        <v>549</v>
      </c>
      <c r="B1313" s="626" t="s">
        <v>551</v>
      </c>
      <c r="C1313" s="627" t="s">
        <v>571</v>
      </c>
      <c r="D1313" s="628" t="s">
        <v>572</v>
      </c>
      <c r="E1313" s="627" t="s">
        <v>552</v>
      </c>
      <c r="F1313" s="628" t="s">
        <v>553</v>
      </c>
      <c r="G1313" s="627" t="s">
        <v>1264</v>
      </c>
      <c r="H1313" s="627">
        <v>162207</v>
      </c>
      <c r="I1313" s="627">
        <v>162207</v>
      </c>
      <c r="J1313" s="627" t="s">
        <v>1361</v>
      </c>
      <c r="K1313" s="627" t="s">
        <v>1362</v>
      </c>
      <c r="L1313" s="629">
        <v>2206.9477500000003</v>
      </c>
      <c r="M1313" s="629">
        <v>10.200000000000001</v>
      </c>
      <c r="N1313" s="630">
        <v>22819.721400000002</v>
      </c>
    </row>
    <row r="1314" spans="1:14" ht="14.4" customHeight="1" x14ac:dyDescent="0.3">
      <c r="A1314" s="625" t="s">
        <v>549</v>
      </c>
      <c r="B1314" s="626" t="s">
        <v>551</v>
      </c>
      <c r="C1314" s="627" t="s">
        <v>571</v>
      </c>
      <c r="D1314" s="628" t="s">
        <v>572</v>
      </c>
      <c r="E1314" s="627" t="s">
        <v>552</v>
      </c>
      <c r="F1314" s="628" t="s">
        <v>553</v>
      </c>
      <c r="G1314" s="627" t="s">
        <v>1264</v>
      </c>
      <c r="H1314" s="627">
        <v>162384</v>
      </c>
      <c r="I1314" s="627">
        <v>162384</v>
      </c>
      <c r="J1314" s="627" t="s">
        <v>1363</v>
      </c>
      <c r="K1314" s="627" t="s">
        <v>1364</v>
      </c>
      <c r="L1314" s="629">
        <v>49.309999865036438</v>
      </c>
      <c r="M1314" s="629">
        <v>73.545556999999974</v>
      </c>
      <c r="N1314" s="630">
        <v>3626.5314149670539</v>
      </c>
    </row>
    <row r="1315" spans="1:14" ht="14.4" customHeight="1" x14ac:dyDescent="0.3">
      <c r="A1315" s="625" t="s">
        <v>549</v>
      </c>
      <c r="B1315" s="626" t="s">
        <v>551</v>
      </c>
      <c r="C1315" s="627" t="s">
        <v>571</v>
      </c>
      <c r="D1315" s="628" t="s">
        <v>572</v>
      </c>
      <c r="E1315" s="627" t="s">
        <v>552</v>
      </c>
      <c r="F1315" s="628" t="s">
        <v>553</v>
      </c>
      <c r="G1315" s="627" t="s">
        <v>1264</v>
      </c>
      <c r="H1315" s="627">
        <v>162386</v>
      </c>
      <c r="I1315" s="627">
        <v>162386</v>
      </c>
      <c r="J1315" s="627" t="s">
        <v>1363</v>
      </c>
      <c r="K1315" s="627" t="s">
        <v>1365</v>
      </c>
      <c r="L1315" s="629">
        <v>84.939999215175433</v>
      </c>
      <c r="M1315" s="629">
        <v>80.70630109999999</v>
      </c>
      <c r="N1315" s="630">
        <v>6855.1931967324062</v>
      </c>
    </row>
    <row r="1316" spans="1:14" ht="14.4" customHeight="1" x14ac:dyDescent="0.3">
      <c r="A1316" s="625" t="s">
        <v>549</v>
      </c>
      <c r="B1316" s="626" t="s">
        <v>551</v>
      </c>
      <c r="C1316" s="627" t="s">
        <v>571</v>
      </c>
      <c r="D1316" s="628" t="s">
        <v>572</v>
      </c>
      <c r="E1316" s="627" t="s">
        <v>552</v>
      </c>
      <c r="F1316" s="628" t="s">
        <v>553</v>
      </c>
      <c r="G1316" s="627" t="s">
        <v>1264</v>
      </c>
      <c r="H1316" s="627">
        <v>162387</v>
      </c>
      <c r="I1316" s="627">
        <v>162387</v>
      </c>
      <c r="J1316" s="627" t="s">
        <v>1363</v>
      </c>
      <c r="K1316" s="627" t="s">
        <v>1366</v>
      </c>
      <c r="L1316" s="629">
        <v>437.90826548672499</v>
      </c>
      <c r="M1316" s="629">
        <v>103.49079819999994</v>
      </c>
      <c r="N1316" s="630">
        <v>45335.601138901984</v>
      </c>
    </row>
    <row r="1317" spans="1:14" ht="14.4" customHeight="1" x14ac:dyDescent="0.3">
      <c r="A1317" s="625" t="s">
        <v>549</v>
      </c>
      <c r="B1317" s="626" t="s">
        <v>551</v>
      </c>
      <c r="C1317" s="627" t="s">
        <v>571</v>
      </c>
      <c r="D1317" s="628" t="s">
        <v>572</v>
      </c>
      <c r="E1317" s="627" t="s">
        <v>552</v>
      </c>
      <c r="F1317" s="628" t="s">
        <v>553</v>
      </c>
      <c r="G1317" s="627" t="s">
        <v>1264</v>
      </c>
      <c r="H1317" s="627">
        <v>163183</v>
      </c>
      <c r="I1317" s="627">
        <v>163183</v>
      </c>
      <c r="J1317" s="627" t="s">
        <v>1367</v>
      </c>
      <c r="K1317" s="627" t="s">
        <v>1368</v>
      </c>
      <c r="L1317" s="629">
        <v>621.24119999999937</v>
      </c>
      <c r="M1317" s="629">
        <v>6.5239000000000011</v>
      </c>
      <c r="N1317" s="630">
        <v>4049.146933199997</v>
      </c>
    </row>
    <row r="1318" spans="1:14" ht="14.4" customHeight="1" x14ac:dyDescent="0.3">
      <c r="A1318" s="625" t="s">
        <v>549</v>
      </c>
      <c r="B1318" s="626" t="s">
        <v>551</v>
      </c>
      <c r="C1318" s="627" t="s">
        <v>571</v>
      </c>
      <c r="D1318" s="628" t="s">
        <v>572</v>
      </c>
      <c r="E1318" s="627" t="s">
        <v>552</v>
      </c>
      <c r="F1318" s="628" t="s">
        <v>553</v>
      </c>
      <c r="G1318" s="627" t="s">
        <v>1264</v>
      </c>
      <c r="H1318" s="627">
        <v>163185</v>
      </c>
      <c r="I1318" s="627">
        <v>163185</v>
      </c>
      <c r="J1318" s="627" t="s">
        <v>1369</v>
      </c>
      <c r="K1318" s="627" t="s">
        <v>1370</v>
      </c>
      <c r="L1318" s="629">
        <v>690.26199999999972</v>
      </c>
      <c r="M1318" s="629">
        <v>0.8</v>
      </c>
      <c r="N1318" s="630">
        <v>552.20999999999958</v>
      </c>
    </row>
    <row r="1319" spans="1:14" ht="14.4" customHeight="1" x14ac:dyDescent="0.3">
      <c r="A1319" s="625" t="s">
        <v>549</v>
      </c>
      <c r="B1319" s="626" t="s">
        <v>551</v>
      </c>
      <c r="C1319" s="627" t="s">
        <v>571</v>
      </c>
      <c r="D1319" s="628" t="s">
        <v>572</v>
      </c>
      <c r="E1319" s="627" t="s">
        <v>552</v>
      </c>
      <c r="F1319" s="628" t="s">
        <v>553</v>
      </c>
      <c r="G1319" s="627" t="s">
        <v>1264</v>
      </c>
      <c r="H1319" s="627">
        <v>163187</v>
      </c>
      <c r="I1319" s="627">
        <v>163187</v>
      </c>
      <c r="J1319" s="627" t="s">
        <v>1371</v>
      </c>
      <c r="K1319" s="627" t="s">
        <v>1372</v>
      </c>
      <c r="L1319" s="629">
        <v>298.57396260795281</v>
      </c>
      <c r="M1319" s="629">
        <v>21.967997999999994</v>
      </c>
      <c r="N1319" s="630">
        <v>6559.5054066271969</v>
      </c>
    </row>
    <row r="1320" spans="1:14" ht="14.4" customHeight="1" x14ac:dyDescent="0.3">
      <c r="A1320" s="625" t="s">
        <v>549</v>
      </c>
      <c r="B1320" s="626" t="s">
        <v>551</v>
      </c>
      <c r="C1320" s="627" t="s">
        <v>571</v>
      </c>
      <c r="D1320" s="628" t="s">
        <v>572</v>
      </c>
      <c r="E1320" s="627" t="s">
        <v>552</v>
      </c>
      <c r="F1320" s="628" t="s">
        <v>553</v>
      </c>
      <c r="G1320" s="627" t="s">
        <v>1264</v>
      </c>
      <c r="H1320" s="627">
        <v>163306</v>
      </c>
      <c r="I1320" s="627">
        <v>163306</v>
      </c>
      <c r="J1320" s="627" t="s">
        <v>1373</v>
      </c>
      <c r="K1320" s="627" t="s">
        <v>639</v>
      </c>
      <c r="L1320" s="629">
        <v>77.252133473022951</v>
      </c>
      <c r="M1320" s="629">
        <v>54.287755099999998</v>
      </c>
      <c r="N1320" s="630">
        <v>4194.4478416792863</v>
      </c>
    </row>
    <row r="1321" spans="1:14" ht="14.4" customHeight="1" x14ac:dyDescent="0.3">
      <c r="A1321" s="625" t="s">
        <v>549</v>
      </c>
      <c r="B1321" s="626" t="s">
        <v>551</v>
      </c>
      <c r="C1321" s="627" t="s">
        <v>571</v>
      </c>
      <c r="D1321" s="628" t="s">
        <v>572</v>
      </c>
      <c r="E1321" s="627" t="s">
        <v>552</v>
      </c>
      <c r="F1321" s="628" t="s">
        <v>553</v>
      </c>
      <c r="G1321" s="627" t="s">
        <v>1264</v>
      </c>
      <c r="H1321" s="627">
        <v>163307</v>
      </c>
      <c r="I1321" s="627">
        <v>163307</v>
      </c>
      <c r="J1321" s="627" t="s">
        <v>1373</v>
      </c>
      <c r="K1321" s="627" t="s">
        <v>683</v>
      </c>
      <c r="L1321" s="629">
        <v>173.09184581527845</v>
      </c>
      <c r="M1321" s="629">
        <v>416.15091500000005</v>
      </c>
      <c r="N1321" s="630">
        <v>72032.264941949878</v>
      </c>
    </row>
    <row r="1322" spans="1:14" ht="14.4" customHeight="1" x14ac:dyDescent="0.3">
      <c r="A1322" s="625" t="s">
        <v>549</v>
      </c>
      <c r="B1322" s="626" t="s">
        <v>551</v>
      </c>
      <c r="C1322" s="627" t="s">
        <v>571</v>
      </c>
      <c r="D1322" s="628" t="s">
        <v>572</v>
      </c>
      <c r="E1322" s="627" t="s">
        <v>552</v>
      </c>
      <c r="F1322" s="628" t="s">
        <v>553</v>
      </c>
      <c r="G1322" s="627" t="s">
        <v>1264</v>
      </c>
      <c r="H1322" s="627">
        <v>163310</v>
      </c>
      <c r="I1322" s="627">
        <v>163310</v>
      </c>
      <c r="J1322" s="627" t="s">
        <v>1373</v>
      </c>
      <c r="K1322" s="627" t="s">
        <v>1374</v>
      </c>
      <c r="L1322" s="629">
        <v>663.82436383471827</v>
      </c>
      <c r="M1322" s="629">
        <v>16.070714599999995</v>
      </c>
      <c r="N1322" s="630">
        <v>10650.610398834322</v>
      </c>
    </row>
    <row r="1323" spans="1:14" ht="14.4" customHeight="1" x14ac:dyDescent="0.3">
      <c r="A1323" s="625" t="s">
        <v>549</v>
      </c>
      <c r="B1323" s="626" t="s">
        <v>551</v>
      </c>
      <c r="C1323" s="627" t="s">
        <v>571</v>
      </c>
      <c r="D1323" s="628" t="s">
        <v>572</v>
      </c>
      <c r="E1323" s="627" t="s">
        <v>552</v>
      </c>
      <c r="F1323" s="628" t="s">
        <v>553</v>
      </c>
      <c r="G1323" s="627" t="s">
        <v>1264</v>
      </c>
      <c r="H1323" s="627">
        <v>164094</v>
      </c>
      <c r="I1323" s="627">
        <v>164094</v>
      </c>
      <c r="J1323" s="627" t="s">
        <v>1375</v>
      </c>
      <c r="K1323" s="627" t="s">
        <v>1376</v>
      </c>
      <c r="L1323" s="629">
        <v>180.92855385052397</v>
      </c>
      <c r="M1323" s="629">
        <v>273.62464340000002</v>
      </c>
      <c r="N1323" s="630">
        <v>49523.2611347122</v>
      </c>
    </row>
    <row r="1324" spans="1:14" ht="14.4" customHeight="1" x14ac:dyDescent="0.3">
      <c r="A1324" s="625" t="s">
        <v>549</v>
      </c>
      <c r="B1324" s="626" t="s">
        <v>551</v>
      </c>
      <c r="C1324" s="627" t="s">
        <v>571</v>
      </c>
      <c r="D1324" s="628" t="s">
        <v>572</v>
      </c>
      <c r="E1324" s="627" t="s">
        <v>552</v>
      </c>
      <c r="F1324" s="628" t="s">
        <v>553</v>
      </c>
      <c r="G1324" s="627" t="s">
        <v>1264</v>
      </c>
      <c r="H1324" s="627">
        <v>164095</v>
      </c>
      <c r="I1324" s="627">
        <v>164095</v>
      </c>
      <c r="J1324" s="627" t="s">
        <v>1377</v>
      </c>
      <c r="K1324" s="627" t="s">
        <v>1378</v>
      </c>
      <c r="L1324" s="629">
        <v>1272.1984350031539</v>
      </c>
      <c r="M1324" s="629">
        <v>35.552221400000001</v>
      </c>
      <c r="N1324" s="630">
        <v>45211.377411081725</v>
      </c>
    </row>
    <row r="1325" spans="1:14" ht="14.4" customHeight="1" x14ac:dyDescent="0.3">
      <c r="A1325" s="625" t="s">
        <v>549</v>
      </c>
      <c r="B1325" s="626" t="s">
        <v>551</v>
      </c>
      <c r="C1325" s="627" t="s">
        <v>571</v>
      </c>
      <c r="D1325" s="628" t="s">
        <v>572</v>
      </c>
      <c r="E1325" s="627" t="s">
        <v>552</v>
      </c>
      <c r="F1325" s="628" t="s">
        <v>553</v>
      </c>
      <c r="G1325" s="627" t="s">
        <v>1264</v>
      </c>
      <c r="H1325" s="627">
        <v>167356</v>
      </c>
      <c r="I1325" s="627">
        <v>167356</v>
      </c>
      <c r="J1325" s="627" t="s">
        <v>1860</v>
      </c>
      <c r="K1325" s="627" t="s">
        <v>1861</v>
      </c>
      <c r="L1325" s="629">
        <v>2107.1487500000003</v>
      </c>
      <c r="M1325" s="629">
        <v>10</v>
      </c>
      <c r="N1325" s="630">
        <v>21071.480000000003</v>
      </c>
    </row>
    <row r="1326" spans="1:14" ht="14.4" customHeight="1" x14ac:dyDescent="0.3">
      <c r="A1326" s="625" t="s">
        <v>549</v>
      </c>
      <c r="B1326" s="626" t="s">
        <v>551</v>
      </c>
      <c r="C1326" s="627" t="s">
        <v>571</v>
      </c>
      <c r="D1326" s="628" t="s">
        <v>572</v>
      </c>
      <c r="E1326" s="627" t="s">
        <v>552</v>
      </c>
      <c r="F1326" s="628" t="s">
        <v>553</v>
      </c>
      <c r="G1326" s="627" t="s">
        <v>1264</v>
      </c>
      <c r="H1326" s="627">
        <v>167357</v>
      </c>
      <c r="I1326" s="627">
        <v>167357</v>
      </c>
      <c r="J1326" s="627" t="s">
        <v>1382</v>
      </c>
      <c r="K1326" s="627" t="s">
        <v>1383</v>
      </c>
      <c r="L1326" s="629">
        <v>8426.5979294422559</v>
      </c>
      <c r="M1326" s="629">
        <v>37</v>
      </c>
      <c r="N1326" s="630">
        <v>311710.8494882955</v>
      </c>
    </row>
    <row r="1327" spans="1:14" ht="14.4" customHeight="1" x14ac:dyDescent="0.3">
      <c r="A1327" s="625" t="s">
        <v>549</v>
      </c>
      <c r="B1327" s="626" t="s">
        <v>551</v>
      </c>
      <c r="C1327" s="627" t="s">
        <v>571</v>
      </c>
      <c r="D1327" s="628" t="s">
        <v>572</v>
      </c>
      <c r="E1327" s="627" t="s">
        <v>552</v>
      </c>
      <c r="F1327" s="628" t="s">
        <v>553</v>
      </c>
      <c r="G1327" s="627" t="s">
        <v>1264</v>
      </c>
      <c r="H1327" s="627">
        <v>169225</v>
      </c>
      <c r="I1327" s="627">
        <v>169225</v>
      </c>
      <c r="J1327" s="627" t="s">
        <v>1384</v>
      </c>
      <c r="K1327" s="627" t="s">
        <v>1385</v>
      </c>
      <c r="L1327" s="629">
        <v>1353.3999391088132</v>
      </c>
      <c r="M1327" s="629">
        <v>274.11908159999996</v>
      </c>
      <c r="N1327" s="630">
        <v>370967.61628609401</v>
      </c>
    </row>
    <row r="1328" spans="1:14" ht="14.4" customHeight="1" x14ac:dyDescent="0.3">
      <c r="A1328" s="625" t="s">
        <v>549</v>
      </c>
      <c r="B1328" s="626" t="s">
        <v>551</v>
      </c>
      <c r="C1328" s="627" t="s">
        <v>571</v>
      </c>
      <c r="D1328" s="628" t="s">
        <v>572</v>
      </c>
      <c r="E1328" s="627" t="s">
        <v>552</v>
      </c>
      <c r="F1328" s="628" t="s">
        <v>553</v>
      </c>
      <c r="G1328" s="627" t="s">
        <v>1264</v>
      </c>
      <c r="H1328" s="627">
        <v>169227</v>
      </c>
      <c r="I1328" s="627">
        <v>169227</v>
      </c>
      <c r="J1328" s="627" t="s">
        <v>1384</v>
      </c>
      <c r="K1328" s="627" t="s">
        <v>1386</v>
      </c>
      <c r="L1328" s="629">
        <v>4513.3530738951795</v>
      </c>
      <c r="M1328" s="629">
        <v>497.90977519999996</v>
      </c>
      <c r="N1328" s="630">
        <v>2246654.3410608806</v>
      </c>
    </row>
    <row r="1329" spans="1:14" ht="14.4" customHeight="1" x14ac:dyDescent="0.3">
      <c r="A1329" s="625" t="s">
        <v>549</v>
      </c>
      <c r="B1329" s="626" t="s">
        <v>551</v>
      </c>
      <c r="C1329" s="627" t="s">
        <v>571</v>
      </c>
      <c r="D1329" s="628" t="s">
        <v>572</v>
      </c>
      <c r="E1329" s="627" t="s">
        <v>552</v>
      </c>
      <c r="F1329" s="628" t="s">
        <v>553</v>
      </c>
      <c r="G1329" s="627" t="s">
        <v>1264</v>
      </c>
      <c r="H1329" s="627">
        <v>169228</v>
      </c>
      <c r="I1329" s="627">
        <v>169228</v>
      </c>
      <c r="J1329" s="627" t="s">
        <v>1384</v>
      </c>
      <c r="K1329" s="627" t="s">
        <v>1387</v>
      </c>
      <c r="L1329" s="629">
        <v>13558.927268259002</v>
      </c>
      <c r="M1329" s="629">
        <v>412.78033130000017</v>
      </c>
      <c r="N1329" s="630">
        <v>5596731.328508419</v>
      </c>
    </row>
    <row r="1330" spans="1:14" ht="14.4" customHeight="1" x14ac:dyDescent="0.3">
      <c r="A1330" s="625" t="s">
        <v>549</v>
      </c>
      <c r="B1330" s="626" t="s">
        <v>551</v>
      </c>
      <c r="C1330" s="627" t="s">
        <v>571</v>
      </c>
      <c r="D1330" s="628" t="s">
        <v>572</v>
      </c>
      <c r="E1330" s="627" t="s">
        <v>552</v>
      </c>
      <c r="F1330" s="628" t="s">
        <v>553</v>
      </c>
      <c r="G1330" s="627" t="s">
        <v>1264</v>
      </c>
      <c r="H1330" s="627">
        <v>169459</v>
      </c>
      <c r="I1330" s="627">
        <v>169459</v>
      </c>
      <c r="J1330" s="627" t="s">
        <v>1388</v>
      </c>
      <c r="K1330" s="627" t="s">
        <v>1389</v>
      </c>
      <c r="L1330" s="629">
        <v>425.36529142136584</v>
      </c>
      <c r="M1330" s="629">
        <v>501.72915350000034</v>
      </c>
      <c r="N1330" s="630">
        <v>213459.96333334869</v>
      </c>
    </row>
    <row r="1331" spans="1:14" ht="14.4" customHeight="1" x14ac:dyDescent="0.3">
      <c r="A1331" s="625" t="s">
        <v>549</v>
      </c>
      <c r="B1331" s="626" t="s">
        <v>551</v>
      </c>
      <c r="C1331" s="627" t="s">
        <v>571</v>
      </c>
      <c r="D1331" s="628" t="s">
        <v>572</v>
      </c>
      <c r="E1331" s="627" t="s">
        <v>552</v>
      </c>
      <c r="F1331" s="628" t="s">
        <v>553</v>
      </c>
      <c r="G1331" s="627" t="s">
        <v>1264</v>
      </c>
      <c r="H1331" s="627">
        <v>169460</v>
      </c>
      <c r="I1331" s="627">
        <v>169460</v>
      </c>
      <c r="J1331" s="627" t="s">
        <v>1390</v>
      </c>
      <c r="K1331" s="627" t="s">
        <v>1391</v>
      </c>
      <c r="L1331" s="629">
        <v>2126.5505463536788</v>
      </c>
      <c r="M1331" s="629">
        <v>254.99973589999999</v>
      </c>
      <c r="N1331" s="630">
        <v>542218.02931956318</v>
      </c>
    </row>
    <row r="1332" spans="1:14" ht="14.4" customHeight="1" x14ac:dyDescent="0.3">
      <c r="A1332" s="625" t="s">
        <v>549</v>
      </c>
      <c r="B1332" s="626" t="s">
        <v>551</v>
      </c>
      <c r="C1332" s="627" t="s">
        <v>571</v>
      </c>
      <c r="D1332" s="628" t="s">
        <v>572</v>
      </c>
      <c r="E1332" s="627" t="s">
        <v>552</v>
      </c>
      <c r="F1332" s="628" t="s">
        <v>553</v>
      </c>
      <c r="G1332" s="627" t="s">
        <v>1264</v>
      </c>
      <c r="H1332" s="627">
        <v>172159</v>
      </c>
      <c r="I1332" s="627">
        <v>172173</v>
      </c>
      <c r="J1332" s="627" t="s">
        <v>1359</v>
      </c>
      <c r="K1332" s="627" t="s">
        <v>1392</v>
      </c>
      <c r="L1332" s="629">
        <v>4024.521445876152</v>
      </c>
      <c r="M1332" s="629">
        <v>28.748999999999999</v>
      </c>
      <c r="N1332" s="630">
        <v>115700.9667121064</v>
      </c>
    </row>
    <row r="1333" spans="1:14" ht="14.4" customHeight="1" x14ac:dyDescent="0.3">
      <c r="A1333" s="625" t="s">
        <v>549</v>
      </c>
      <c r="B1333" s="626" t="s">
        <v>551</v>
      </c>
      <c r="C1333" s="627" t="s">
        <v>571</v>
      </c>
      <c r="D1333" s="628" t="s">
        <v>572</v>
      </c>
      <c r="E1333" s="627" t="s">
        <v>552</v>
      </c>
      <c r="F1333" s="628" t="s">
        <v>553</v>
      </c>
      <c r="G1333" s="627" t="s">
        <v>1264</v>
      </c>
      <c r="H1333" s="627">
        <v>182952</v>
      </c>
      <c r="I1333" s="627">
        <v>82952</v>
      </c>
      <c r="J1333" s="627" t="s">
        <v>1395</v>
      </c>
      <c r="K1333" s="627" t="s">
        <v>1396</v>
      </c>
      <c r="L1333" s="629">
        <v>167.61889460697668</v>
      </c>
      <c r="M1333" s="629">
        <v>372</v>
      </c>
      <c r="N1333" s="630">
        <v>62301.866950272874</v>
      </c>
    </row>
    <row r="1334" spans="1:14" ht="14.4" customHeight="1" x14ac:dyDescent="0.3">
      <c r="A1334" s="625" t="s">
        <v>549</v>
      </c>
      <c r="B1334" s="626" t="s">
        <v>551</v>
      </c>
      <c r="C1334" s="627" t="s">
        <v>571</v>
      </c>
      <c r="D1334" s="628" t="s">
        <v>572</v>
      </c>
      <c r="E1334" s="627" t="s">
        <v>552</v>
      </c>
      <c r="F1334" s="628" t="s">
        <v>553</v>
      </c>
      <c r="G1334" s="627" t="s">
        <v>1264</v>
      </c>
      <c r="H1334" s="627">
        <v>193969</v>
      </c>
      <c r="I1334" s="627">
        <v>93969</v>
      </c>
      <c r="J1334" s="627" t="s">
        <v>1412</v>
      </c>
      <c r="K1334" s="627" t="s">
        <v>1413</v>
      </c>
      <c r="L1334" s="629">
        <v>74.227682529717612</v>
      </c>
      <c r="M1334" s="629">
        <v>55</v>
      </c>
      <c r="N1334" s="630">
        <v>4023.5445465404414</v>
      </c>
    </row>
    <row r="1335" spans="1:14" ht="14.4" customHeight="1" x14ac:dyDescent="0.3">
      <c r="A1335" s="625" t="s">
        <v>549</v>
      </c>
      <c r="B1335" s="626" t="s">
        <v>551</v>
      </c>
      <c r="C1335" s="627" t="s">
        <v>571</v>
      </c>
      <c r="D1335" s="628" t="s">
        <v>572</v>
      </c>
      <c r="E1335" s="627" t="s">
        <v>552</v>
      </c>
      <c r="F1335" s="628" t="s">
        <v>553</v>
      </c>
      <c r="G1335" s="627" t="s">
        <v>1264</v>
      </c>
      <c r="H1335" s="627">
        <v>394970</v>
      </c>
      <c r="I1335" s="627">
        <v>172174</v>
      </c>
      <c r="J1335" s="627" t="s">
        <v>1359</v>
      </c>
      <c r="K1335" s="627" t="s">
        <v>1422</v>
      </c>
      <c r="L1335" s="629">
        <v>1596.4627536129358</v>
      </c>
      <c r="M1335" s="629">
        <v>63.465000000000011</v>
      </c>
      <c r="N1335" s="630">
        <v>96506.064545748683</v>
      </c>
    </row>
    <row r="1336" spans="1:14" ht="14.4" customHeight="1" x14ac:dyDescent="0.3">
      <c r="A1336" s="625" t="s">
        <v>549</v>
      </c>
      <c r="B1336" s="626" t="s">
        <v>551</v>
      </c>
      <c r="C1336" s="627" t="s">
        <v>571</v>
      </c>
      <c r="D1336" s="628" t="s">
        <v>572</v>
      </c>
      <c r="E1336" s="627" t="s">
        <v>552</v>
      </c>
      <c r="F1336" s="628" t="s">
        <v>553</v>
      </c>
      <c r="G1336" s="627" t="s">
        <v>1264</v>
      </c>
      <c r="H1336" s="627">
        <v>848382</v>
      </c>
      <c r="I1336" s="627">
        <v>119617</v>
      </c>
      <c r="J1336" s="627" t="s">
        <v>1435</v>
      </c>
      <c r="K1336" s="627" t="s">
        <v>1266</v>
      </c>
      <c r="L1336" s="629">
        <v>2358.6699859519908</v>
      </c>
      <c r="M1336" s="629">
        <v>211.161</v>
      </c>
      <c r="N1336" s="630">
        <v>497905.68844355259</v>
      </c>
    </row>
    <row r="1337" spans="1:14" ht="14.4" customHeight="1" x14ac:dyDescent="0.3">
      <c r="A1337" s="625" t="s">
        <v>549</v>
      </c>
      <c r="B1337" s="626" t="s">
        <v>551</v>
      </c>
      <c r="C1337" s="627" t="s">
        <v>571</v>
      </c>
      <c r="D1337" s="628" t="s">
        <v>572</v>
      </c>
      <c r="E1337" s="627" t="s">
        <v>552</v>
      </c>
      <c r="F1337" s="628" t="s">
        <v>553</v>
      </c>
      <c r="G1337" s="627" t="s">
        <v>1264</v>
      </c>
      <c r="H1337" s="627">
        <v>848470</v>
      </c>
      <c r="I1337" s="627">
        <v>119618</v>
      </c>
      <c r="J1337" s="627" t="s">
        <v>1436</v>
      </c>
      <c r="K1337" s="627" t="s">
        <v>1437</v>
      </c>
      <c r="L1337" s="629">
        <v>7089.1249532598313</v>
      </c>
      <c r="M1337" s="629">
        <v>230.50900000000004</v>
      </c>
      <c r="N1337" s="630">
        <v>1634194.9645052301</v>
      </c>
    </row>
    <row r="1338" spans="1:14" ht="14.4" customHeight="1" x14ac:dyDescent="0.3">
      <c r="A1338" s="625" t="s">
        <v>549</v>
      </c>
      <c r="B1338" s="626" t="s">
        <v>551</v>
      </c>
      <c r="C1338" s="627" t="s">
        <v>571</v>
      </c>
      <c r="D1338" s="628" t="s">
        <v>572</v>
      </c>
      <c r="E1338" s="627" t="s">
        <v>552</v>
      </c>
      <c r="F1338" s="628" t="s">
        <v>553</v>
      </c>
      <c r="G1338" s="627" t="s">
        <v>1264</v>
      </c>
      <c r="H1338" s="627">
        <v>849172</v>
      </c>
      <c r="I1338" s="627">
        <v>128133</v>
      </c>
      <c r="J1338" s="627" t="s">
        <v>1442</v>
      </c>
      <c r="K1338" s="627" t="s">
        <v>1443</v>
      </c>
      <c r="L1338" s="629">
        <v>5739.7230150647101</v>
      </c>
      <c r="M1338" s="629">
        <v>700.52451779999944</v>
      </c>
      <c r="N1338" s="630">
        <v>4020667.5859433524</v>
      </c>
    </row>
    <row r="1339" spans="1:14" ht="14.4" customHeight="1" x14ac:dyDescent="0.3">
      <c r="A1339" s="625" t="s">
        <v>549</v>
      </c>
      <c r="B1339" s="626" t="s">
        <v>551</v>
      </c>
      <c r="C1339" s="627" t="s">
        <v>571</v>
      </c>
      <c r="D1339" s="628" t="s">
        <v>572</v>
      </c>
      <c r="E1339" s="627" t="s">
        <v>552</v>
      </c>
      <c r="F1339" s="628" t="s">
        <v>553</v>
      </c>
      <c r="G1339" s="627" t="s">
        <v>1264</v>
      </c>
      <c r="H1339" s="627">
        <v>849225</v>
      </c>
      <c r="I1339" s="627">
        <v>119616</v>
      </c>
      <c r="J1339" s="627" t="s">
        <v>1444</v>
      </c>
      <c r="K1339" s="627" t="s">
        <v>1445</v>
      </c>
      <c r="L1339" s="629">
        <v>944.93860553935633</v>
      </c>
      <c r="M1339" s="629">
        <v>237.15806089999998</v>
      </c>
      <c r="N1339" s="630">
        <v>224096.92871771965</v>
      </c>
    </row>
    <row r="1340" spans="1:14" ht="14.4" customHeight="1" x14ac:dyDescent="0.3">
      <c r="A1340" s="625" t="s">
        <v>549</v>
      </c>
      <c r="B1340" s="626" t="s">
        <v>551</v>
      </c>
      <c r="C1340" s="627" t="s">
        <v>571</v>
      </c>
      <c r="D1340" s="628" t="s">
        <v>572</v>
      </c>
      <c r="E1340" s="627" t="s">
        <v>552</v>
      </c>
      <c r="F1340" s="628" t="s">
        <v>553</v>
      </c>
      <c r="G1340" s="627" t="s">
        <v>1264</v>
      </c>
      <c r="H1340" s="627">
        <v>850735</v>
      </c>
      <c r="I1340" s="627">
        <v>164096</v>
      </c>
      <c r="J1340" s="627" t="s">
        <v>1460</v>
      </c>
      <c r="K1340" s="627" t="s">
        <v>1461</v>
      </c>
      <c r="L1340" s="629">
        <v>530.56319861618817</v>
      </c>
      <c r="M1340" s="629">
        <v>116.61700000000002</v>
      </c>
      <c r="N1340" s="630">
        <v>61896.961334720982</v>
      </c>
    </row>
    <row r="1341" spans="1:14" ht="14.4" customHeight="1" x14ac:dyDescent="0.3">
      <c r="A1341" s="625" t="s">
        <v>549</v>
      </c>
      <c r="B1341" s="626" t="s">
        <v>551</v>
      </c>
      <c r="C1341" s="627" t="s">
        <v>571</v>
      </c>
      <c r="D1341" s="628" t="s">
        <v>572</v>
      </c>
      <c r="E1341" s="627" t="s">
        <v>556</v>
      </c>
      <c r="F1341" s="628" t="s">
        <v>557</v>
      </c>
      <c r="G1341" s="627" t="s">
        <v>1264</v>
      </c>
      <c r="H1341" s="627">
        <v>155636</v>
      </c>
      <c r="I1341" s="627">
        <v>55636</v>
      </c>
      <c r="J1341" s="627" t="s">
        <v>1926</v>
      </c>
      <c r="K1341" s="627" t="s">
        <v>1927</v>
      </c>
      <c r="L1341" s="629">
        <v>55.55</v>
      </c>
      <c r="M1341" s="629">
        <v>3</v>
      </c>
      <c r="N1341" s="630">
        <v>166.64999999999998</v>
      </c>
    </row>
    <row r="1342" spans="1:14" ht="14.4" customHeight="1" x14ac:dyDescent="0.3">
      <c r="A1342" s="625" t="s">
        <v>549</v>
      </c>
      <c r="B1342" s="626" t="s">
        <v>551</v>
      </c>
      <c r="C1342" s="627" t="s">
        <v>571</v>
      </c>
      <c r="D1342" s="628" t="s">
        <v>572</v>
      </c>
      <c r="E1342" s="627" t="s">
        <v>560</v>
      </c>
      <c r="F1342" s="628" t="s">
        <v>561</v>
      </c>
      <c r="G1342" s="627"/>
      <c r="H1342" s="627">
        <v>167728</v>
      </c>
      <c r="I1342" s="627">
        <v>167728</v>
      </c>
      <c r="J1342" s="627" t="s">
        <v>1992</v>
      </c>
      <c r="K1342" s="627" t="s">
        <v>1993</v>
      </c>
      <c r="L1342" s="629">
        <v>71280.350000000006</v>
      </c>
      <c r="M1342" s="629">
        <v>0</v>
      </c>
      <c r="N1342" s="630">
        <v>0</v>
      </c>
    </row>
    <row r="1343" spans="1:14" ht="14.4" customHeight="1" x14ac:dyDescent="0.3">
      <c r="A1343" s="625" t="s">
        <v>549</v>
      </c>
      <c r="B1343" s="626" t="s">
        <v>551</v>
      </c>
      <c r="C1343" s="627" t="s">
        <v>571</v>
      </c>
      <c r="D1343" s="628" t="s">
        <v>572</v>
      </c>
      <c r="E1343" s="627" t="s">
        <v>560</v>
      </c>
      <c r="F1343" s="628" t="s">
        <v>561</v>
      </c>
      <c r="G1343" s="627" t="s">
        <v>690</v>
      </c>
      <c r="H1343" s="627">
        <v>125419</v>
      </c>
      <c r="I1343" s="627">
        <v>25419</v>
      </c>
      <c r="J1343" s="627" t="s">
        <v>1994</v>
      </c>
      <c r="K1343" s="627" t="s">
        <v>1995</v>
      </c>
      <c r="L1343" s="629">
        <v>42990.931428571428</v>
      </c>
      <c r="M1343" s="629">
        <v>7</v>
      </c>
      <c r="N1343" s="630">
        <v>300936.52</v>
      </c>
    </row>
    <row r="1344" spans="1:14" ht="14.4" customHeight="1" x14ac:dyDescent="0.3">
      <c r="A1344" s="625" t="s">
        <v>549</v>
      </c>
      <c r="B1344" s="626" t="s">
        <v>551</v>
      </c>
      <c r="C1344" s="627" t="s">
        <v>571</v>
      </c>
      <c r="D1344" s="628" t="s">
        <v>572</v>
      </c>
      <c r="E1344" s="627" t="s">
        <v>560</v>
      </c>
      <c r="F1344" s="628" t="s">
        <v>561</v>
      </c>
      <c r="G1344" s="627" t="s">
        <v>690</v>
      </c>
      <c r="H1344" s="627">
        <v>149418</v>
      </c>
      <c r="I1344" s="627">
        <v>149447</v>
      </c>
      <c r="J1344" s="627" t="s">
        <v>1996</v>
      </c>
      <c r="K1344" s="627" t="s">
        <v>1997</v>
      </c>
      <c r="L1344" s="629">
        <v>25665.373441849173</v>
      </c>
      <c r="M1344" s="629">
        <v>8</v>
      </c>
      <c r="N1344" s="630">
        <v>205322.98753479338</v>
      </c>
    </row>
    <row r="1345" spans="1:14" ht="14.4" customHeight="1" x14ac:dyDescent="0.3">
      <c r="A1345" s="625" t="s">
        <v>549</v>
      </c>
      <c r="B1345" s="626" t="s">
        <v>551</v>
      </c>
      <c r="C1345" s="627" t="s">
        <v>571</v>
      </c>
      <c r="D1345" s="628" t="s">
        <v>572</v>
      </c>
      <c r="E1345" s="627" t="s">
        <v>560</v>
      </c>
      <c r="F1345" s="628" t="s">
        <v>561</v>
      </c>
      <c r="G1345" s="627" t="s">
        <v>690</v>
      </c>
      <c r="H1345" s="627">
        <v>149443</v>
      </c>
      <c r="I1345" s="627">
        <v>149443</v>
      </c>
      <c r="J1345" s="627" t="s">
        <v>1998</v>
      </c>
      <c r="K1345" s="627" t="s">
        <v>1999</v>
      </c>
      <c r="L1345" s="629">
        <v>5207.67</v>
      </c>
      <c r="M1345" s="629">
        <v>5</v>
      </c>
      <c r="N1345" s="630">
        <v>26015.61</v>
      </c>
    </row>
    <row r="1346" spans="1:14" ht="14.4" customHeight="1" x14ac:dyDescent="0.3">
      <c r="A1346" s="625" t="s">
        <v>549</v>
      </c>
      <c r="B1346" s="626" t="s">
        <v>551</v>
      </c>
      <c r="C1346" s="627" t="s">
        <v>573</v>
      </c>
      <c r="D1346" s="628" t="s">
        <v>574</v>
      </c>
      <c r="E1346" s="627" t="s">
        <v>552</v>
      </c>
      <c r="F1346" s="628" t="s">
        <v>553</v>
      </c>
      <c r="G1346" s="627" t="s">
        <v>690</v>
      </c>
      <c r="H1346" s="627">
        <v>100362</v>
      </c>
      <c r="I1346" s="627">
        <v>362</v>
      </c>
      <c r="J1346" s="627" t="s">
        <v>707</v>
      </c>
      <c r="K1346" s="627" t="s">
        <v>708</v>
      </c>
      <c r="L1346" s="629">
        <v>84.569920808207598</v>
      </c>
      <c r="M1346" s="629">
        <v>1</v>
      </c>
      <c r="N1346" s="630">
        <v>84.569920808207598</v>
      </c>
    </row>
    <row r="1347" spans="1:14" ht="14.4" customHeight="1" x14ac:dyDescent="0.3">
      <c r="A1347" s="625" t="s">
        <v>549</v>
      </c>
      <c r="B1347" s="626" t="s">
        <v>551</v>
      </c>
      <c r="C1347" s="627" t="s">
        <v>573</v>
      </c>
      <c r="D1347" s="628" t="s">
        <v>574</v>
      </c>
      <c r="E1347" s="627" t="s">
        <v>552</v>
      </c>
      <c r="F1347" s="628" t="s">
        <v>553</v>
      </c>
      <c r="G1347" s="627" t="s">
        <v>690</v>
      </c>
      <c r="H1347" s="627">
        <v>100394</v>
      </c>
      <c r="I1347" s="627">
        <v>394</v>
      </c>
      <c r="J1347" s="627" t="s">
        <v>709</v>
      </c>
      <c r="K1347" s="627" t="s">
        <v>710</v>
      </c>
      <c r="L1347" s="629">
        <v>69.279773510287001</v>
      </c>
      <c r="M1347" s="629">
        <v>1</v>
      </c>
      <c r="N1347" s="630">
        <v>69.279773510287001</v>
      </c>
    </row>
    <row r="1348" spans="1:14" ht="14.4" customHeight="1" x14ac:dyDescent="0.3">
      <c r="A1348" s="625" t="s">
        <v>549</v>
      </c>
      <c r="B1348" s="626" t="s">
        <v>551</v>
      </c>
      <c r="C1348" s="627" t="s">
        <v>573</v>
      </c>
      <c r="D1348" s="628" t="s">
        <v>574</v>
      </c>
      <c r="E1348" s="627" t="s">
        <v>552</v>
      </c>
      <c r="F1348" s="628" t="s">
        <v>553</v>
      </c>
      <c r="G1348" s="627" t="s">
        <v>690</v>
      </c>
      <c r="H1348" s="627">
        <v>106215</v>
      </c>
      <c r="I1348" s="627">
        <v>6215</v>
      </c>
      <c r="J1348" s="627" t="s">
        <v>2000</v>
      </c>
      <c r="K1348" s="627" t="s">
        <v>2001</v>
      </c>
      <c r="L1348" s="629">
        <v>7632.9537332492564</v>
      </c>
      <c r="M1348" s="629">
        <v>31</v>
      </c>
      <c r="N1348" s="630">
        <v>241980.11329140578</v>
      </c>
    </row>
    <row r="1349" spans="1:14" ht="14.4" customHeight="1" x14ac:dyDescent="0.3">
      <c r="A1349" s="625" t="s">
        <v>549</v>
      </c>
      <c r="B1349" s="626" t="s">
        <v>551</v>
      </c>
      <c r="C1349" s="627" t="s">
        <v>573</v>
      </c>
      <c r="D1349" s="628" t="s">
        <v>574</v>
      </c>
      <c r="E1349" s="627" t="s">
        <v>552</v>
      </c>
      <c r="F1349" s="628" t="s">
        <v>553</v>
      </c>
      <c r="G1349" s="627" t="s">
        <v>690</v>
      </c>
      <c r="H1349" s="627">
        <v>112320</v>
      </c>
      <c r="I1349" s="627">
        <v>12320</v>
      </c>
      <c r="J1349" s="627" t="s">
        <v>1960</v>
      </c>
      <c r="K1349" s="627" t="s">
        <v>1961</v>
      </c>
      <c r="L1349" s="629">
        <v>7361.1926908873938</v>
      </c>
      <c r="M1349" s="629">
        <v>51</v>
      </c>
      <c r="N1349" s="630">
        <v>381890.11886719306</v>
      </c>
    </row>
    <row r="1350" spans="1:14" ht="14.4" customHeight="1" x14ac:dyDescent="0.3">
      <c r="A1350" s="625" t="s">
        <v>549</v>
      </c>
      <c r="B1350" s="626" t="s">
        <v>551</v>
      </c>
      <c r="C1350" s="627" t="s">
        <v>573</v>
      </c>
      <c r="D1350" s="628" t="s">
        <v>574</v>
      </c>
      <c r="E1350" s="627" t="s">
        <v>552</v>
      </c>
      <c r="F1350" s="628" t="s">
        <v>553</v>
      </c>
      <c r="G1350" s="627" t="s">
        <v>690</v>
      </c>
      <c r="H1350" s="627">
        <v>125299</v>
      </c>
      <c r="I1350" s="627">
        <v>125299</v>
      </c>
      <c r="J1350" s="627" t="s">
        <v>2002</v>
      </c>
      <c r="K1350" s="627" t="s">
        <v>2003</v>
      </c>
      <c r="L1350" s="629">
        <v>7823.6246553614283</v>
      </c>
      <c r="M1350" s="629">
        <v>30</v>
      </c>
      <c r="N1350" s="630">
        <v>229050.41293764999</v>
      </c>
    </row>
    <row r="1351" spans="1:14" ht="14.4" customHeight="1" x14ac:dyDescent="0.3">
      <c r="A1351" s="625" t="s">
        <v>549</v>
      </c>
      <c r="B1351" s="626" t="s">
        <v>551</v>
      </c>
      <c r="C1351" s="627" t="s">
        <v>573</v>
      </c>
      <c r="D1351" s="628" t="s">
        <v>574</v>
      </c>
      <c r="E1351" s="627" t="s">
        <v>552</v>
      </c>
      <c r="F1351" s="628" t="s">
        <v>553</v>
      </c>
      <c r="G1351" s="627" t="s">
        <v>690</v>
      </c>
      <c r="H1351" s="627">
        <v>154539</v>
      </c>
      <c r="I1351" s="627">
        <v>54539</v>
      </c>
      <c r="J1351" s="627" t="s">
        <v>962</v>
      </c>
      <c r="K1351" s="627" t="s">
        <v>963</v>
      </c>
      <c r="L1351" s="629">
        <v>63.390319732156001</v>
      </c>
      <c r="M1351" s="629">
        <v>2</v>
      </c>
      <c r="N1351" s="630">
        <v>126.780639464312</v>
      </c>
    </row>
    <row r="1352" spans="1:14" ht="14.4" customHeight="1" x14ac:dyDescent="0.3">
      <c r="A1352" s="625" t="s">
        <v>549</v>
      </c>
      <c r="B1352" s="626" t="s">
        <v>551</v>
      </c>
      <c r="C1352" s="627" t="s">
        <v>573</v>
      </c>
      <c r="D1352" s="628" t="s">
        <v>574</v>
      </c>
      <c r="E1352" s="627" t="s">
        <v>552</v>
      </c>
      <c r="F1352" s="628" t="s">
        <v>553</v>
      </c>
      <c r="G1352" s="627" t="s">
        <v>690</v>
      </c>
      <c r="H1352" s="627">
        <v>181338</v>
      </c>
      <c r="I1352" s="627">
        <v>181338</v>
      </c>
      <c r="J1352" s="627" t="s">
        <v>1969</v>
      </c>
      <c r="K1352" s="627" t="s">
        <v>1970</v>
      </c>
      <c r="L1352" s="629">
        <v>1</v>
      </c>
      <c r="M1352" s="629">
        <v>15</v>
      </c>
      <c r="N1352" s="630">
        <v>15</v>
      </c>
    </row>
    <row r="1353" spans="1:14" ht="14.4" customHeight="1" x14ac:dyDescent="0.3">
      <c r="A1353" s="625" t="s">
        <v>549</v>
      </c>
      <c r="B1353" s="626" t="s">
        <v>551</v>
      </c>
      <c r="C1353" s="627" t="s">
        <v>573</v>
      </c>
      <c r="D1353" s="628" t="s">
        <v>574</v>
      </c>
      <c r="E1353" s="627" t="s">
        <v>552</v>
      </c>
      <c r="F1353" s="628" t="s">
        <v>553</v>
      </c>
      <c r="G1353" s="627" t="s">
        <v>690</v>
      </c>
      <c r="H1353" s="627">
        <v>395997</v>
      </c>
      <c r="I1353" s="627">
        <v>0</v>
      </c>
      <c r="J1353" s="627" t="s">
        <v>1150</v>
      </c>
      <c r="K1353" s="627"/>
      <c r="L1353" s="629">
        <v>98.131014201636106</v>
      </c>
      <c r="M1353" s="629">
        <v>3</v>
      </c>
      <c r="N1353" s="630">
        <v>294.39304260490832</v>
      </c>
    </row>
    <row r="1354" spans="1:14" ht="14.4" customHeight="1" x14ac:dyDescent="0.3">
      <c r="A1354" s="625" t="s">
        <v>549</v>
      </c>
      <c r="B1354" s="626" t="s">
        <v>551</v>
      </c>
      <c r="C1354" s="627" t="s">
        <v>573</v>
      </c>
      <c r="D1354" s="628" t="s">
        <v>574</v>
      </c>
      <c r="E1354" s="627" t="s">
        <v>552</v>
      </c>
      <c r="F1354" s="628" t="s">
        <v>553</v>
      </c>
      <c r="G1354" s="627" t="s">
        <v>690</v>
      </c>
      <c r="H1354" s="627">
        <v>842230</v>
      </c>
      <c r="I1354" s="627">
        <v>0</v>
      </c>
      <c r="J1354" s="627" t="s">
        <v>2004</v>
      </c>
      <c r="K1354" s="627"/>
      <c r="L1354" s="629">
        <v>39.080124563326997</v>
      </c>
      <c r="M1354" s="629">
        <v>1</v>
      </c>
      <c r="N1354" s="630">
        <v>39.080124563326997</v>
      </c>
    </row>
    <row r="1355" spans="1:14" ht="14.4" customHeight="1" x14ac:dyDescent="0.3">
      <c r="A1355" s="625" t="s">
        <v>549</v>
      </c>
      <c r="B1355" s="626" t="s">
        <v>551</v>
      </c>
      <c r="C1355" s="627" t="s">
        <v>573</v>
      </c>
      <c r="D1355" s="628" t="s">
        <v>574</v>
      </c>
      <c r="E1355" s="627" t="s">
        <v>552</v>
      </c>
      <c r="F1355" s="628" t="s">
        <v>553</v>
      </c>
      <c r="G1355" s="627" t="s">
        <v>690</v>
      </c>
      <c r="H1355" s="627">
        <v>847713</v>
      </c>
      <c r="I1355" s="627">
        <v>125526</v>
      </c>
      <c r="J1355" s="627" t="s">
        <v>1210</v>
      </c>
      <c r="K1355" s="627" t="s">
        <v>1780</v>
      </c>
      <c r="L1355" s="629">
        <v>70.644513888888696</v>
      </c>
      <c r="M1355" s="629">
        <v>2</v>
      </c>
      <c r="N1355" s="630">
        <v>141.28902777777739</v>
      </c>
    </row>
    <row r="1356" spans="1:14" ht="14.4" customHeight="1" x14ac:dyDescent="0.3">
      <c r="A1356" s="625" t="s">
        <v>549</v>
      </c>
      <c r="B1356" s="626" t="s">
        <v>551</v>
      </c>
      <c r="C1356" s="627" t="s">
        <v>573</v>
      </c>
      <c r="D1356" s="628" t="s">
        <v>574</v>
      </c>
      <c r="E1356" s="627" t="s">
        <v>552</v>
      </c>
      <c r="F1356" s="628" t="s">
        <v>553</v>
      </c>
      <c r="G1356" s="627" t="s">
        <v>690</v>
      </c>
      <c r="H1356" s="627">
        <v>900321</v>
      </c>
      <c r="I1356" s="627">
        <v>0</v>
      </c>
      <c r="J1356" s="627" t="s">
        <v>1241</v>
      </c>
      <c r="K1356" s="627"/>
      <c r="L1356" s="629">
        <v>533.75670826742316</v>
      </c>
      <c r="M1356" s="629">
        <v>19</v>
      </c>
      <c r="N1356" s="630">
        <v>10105.133935237391</v>
      </c>
    </row>
    <row r="1357" spans="1:14" ht="14.4" customHeight="1" x14ac:dyDescent="0.3">
      <c r="A1357" s="625" t="s">
        <v>549</v>
      </c>
      <c r="B1357" s="626" t="s">
        <v>551</v>
      </c>
      <c r="C1357" s="627" t="s">
        <v>573</v>
      </c>
      <c r="D1357" s="628" t="s">
        <v>574</v>
      </c>
      <c r="E1357" s="627" t="s">
        <v>552</v>
      </c>
      <c r="F1357" s="628" t="s">
        <v>553</v>
      </c>
      <c r="G1357" s="627" t="s">
        <v>690</v>
      </c>
      <c r="H1357" s="627">
        <v>921318</v>
      </c>
      <c r="I1357" s="627">
        <v>0</v>
      </c>
      <c r="J1357" s="627" t="s">
        <v>2005</v>
      </c>
      <c r="K1357" s="627"/>
      <c r="L1357" s="629">
        <v>85.9495521010424</v>
      </c>
      <c r="M1357" s="629">
        <v>1</v>
      </c>
      <c r="N1357" s="630">
        <v>85.9495521010424</v>
      </c>
    </row>
    <row r="1358" spans="1:14" ht="14.4" customHeight="1" x14ac:dyDescent="0.3">
      <c r="A1358" s="625" t="s">
        <v>549</v>
      </c>
      <c r="B1358" s="626" t="s">
        <v>551</v>
      </c>
      <c r="C1358" s="627" t="s">
        <v>573</v>
      </c>
      <c r="D1358" s="628" t="s">
        <v>574</v>
      </c>
      <c r="E1358" s="627" t="s">
        <v>552</v>
      </c>
      <c r="F1358" s="628" t="s">
        <v>553</v>
      </c>
      <c r="G1358" s="627" t="s">
        <v>690</v>
      </c>
      <c r="H1358" s="627">
        <v>930589</v>
      </c>
      <c r="I1358" s="627">
        <v>0</v>
      </c>
      <c r="J1358" s="627" t="s">
        <v>1254</v>
      </c>
      <c r="K1358" s="627" t="s">
        <v>1255</v>
      </c>
      <c r="L1358" s="629">
        <v>75.02</v>
      </c>
      <c r="M1358" s="629">
        <v>1</v>
      </c>
      <c r="N1358" s="630">
        <v>75.02</v>
      </c>
    </row>
    <row r="1359" spans="1:14" ht="14.4" customHeight="1" x14ac:dyDescent="0.3">
      <c r="A1359" s="625" t="s">
        <v>549</v>
      </c>
      <c r="B1359" s="626" t="s">
        <v>551</v>
      </c>
      <c r="C1359" s="627" t="s">
        <v>573</v>
      </c>
      <c r="D1359" s="628" t="s">
        <v>574</v>
      </c>
      <c r="E1359" s="627" t="s">
        <v>552</v>
      </c>
      <c r="F1359" s="628" t="s">
        <v>553</v>
      </c>
      <c r="G1359" s="627" t="s">
        <v>690</v>
      </c>
      <c r="H1359" s="627">
        <v>987463</v>
      </c>
      <c r="I1359" s="627">
        <v>0</v>
      </c>
      <c r="J1359" s="627" t="s">
        <v>2006</v>
      </c>
      <c r="K1359" s="627"/>
      <c r="L1359" s="629">
        <v>60.292152048049303</v>
      </c>
      <c r="M1359" s="629">
        <v>10</v>
      </c>
      <c r="N1359" s="630">
        <v>602.92152048049297</v>
      </c>
    </row>
    <row r="1360" spans="1:14" ht="14.4" customHeight="1" x14ac:dyDescent="0.3">
      <c r="A1360" s="625" t="s">
        <v>549</v>
      </c>
      <c r="B1360" s="626" t="s">
        <v>551</v>
      </c>
      <c r="C1360" s="627" t="s">
        <v>573</v>
      </c>
      <c r="D1360" s="628" t="s">
        <v>574</v>
      </c>
      <c r="E1360" s="627" t="s">
        <v>552</v>
      </c>
      <c r="F1360" s="628" t="s">
        <v>553</v>
      </c>
      <c r="G1360" s="627" t="s">
        <v>1264</v>
      </c>
      <c r="H1360" s="627">
        <v>115239</v>
      </c>
      <c r="I1360" s="627">
        <v>15239</v>
      </c>
      <c r="J1360" s="627" t="s">
        <v>1987</v>
      </c>
      <c r="K1360" s="627" t="s">
        <v>1988</v>
      </c>
      <c r="L1360" s="629">
        <v>29563.45</v>
      </c>
      <c r="M1360" s="629">
        <v>3</v>
      </c>
      <c r="N1360" s="630">
        <v>88690.35</v>
      </c>
    </row>
    <row r="1361" spans="1:14" ht="14.4" customHeight="1" x14ac:dyDescent="0.3">
      <c r="A1361" s="625" t="s">
        <v>549</v>
      </c>
      <c r="B1361" s="626" t="s">
        <v>551</v>
      </c>
      <c r="C1361" s="627" t="s">
        <v>573</v>
      </c>
      <c r="D1361" s="628" t="s">
        <v>574</v>
      </c>
      <c r="E1361" s="627" t="s">
        <v>552</v>
      </c>
      <c r="F1361" s="628" t="s">
        <v>553</v>
      </c>
      <c r="G1361" s="627" t="s">
        <v>1264</v>
      </c>
      <c r="H1361" s="627">
        <v>128007</v>
      </c>
      <c r="I1361" s="627">
        <v>28007</v>
      </c>
      <c r="J1361" s="627" t="s">
        <v>1297</v>
      </c>
      <c r="K1361" s="627" t="s">
        <v>1298</v>
      </c>
      <c r="L1361" s="629">
        <v>5967.75</v>
      </c>
      <c r="M1361" s="629">
        <v>2</v>
      </c>
      <c r="N1361" s="630">
        <v>11935.5</v>
      </c>
    </row>
    <row r="1362" spans="1:14" ht="14.4" customHeight="1" x14ac:dyDescent="0.3">
      <c r="A1362" s="625" t="s">
        <v>549</v>
      </c>
      <c r="B1362" s="626" t="s">
        <v>551</v>
      </c>
      <c r="C1362" s="627" t="s">
        <v>575</v>
      </c>
      <c r="D1362" s="628" t="s">
        <v>576</v>
      </c>
      <c r="E1362" s="627" t="s">
        <v>552</v>
      </c>
      <c r="F1362" s="628" t="s">
        <v>553</v>
      </c>
      <c r="G1362" s="627" t="s">
        <v>690</v>
      </c>
      <c r="H1362" s="627">
        <v>100362</v>
      </c>
      <c r="I1362" s="627">
        <v>362</v>
      </c>
      <c r="J1362" s="627" t="s">
        <v>707</v>
      </c>
      <c r="K1362" s="627" t="s">
        <v>708</v>
      </c>
      <c r="L1362" s="629">
        <v>84.57</v>
      </c>
      <c r="M1362" s="629">
        <v>1</v>
      </c>
      <c r="N1362" s="630">
        <v>84.57</v>
      </c>
    </row>
    <row r="1363" spans="1:14" ht="14.4" customHeight="1" x14ac:dyDescent="0.3">
      <c r="A1363" s="625" t="s">
        <v>549</v>
      </c>
      <c r="B1363" s="626" t="s">
        <v>551</v>
      </c>
      <c r="C1363" s="627" t="s">
        <v>575</v>
      </c>
      <c r="D1363" s="628" t="s">
        <v>576</v>
      </c>
      <c r="E1363" s="627" t="s">
        <v>552</v>
      </c>
      <c r="F1363" s="628" t="s">
        <v>553</v>
      </c>
      <c r="G1363" s="627" t="s">
        <v>690</v>
      </c>
      <c r="H1363" s="627">
        <v>102818</v>
      </c>
      <c r="I1363" s="627">
        <v>2818</v>
      </c>
      <c r="J1363" s="627" t="s">
        <v>771</v>
      </c>
      <c r="K1363" s="627" t="s">
        <v>772</v>
      </c>
      <c r="L1363" s="629">
        <v>91.919895923696998</v>
      </c>
      <c r="M1363" s="629">
        <v>1</v>
      </c>
      <c r="N1363" s="630">
        <v>91.919895923696998</v>
      </c>
    </row>
    <row r="1364" spans="1:14" ht="14.4" customHeight="1" x14ac:dyDescent="0.3">
      <c r="A1364" s="625" t="s">
        <v>549</v>
      </c>
      <c r="B1364" s="626" t="s">
        <v>551</v>
      </c>
      <c r="C1364" s="627" t="s">
        <v>575</v>
      </c>
      <c r="D1364" s="628" t="s">
        <v>576</v>
      </c>
      <c r="E1364" s="627" t="s">
        <v>552</v>
      </c>
      <c r="F1364" s="628" t="s">
        <v>553</v>
      </c>
      <c r="G1364" s="627" t="s">
        <v>690</v>
      </c>
      <c r="H1364" s="627">
        <v>123700</v>
      </c>
      <c r="I1364" s="627">
        <v>23700</v>
      </c>
      <c r="J1364" s="627" t="s">
        <v>875</v>
      </c>
      <c r="K1364" s="627" t="s">
        <v>877</v>
      </c>
      <c r="L1364" s="629">
        <v>566.09</v>
      </c>
      <c r="M1364" s="629">
        <v>1</v>
      </c>
      <c r="N1364" s="630">
        <v>566.09</v>
      </c>
    </row>
    <row r="1365" spans="1:14" ht="14.4" customHeight="1" x14ac:dyDescent="0.3">
      <c r="A1365" s="625" t="s">
        <v>549</v>
      </c>
      <c r="B1365" s="626" t="s">
        <v>551</v>
      </c>
      <c r="C1365" s="627" t="s">
        <v>575</v>
      </c>
      <c r="D1365" s="628" t="s">
        <v>576</v>
      </c>
      <c r="E1365" s="627" t="s">
        <v>552</v>
      </c>
      <c r="F1365" s="628" t="s">
        <v>553</v>
      </c>
      <c r="G1365" s="627" t="s">
        <v>690</v>
      </c>
      <c r="H1365" s="627">
        <v>124067</v>
      </c>
      <c r="I1365" s="627">
        <v>124067</v>
      </c>
      <c r="J1365" s="627" t="s">
        <v>878</v>
      </c>
      <c r="K1365" s="627" t="s">
        <v>879</v>
      </c>
      <c r="L1365" s="629">
        <v>38.269957804466202</v>
      </c>
      <c r="M1365" s="629">
        <v>10</v>
      </c>
      <c r="N1365" s="630">
        <v>382.69957804466202</v>
      </c>
    </row>
    <row r="1366" spans="1:14" ht="14.4" customHeight="1" x14ac:dyDescent="0.3">
      <c r="A1366" s="625" t="s">
        <v>549</v>
      </c>
      <c r="B1366" s="626" t="s">
        <v>551</v>
      </c>
      <c r="C1366" s="627" t="s">
        <v>575</v>
      </c>
      <c r="D1366" s="628" t="s">
        <v>576</v>
      </c>
      <c r="E1366" s="627" t="s">
        <v>552</v>
      </c>
      <c r="F1366" s="628" t="s">
        <v>553</v>
      </c>
      <c r="G1366" s="627" t="s">
        <v>690</v>
      </c>
      <c r="H1366" s="627">
        <v>132302</v>
      </c>
      <c r="I1366" s="627">
        <v>32302</v>
      </c>
      <c r="J1366" s="627" t="s">
        <v>2007</v>
      </c>
      <c r="K1366" s="627" t="s">
        <v>2008</v>
      </c>
      <c r="L1366" s="629">
        <v>28.280016381681499</v>
      </c>
      <c r="M1366" s="629">
        <v>1</v>
      </c>
      <c r="N1366" s="630">
        <v>28.280016381681499</v>
      </c>
    </row>
    <row r="1367" spans="1:14" ht="14.4" customHeight="1" x14ac:dyDescent="0.3">
      <c r="A1367" s="625" t="s">
        <v>549</v>
      </c>
      <c r="B1367" s="626" t="s">
        <v>551</v>
      </c>
      <c r="C1367" s="627" t="s">
        <v>575</v>
      </c>
      <c r="D1367" s="628" t="s">
        <v>576</v>
      </c>
      <c r="E1367" s="627" t="s">
        <v>552</v>
      </c>
      <c r="F1367" s="628" t="s">
        <v>553</v>
      </c>
      <c r="G1367" s="627" t="s">
        <v>690</v>
      </c>
      <c r="H1367" s="627">
        <v>154539</v>
      </c>
      <c r="I1367" s="627">
        <v>54539</v>
      </c>
      <c r="J1367" s="627" t="s">
        <v>962</v>
      </c>
      <c r="K1367" s="627" t="s">
        <v>963</v>
      </c>
      <c r="L1367" s="629">
        <v>63.357633758402095</v>
      </c>
      <c r="M1367" s="629">
        <v>5</v>
      </c>
      <c r="N1367" s="630">
        <v>316.45053503360839</v>
      </c>
    </row>
    <row r="1368" spans="1:14" ht="14.4" customHeight="1" x14ac:dyDescent="0.3">
      <c r="A1368" s="625" t="s">
        <v>549</v>
      </c>
      <c r="B1368" s="626" t="s">
        <v>551</v>
      </c>
      <c r="C1368" s="627" t="s">
        <v>575</v>
      </c>
      <c r="D1368" s="628" t="s">
        <v>576</v>
      </c>
      <c r="E1368" s="627" t="s">
        <v>552</v>
      </c>
      <c r="F1368" s="628" t="s">
        <v>553</v>
      </c>
      <c r="G1368" s="627" t="s">
        <v>690</v>
      </c>
      <c r="H1368" s="627">
        <v>155911</v>
      </c>
      <c r="I1368" s="627">
        <v>0</v>
      </c>
      <c r="J1368" s="627" t="s">
        <v>2009</v>
      </c>
      <c r="K1368" s="627" t="s">
        <v>2010</v>
      </c>
      <c r="L1368" s="629">
        <v>33.659999999999997</v>
      </c>
      <c r="M1368" s="629">
        <v>2</v>
      </c>
      <c r="N1368" s="630">
        <v>67.319999999999993</v>
      </c>
    </row>
    <row r="1369" spans="1:14" ht="14.4" customHeight="1" x14ac:dyDescent="0.3">
      <c r="A1369" s="625" t="s">
        <v>549</v>
      </c>
      <c r="B1369" s="626" t="s">
        <v>551</v>
      </c>
      <c r="C1369" s="627" t="s">
        <v>575</v>
      </c>
      <c r="D1369" s="628" t="s">
        <v>576</v>
      </c>
      <c r="E1369" s="627" t="s">
        <v>552</v>
      </c>
      <c r="F1369" s="628" t="s">
        <v>553</v>
      </c>
      <c r="G1369" s="627" t="s">
        <v>690</v>
      </c>
      <c r="H1369" s="627">
        <v>162317</v>
      </c>
      <c r="I1369" s="627">
        <v>62317</v>
      </c>
      <c r="J1369" s="627" t="s">
        <v>1008</v>
      </c>
      <c r="K1369" s="627" t="s">
        <v>2011</v>
      </c>
      <c r="L1369" s="629">
        <v>298.99903715932999</v>
      </c>
      <c r="M1369" s="629">
        <v>1</v>
      </c>
      <c r="N1369" s="630">
        <v>298.99903715932999</v>
      </c>
    </row>
    <row r="1370" spans="1:14" ht="14.4" customHeight="1" x14ac:dyDescent="0.3">
      <c r="A1370" s="625" t="s">
        <v>549</v>
      </c>
      <c r="B1370" s="626" t="s">
        <v>551</v>
      </c>
      <c r="C1370" s="627" t="s">
        <v>575</v>
      </c>
      <c r="D1370" s="628" t="s">
        <v>576</v>
      </c>
      <c r="E1370" s="627" t="s">
        <v>552</v>
      </c>
      <c r="F1370" s="628" t="s">
        <v>553</v>
      </c>
      <c r="G1370" s="627" t="s">
        <v>690</v>
      </c>
      <c r="H1370" s="627">
        <v>167547</v>
      </c>
      <c r="I1370" s="627">
        <v>67547</v>
      </c>
      <c r="J1370" s="627" t="s">
        <v>1018</v>
      </c>
      <c r="K1370" s="627" t="s">
        <v>1019</v>
      </c>
      <c r="L1370" s="629">
        <v>49.700098399784601</v>
      </c>
      <c r="M1370" s="629">
        <v>1</v>
      </c>
      <c r="N1370" s="630">
        <v>49.700098399784601</v>
      </c>
    </row>
    <row r="1371" spans="1:14" ht="14.4" customHeight="1" x14ac:dyDescent="0.3">
      <c r="A1371" s="625" t="s">
        <v>549</v>
      </c>
      <c r="B1371" s="626" t="s">
        <v>551</v>
      </c>
      <c r="C1371" s="627" t="s">
        <v>575</v>
      </c>
      <c r="D1371" s="628" t="s">
        <v>576</v>
      </c>
      <c r="E1371" s="627" t="s">
        <v>552</v>
      </c>
      <c r="F1371" s="628" t="s">
        <v>553</v>
      </c>
      <c r="G1371" s="627" t="s">
        <v>690</v>
      </c>
      <c r="H1371" s="627">
        <v>192414</v>
      </c>
      <c r="I1371" s="627">
        <v>92414</v>
      </c>
      <c r="J1371" s="627" t="s">
        <v>1014</v>
      </c>
      <c r="K1371" s="627" t="s">
        <v>1971</v>
      </c>
      <c r="L1371" s="629">
        <v>64.558390883736607</v>
      </c>
      <c r="M1371" s="629">
        <v>1</v>
      </c>
      <c r="N1371" s="630">
        <v>64.558390883736607</v>
      </c>
    </row>
    <row r="1372" spans="1:14" ht="14.4" customHeight="1" x14ac:dyDescent="0.3">
      <c r="A1372" s="625" t="s">
        <v>549</v>
      </c>
      <c r="B1372" s="626" t="s">
        <v>551</v>
      </c>
      <c r="C1372" s="627" t="s">
        <v>575</v>
      </c>
      <c r="D1372" s="628" t="s">
        <v>576</v>
      </c>
      <c r="E1372" s="627" t="s">
        <v>552</v>
      </c>
      <c r="F1372" s="628" t="s">
        <v>553</v>
      </c>
      <c r="G1372" s="627" t="s">
        <v>690</v>
      </c>
      <c r="H1372" s="627">
        <v>198864</v>
      </c>
      <c r="I1372" s="627">
        <v>98864</v>
      </c>
      <c r="J1372" s="627" t="s">
        <v>2012</v>
      </c>
      <c r="K1372" s="627" t="s">
        <v>2013</v>
      </c>
      <c r="L1372" s="629">
        <v>555.41849999999999</v>
      </c>
      <c r="M1372" s="629">
        <v>2</v>
      </c>
      <c r="N1372" s="630">
        <v>1110.837</v>
      </c>
    </row>
    <row r="1373" spans="1:14" ht="14.4" customHeight="1" x14ac:dyDescent="0.3">
      <c r="A1373" s="625" t="s">
        <v>549</v>
      </c>
      <c r="B1373" s="626" t="s">
        <v>551</v>
      </c>
      <c r="C1373" s="627" t="s">
        <v>575</v>
      </c>
      <c r="D1373" s="628" t="s">
        <v>576</v>
      </c>
      <c r="E1373" s="627" t="s">
        <v>552</v>
      </c>
      <c r="F1373" s="628" t="s">
        <v>553</v>
      </c>
      <c r="G1373" s="627" t="s">
        <v>690</v>
      </c>
      <c r="H1373" s="627">
        <v>842144</v>
      </c>
      <c r="I1373" s="627">
        <v>0</v>
      </c>
      <c r="J1373" s="627" t="s">
        <v>2014</v>
      </c>
      <c r="K1373" s="627" t="s">
        <v>2015</v>
      </c>
      <c r="L1373" s="629">
        <v>145.45200354473499</v>
      </c>
      <c r="M1373" s="629">
        <v>2</v>
      </c>
      <c r="N1373" s="630">
        <v>290.90400708946999</v>
      </c>
    </row>
    <row r="1374" spans="1:14" ht="14.4" customHeight="1" x14ac:dyDescent="0.3">
      <c r="A1374" s="625" t="s">
        <v>549</v>
      </c>
      <c r="B1374" s="626" t="s">
        <v>551</v>
      </c>
      <c r="C1374" s="627" t="s">
        <v>575</v>
      </c>
      <c r="D1374" s="628" t="s">
        <v>576</v>
      </c>
      <c r="E1374" s="627" t="s">
        <v>552</v>
      </c>
      <c r="F1374" s="628" t="s">
        <v>553</v>
      </c>
      <c r="G1374" s="627" t="s">
        <v>690</v>
      </c>
      <c r="H1374" s="627">
        <v>905097</v>
      </c>
      <c r="I1374" s="627">
        <v>23987</v>
      </c>
      <c r="J1374" s="627" t="s">
        <v>1250</v>
      </c>
      <c r="K1374" s="627" t="s">
        <v>1146</v>
      </c>
      <c r="L1374" s="629">
        <v>218.1779487105855</v>
      </c>
      <c r="M1374" s="629">
        <v>4</v>
      </c>
      <c r="N1374" s="630">
        <v>872.71179484234199</v>
      </c>
    </row>
    <row r="1375" spans="1:14" ht="14.4" customHeight="1" x14ac:dyDescent="0.3">
      <c r="A1375" s="625" t="s">
        <v>549</v>
      </c>
      <c r="B1375" s="626" t="s">
        <v>551</v>
      </c>
      <c r="C1375" s="627" t="s">
        <v>575</v>
      </c>
      <c r="D1375" s="628" t="s">
        <v>576</v>
      </c>
      <c r="E1375" s="627" t="s">
        <v>552</v>
      </c>
      <c r="F1375" s="628" t="s">
        <v>553</v>
      </c>
      <c r="G1375" s="627" t="s">
        <v>690</v>
      </c>
      <c r="H1375" s="627">
        <v>921097</v>
      </c>
      <c r="I1375" s="627">
        <v>0</v>
      </c>
      <c r="J1375" s="627" t="s">
        <v>2016</v>
      </c>
      <c r="K1375" s="627"/>
      <c r="L1375" s="629">
        <v>199.86866077647099</v>
      </c>
      <c r="M1375" s="629">
        <v>4</v>
      </c>
      <c r="N1375" s="630">
        <v>799.47464310588396</v>
      </c>
    </row>
    <row r="1376" spans="1:14" ht="14.4" customHeight="1" x14ac:dyDescent="0.3">
      <c r="A1376" s="625" t="s">
        <v>549</v>
      </c>
      <c r="B1376" s="626" t="s">
        <v>551</v>
      </c>
      <c r="C1376" s="627" t="s">
        <v>575</v>
      </c>
      <c r="D1376" s="628" t="s">
        <v>576</v>
      </c>
      <c r="E1376" s="627" t="s">
        <v>552</v>
      </c>
      <c r="F1376" s="628" t="s">
        <v>553</v>
      </c>
      <c r="G1376" s="627" t="s">
        <v>690</v>
      </c>
      <c r="H1376" s="627">
        <v>930065</v>
      </c>
      <c r="I1376" s="627">
        <v>0</v>
      </c>
      <c r="J1376" s="627" t="s">
        <v>1253</v>
      </c>
      <c r="K1376" s="627"/>
      <c r="L1376" s="629">
        <v>185.56400571678699</v>
      </c>
      <c r="M1376" s="629">
        <v>1</v>
      </c>
      <c r="N1376" s="630">
        <v>185.56400571678699</v>
      </c>
    </row>
    <row r="1377" spans="1:14" ht="14.4" customHeight="1" x14ac:dyDescent="0.3">
      <c r="A1377" s="625" t="s">
        <v>549</v>
      </c>
      <c r="B1377" s="626" t="s">
        <v>551</v>
      </c>
      <c r="C1377" s="627" t="s">
        <v>575</v>
      </c>
      <c r="D1377" s="628" t="s">
        <v>576</v>
      </c>
      <c r="E1377" s="627" t="s">
        <v>552</v>
      </c>
      <c r="F1377" s="628" t="s">
        <v>553</v>
      </c>
      <c r="G1377" s="627" t="s">
        <v>690</v>
      </c>
      <c r="H1377" s="627">
        <v>987463</v>
      </c>
      <c r="I1377" s="627">
        <v>0</v>
      </c>
      <c r="J1377" s="627" t="s">
        <v>2006</v>
      </c>
      <c r="K1377" s="627"/>
      <c r="L1377" s="629">
        <v>58.105029232968661</v>
      </c>
      <c r="M1377" s="629">
        <v>32</v>
      </c>
      <c r="N1377" s="630">
        <v>1858.1795950510937</v>
      </c>
    </row>
    <row r="1378" spans="1:14" ht="14.4" customHeight="1" x14ac:dyDescent="0.3">
      <c r="A1378" s="625" t="s">
        <v>549</v>
      </c>
      <c r="B1378" s="626" t="s">
        <v>551</v>
      </c>
      <c r="C1378" s="627" t="s">
        <v>577</v>
      </c>
      <c r="D1378" s="628" t="s">
        <v>578</v>
      </c>
      <c r="E1378" s="627" t="s">
        <v>552</v>
      </c>
      <c r="F1378" s="628" t="s">
        <v>553</v>
      </c>
      <c r="G1378" s="627" t="s">
        <v>690</v>
      </c>
      <c r="H1378" s="627">
        <v>396324</v>
      </c>
      <c r="I1378" s="627">
        <v>149318</v>
      </c>
      <c r="J1378" s="627" t="s">
        <v>2017</v>
      </c>
      <c r="K1378" s="627" t="s">
        <v>2018</v>
      </c>
      <c r="L1378" s="629">
        <v>1.1500000057656712</v>
      </c>
      <c r="M1378" s="629">
        <v>7</v>
      </c>
      <c r="N1378" s="630">
        <v>8.0500000403596985</v>
      </c>
    </row>
    <row r="1379" spans="1:14" ht="14.4" customHeight="1" x14ac:dyDescent="0.3">
      <c r="A1379" s="625" t="s">
        <v>549</v>
      </c>
      <c r="B1379" s="626" t="s">
        <v>551</v>
      </c>
      <c r="C1379" s="627" t="s">
        <v>577</v>
      </c>
      <c r="D1379" s="628" t="s">
        <v>578</v>
      </c>
      <c r="E1379" s="627" t="s">
        <v>560</v>
      </c>
      <c r="F1379" s="628" t="s">
        <v>561</v>
      </c>
      <c r="G1379" s="627"/>
      <c r="H1379" s="627">
        <v>167728</v>
      </c>
      <c r="I1379" s="627">
        <v>167728</v>
      </c>
      <c r="J1379" s="627" t="s">
        <v>1992</v>
      </c>
      <c r="K1379" s="627" t="s">
        <v>1993</v>
      </c>
      <c r="L1379" s="629">
        <v>71281.606638423327</v>
      </c>
      <c r="M1379" s="629">
        <v>95</v>
      </c>
      <c r="N1379" s="630">
        <v>6772032.263927062</v>
      </c>
    </row>
    <row r="1380" spans="1:14" ht="14.4" customHeight="1" x14ac:dyDescent="0.3">
      <c r="A1380" s="625" t="s">
        <v>549</v>
      </c>
      <c r="B1380" s="626" t="s">
        <v>551</v>
      </c>
      <c r="C1380" s="627" t="s">
        <v>577</v>
      </c>
      <c r="D1380" s="628" t="s">
        <v>578</v>
      </c>
      <c r="E1380" s="627" t="s">
        <v>560</v>
      </c>
      <c r="F1380" s="628" t="s">
        <v>561</v>
      </c>
      <c r="G1380" s="627"/>
      <c r="H1380" s="627">
        <v>850255</v>
      </c>
      <c r="I1380" s="627">
        <v>167725</v>
      </c>
      <c r="J1380" s="627" t="s">
        <v>2019</v>
      </c>
      <c r="K1380" s="627" t="s">
        <v>2020</v>
      </c>
      <c r="L1380" s="629">
        <v>17169.791914959766</v>
      </c>
      <c r="M1380" s="629">
        <v>34</v>
      </c>
      <c r="N1380" s="630">
        <v>583826.98744875926</v>
      </c>
    </row>
    <row r="1381" spans="1:14" ht="14.4" customHeight="1" x14ac:dyDescent="0.3">
      <c r="A1381" s="625" t="s">
        <v>549</v>
      </c>
      <c r="B1381" s="626" t="s">
        <v>551</v>
      </c>
      <c r="C1381" s="627" t="s">
        <v>577</v>
      </c>
      <c r="D1381" s="628" t="s">
        <v>578</v>
      </c>
      <c r="E1381" s="627" t="s">
        <v>560</v>
      </c>
      <c r="F1381" s="628" t="s">
        <v>561</v>
      </c>
      <c r="G1381" s="627" t="s">
        <v>690</v>
      </c>
      <c r="H1381" s="627">
        <v>125419</v>
      </c>
      <c r="I1381" s="627">
        <v>25419</v>
      </c>
      <c r="J1381" s="627" t="s">
        <v>1994</v>
      </c>
      <c r="K1381" s="627" t="s">
        <v>1995</v>
      </c>
      <c r="L1381" s="629">
        <v>42423.51</v>
      </c>
      <c r="M1381" s="629">
        <v>0</v>
      </c>
      <c r="N1381" s="630">
        <v>0</v>
      </c>
    </row>
    <row r="1382" spans="1:14" ht="14.4" customHeight="1" x14ac:dyDescent="0.3">
      <c r="A1382" s="625" t="s">
        <v>549</v>
      </c>
      <c r="B1382" s="626" t="s">
        <v>551</v>
      </c>
      <c r="C1382" s="627" t="s">
        <v>577</v>
      </c>
      <c r="D1382" s="628" t="s">
        <v>578</v>
      </c>
      <c r="E1382" s="627" t="s">
        <v>560</v>
      </c>
      <c r="F1382" s="628" t="s">
        <v>561</v>
      </c>
      <c r="G1382" s="627" t="s">
        <v>690</v>
      </c>
      <c r="H1382" s="627">
        <v>125555</v>
      </c>
      <c r="I1382" s="627">
        <v>25555</v>
      </c>
      <c r="J1382" s="627" t="s">
        <v>2021</v>
      </c>
      <c r="K1382" s="627" t="s">
        <v>2022</v>
      </c>
      <c r="L1382" s="629">
        <v>14470.181192518965</v>
      </c>
      <c r="M1382" s="629">
        <v>1592.6900003000003</v>
      </c>
      <c r="N1382" s="630">
        <v>23046182.174347326</v>
      </c>
    </row>
    <row r="1383" spans="1:14" ht="14.4" customHeight="1" x14ac:dyDescent="0.3">
      <c r="A1383" s="625" t="s">
        <v>549</v>
      </c>
      <c r="B1383" s="626" t="s">
        <v>551</v>
      </c>
      <c r="C1383" s="627" t="s">
        <v>577</v>
      </c>
      <c r="D1383" s="628" t="s">
        <v>578</v>
      </c>
      <c r="E1383" s="627" t="s">
        <v>560</v>
      </c>
      <c r="F1383" s="628" t="s">
        <v>561</v>
      </c>
      <c r="G1383" s="627" t="s">
        <v>690</v>
      </c>
      <c r="H1383" s="627">
        <v>127193</v>
      </c>
      <c r="I1383" s="627">
        <v>27193</v>
      </c>
      <c r="J1383" s="627" t="s">
        <v>2023</v>
      </c>
      <c r="K1383" s="627" t="s">
        <v>2024</v>
      </c>
      <c r="L1383" s="629">
        <v>91688.061483927959</v>
      </c>
      <c r="M1383" s="629">
        <v>25</v>
      </c>
      <c r="N1383" s="630">
        <v>2292080.1656142706</v>
      </c>
    </row>
    <row r="1384" spans="1:14" ht="14.4" customHeight="1" x14ac:dyDescent="0.3">
      <c r="A1384" s="625" t="s">
        <v>549</v>
      </c>
      <c r="B1384" s="626" t="s">
        <v>551</v>
      </c>
      <c r="C1384" s="627" t="s">
        <v>577</v>
      </c>
      <c r="D1384" s="628" t="s">
        <v>578</v>
      </c>
      <c r="E1384" s="627" t="s">
        <v>560</v>
      </c>
      <c r="F1384" s="628" t="s">
        <v>561</v>
      </c>
      <c r="G1384" s="627" t="s">
        <v>690</v>
      </c>
      <c r="H1384" s="627">
        <v>128396</v>
      </c>
      <c r="I1384" s="627">
        <v>28396</v>
      </c>
      <c r="J1384" s="627" t="s">
        <v>2025</v>
      </c>
      <c r="K1384" s="627" t="s">
        <v>2026</v>
      </c>
      <c r="L1384" s="629">
        <v>8034.7153964313884</v>
      </c>
      <c r="M1384" s="629">
        <v>378.35691519999995</v>
      </c>
      <c r="N1384" s="630">
        <v>3039910.9268644643</v>
      </c>
    </row>
    <row r="1385" spans="1:14" ht="14.4" customHeight="1" x14ac:dyDescent="0.3">
      <c r="A1385" s="625" t="s">
        <v>549</v>
      </c>
      <c r="B1385" s="626" t="s">
        <v>551</v>
      </c>
      <c r="C1385" s="627" t="s">
        <v>577</v>
      </c>
      <c r="D1385" s="628" t="s">
        <v>578</v>
      </c>
      <c r="E1385" s="627" t="s">
        <v>560</v>
      </c>
      <c r="F1385" s="628" t="s">
        <v>561</v>
      </c>
      <c r="G1385" s="627" t="s">
        <v>690</v>
      </c>
      <c r="H1385" s="627">
        <v>128397</v>
      </c>
      <c r="I1385" s="627">
        <v>28397</v>
      </c>
      <c r="J1385" s="627" t="s">
        <v>2025</v>
      </c>
      <c r="K1385" s="627" t="s">
        <v>2027</v>
      </c>
      <c r="L1385" s="629">
        <v>31608.20706888353</v>
      </c>
      <c r="M1385" s="629">
        <v>140.68979160000001</v>
      </c>
      <c r="N1385" s="630">
        <v>4444389.3951530894</v>
      </c>
    </row>
    <row r="1386" spans="1:14" ht="14.4" customHeight="1" x14ac:dyDescent="0.3">
      <c r="A1386" s="625" t="s">
        <v>549</v>
      </c>
      <c r="B1386" s="626" t="s">
        <v>551</v>
      </c>
      <c r="C1386" s="627" t="s">
        <v>577</v>
      </c>
      <c r="D1386" s="628" t="s">
        <v>578</v>
      </c>
      <c r="E1386" s="627" t="s">
        <v>560</v>
      </c>
      <c r="F1386" s="628" t="s">
        <v>561</v>
      </c>
      <c r="G1386" s="627" t="s">
        <v>690</v>
      </c>
      <c r="H1386" s="627">
        <v>128761</v>
      </c>
      <c r="I1386" s="627">
        <v>28761</v>
      </c>
      <c r="J1386" s="627" t="s">
        <v>2028</v>
      </c>
      <c r="K1386" s="627" t="s">
        <v>2029</v>
      </c>
      <c r="L1386" s="629">
        <v>5497.5037526061624</v>
      </c>
      <c r="M1386" s="629">
        <v>1471.9999999999995</v>
      </c>
      <c r="N1386" s="630">
        <v>8087786.6170296296</v>
      </c>
    </row>
    <row r="1387" spans="1:14" ht="14.4" customHeight="1" x14ac:dyDescent="0.3">
      <c r="A1387" s="625" t="s">
        <v>549</v>
      </c>
      <c r="B1387" s="626" t="s">
        <v>551</v>
      </c>
      <c r="C1387" s="627" t="s">
        <v>577</v>
      </c>
      <c r="D1387" s="628" t="s">
        <v>578</v>
      </c>
      <c r="E1387" s="627" t="s">
        <v>560</v>
      </c>
      <c r="F1387" s="628" t="s">
        <v>561</v>
      </c>
      <c r="G1387" s="627" t="s">
        <v>690</v>
      </c>
      <c r="H1387" s="627">
        <v>129240</v>
      </c>
      <c r="I1387" s="627">
        <v>29240</v>
      </c>
      <c r="J1387" s="627" t="s">
        <v>2030</v>
      </c>
      <c r="K1387" s="627" t="s">
        <v>2031</v>
      </c>
      <c r="L1387" s="629">
        <v>21150.5</v>
      </c>
      <c r="M1387" s="629">
        <v>2</v>
      </c>
      <c r="N1387" s="630">
        <v>42301</v>
      </c>
    </row>
    <row r="1388" spans="1:14" ht="14.4" customHeight="1" x14ac:dyDescent="0.3">
      <c r="A1388" s="625" t="s">
        <v>549</v>
      </c>
      <c r="B1388" s="626" t="s">
        <v>551</v>
      </c>
      <c r="C1388" s="627" t="s">
        <v>577</v>
      </c>
      <c r="D1388" s="628" t="s">
        <v>578</v>
      </c>
      <c r="E1388" s="627" t="s">
        <v>560</v>
      </c>
      <c r="F1388" s="628" t="s">
        <v>561</v>
      </c>
      <c r="G1388" s="627" t="s">
        <v>690</v>
      </c>
      <c r="H1388" s="627">
        <v>129248</v>
      </c>
      <c r="I1388" s="627">
        <v>29248</v>
      </c>
      <c r="J1388" s="627" t="s">
        <v>2032</v>
      </c>
      <c r="K1388" s="627" t="s">
        <v>2033</v>
      </c>
      <c r="L1388" s="629">
        <v>11241.462424166588</v>
      </c>
      <c r="M1388" s="629">
        <v>705.71900000000016</v>
      </c>
      <c r="N1388" s="630">
        <v>7920263.3257232513</v>
      </c>
    </row>
    <row r="1389" spans="1:14" ht="14.4" customHeight="1" x14ac:dyDescent="0.3">
      <c r="A1389" s="625" t="s">
        <v>549</v>
      </c>
      <c r="B1389" s="626" t="s">
        <v>551</v>
      </c>
      <c r="C1389" s="627" t="s">
        <v>577</v>
      </c>
      <c r="D1389" s="628" t="s">
        <v>578</v>
      </c>
      <c r="E1389" s="627" t="s">
        <v>560</v>
      </c>
      <c r="F1389" s="628" t="s">
        <v>561</v>
      </c>
      <c r="G1389" s="627" t="s">
        <v>690</v>
      </c>
      <c r="H1389" s="627">
        <v>149321</v>
      </c>
      <c r="I1389" s="627">
        <v>149321</v>
      </c>
      <c r="J1389" s="627" t="s">
        <v>2034</v>
      </c>
      <c r="K1389" s="627" t="s">
        <v>1455</v>
      </c>
      <c r="L1389" s="629">
        <v>96021.897604701167</v>
      </c>
      <c r="M1389" s="629">
        <v>70</v>
      </c>
      <c r="N1389" s="630">
        <v>6722544.9275384843</v>
      </c>
    </row>
    <row r="1390" spans="1:14" ht="14.4" customHeight="1" x14ac:dyDescent="0.3">
      <c r="A1390" s="625" t="s">
        <v>549</v>
      </c>
      <c r="B1390" s="626" t="s">
        <v>551</v>
      </c>
      <c r="C1390" s="627" t="s">
        <v>577</v>
      </c>
      <c r="D1390" s="628" t="s">
        <v>578</v>
      </c>
      <c r="E1390" s="627" t="s">
        <v>560</v>
      </c>
      <c r="F1390" s="628" t="s">
        <v>561</v>
      </c>
      <c r="G1390" s="627" t="s">
        <v>690</v>
      </c>
      <c r="H1390" s="627">
        <v>149418</v>
      </c>
      <c r="I1390" s="627">
        <v>149447</v>
      </c>
      <c r="J1390" s="627" t="s">
        <v>1996</v>
      </c>
      <c r="K1390" s="627" t="s">
        <v>1997</v>
      </c>
      <c r="L1390" s="629">
        <v>25721.290000000005</v>
      </c>
      <c r="M1390" s="629">
        <v>17</v>
      </c>
      <c r="N1390" s="630">
        <v>437261.93000000005</v>
      </c>
    </row>
    <row r="1391" spans="1:14" ht="14.4" customHeight="1" x14ac:dyDescent="0.3">
      <c r="A1391" s="625" t="s">
        <v>549</v>
      </c>
      <c r="B1391" s="626" t="s">
        <v>551</v>
      </c>
      <c r="C1391" s="627" t="s">
        <v>577</v>
      </c>
      <c r="D1391" s="628" t="s">
        <v>578</v>
      </c>
      <c r="E1391" s="627" t="s">
        <v>560</v>
      </c>
      <c r="F1391" s="628" t="s">
        <v>561</v>
      </c>
      <c r="G1391" s="627" t="s">
        <v>690</v>
      </c>
      <c r="H1391" s="627">
        <v>149443</v>
      </c>
      <c r="I1391" s="627">
        <v>149443</v>
      </c>
      <c r="J1391" s="627" t="s">
        <v>1998</v>
      </c>
      <c r="K1391" s="627" t="s">
        <v>1999</v>
      </c>
      <c r="L1391" s="629">
        <v>5225.3565258448134</v>
      </c>
      <c r="M1391" s="629">
        <v>18</v>
      </c>
      <c r="N1391" s="630">
        <v>93965.454930413223</v>
      </c>
    </row>
    <row r="1392" spans="1:14" ht="14.4" customHeight="1" x14ac:dyDescent="0.3">
      <c r="A1392" s="625" t="s">
        <v>549</v>
      </c>
      <c r="B1392" s="626" t="s">
        <v>551</v>
      </c>
      <c r="C1392" s="627" t="s">
        <v>577</v>
      </c>
      <c r="D1392" s="628" t="s">
        <v>578</v>
      </c>
      <c r="E1392" s="627" t="s">
        <v>560</v>
      </c>
      <c r="F1392" s="628" t="s">
        <v>561</v>
      </c>
      <c r="G1392" s="627" t="s">
        <v>1264</v>
      </c>
      <c r="H1392" s="627">
        <v>28386</v>
      </c>
      <c r="I1392" s="627">
        <v>28386</v>
      </c>
      <c r="J1392" s="627" t="s">
        <v>2035</v>
      </c>
      <c r="K1392" s="627" t="s">
        <v>2036</v>
      </c>
      <c r="L1392" s="629">
        <v>176927.63069737452</v>
      </c>
      <c r="M1392" s="629">
        <v>11</v>
      </c>
      <c r="N1392" s="630">
        <v>1946203.9376711198</v>
      </c>
    </row>
    <row r="1393" spans="1:14" ht="14.4" customHeight="1" x14ac:dyDescent="0.3">
      <c r="A1393" s="625" t="s">
        <v>549</v>
      </c>
      <c r="B1393" s="626" t="s">
        <v>551</v>
      </c>
      <c r="C1393" s="627" t="s">
        <v>577</v>
      </c>
      <c r="D1393" s="628" t="s">
        <v>578</v>
      </c>
      <c r="E1393" s="627" t="s">
        <v>560</v>
      </c>
      <c r="F1393" s="628" t="s">
        <v>561</v>
      </c>
      <c r="G1393" s="627" t="s">
        <v>1264</v>
      </c>
      <c r="H1393" s="627">
        <v>127190</v>
      </c>
      <c r="I1393" s="627">
        <v>27190</v>
      </c>
      <c r="J1393" s="627" t="s">
        <v>2037</v>
      </c>
      <c r="K1393" s="627" t="s">
        <v>2038</v>
      </c>
      <c r="L1393" s="629">
        <v>31657.26603558052</v>
      </c>
      <c r="M1393" s="629">
        <v>31</v>
      </c>
      <c r="N1393" s="630">
        <v>981375.2471029961</v>
      </c>
    </row>
    <row r="1394" spans="1:14" ht="14.4" customHeight="1" x14ac:dyDescent="0.3">
      <c r="A1394" s="625" t="s">
        <v>549</v>
      </c>
      <c r="B1394" s="626" t="s">
        <v>551</v>
      </c>
      <c r="C1394" s="627" t="s">
        <v>577</v>
      </c>
      <c r="D1394" s="628" t="s">
        <v>578</v>
      </c>
      <c r="E1394" s="627" t="s">
        <v>560</v>
      </c>
      <c r="F1394" s="628" t="s">
        <v>561</v>
      </c>
      <c r="G1394" s="627" t="s">
        <v>1264</v>
      </c>
      <c r="H1394" s="627">
        <v>127191</v>
      </c>
      <c r="I1394" s="627">
        <v>27191</v>
      </c>
      <c r="J1394" s="627" t="s">
        <v>2039</v>
      </c>
      <c r="K1394" s="627" t="s">
        <v>2040</v>
      </c>
      <c r="L1394" s="629">
        <v>64154.816052993687</v>
      </c>
      <c r="M1394" s="629">
        <v>31</v>
      </c>
      <c r="N1394" s="630">
        <v>1988799.2976428042</v>
      </c>
    </row>
    <row r="1395" spans="1:14" ht="14.4" customHeight="1" x14ac:dyDescent="0.3">
      <c r="A1395" s="625" t="s">
        <v>549</v>
      </c>
      <c r="B1395" s="626" t="s">
        <v>551</v>
      </c>
      <c r="C1395" s="627" t="s">
        <v>577</v>
      </c>
      <c r="D1395" s="628" t="s">
        <v>578</v>
      </c>
      <c r="E1395" s="627" t="s">
        <v>560</v>
      </c>
      <c r="F1395" s="628" t="s">
        <v>561</v>
      </c>
      <c r="G1395" s="627" t="s">
        <v>1264</v>
      </c>
      <c r="H1395" s="627">
        <v>127192</v>
      </c>
      <c r="I1395" s="627">
        <v>27192</v>
      </c>
      <c r="J1395" s="627" t="s">
        <v>2041</v>
      </c>
      <c r="K1395" s="627" t="s">
        <v>1440</v>
      </c>
      <c r="L1395" s="629">
        <v>123687.67070479145</v>
      </c>
      <c r="M1395" s="629">
        <v>72</v>
      </c>
      <c r="N1395" s="630">
        <v>8905512.2907449845</v>
      </c>
    </row>
    <row r="1396" spans="1:14" ht="14.4" customHeight="1" x14ac:dyDescent="0.3">
      <c r="A1396" s="625" t="s">
        <v>549</v>
      </c>
      <c r="B1396" s="626" t="s">
        <v>551</v>
      </c>
      <c r="C1396" s="627" t="s">
        <v>577</v>
      </c>
      <c r="D1396" s="628" t="s">
        <v>578</v>
      </c>
      <c r="E1396" s="627" t="s">
        <v>560</v>
      </c>
      <c r="F1396" s="628" t="s">
        <v>561</v>
      </c>
      <c r="G1396" s="627" t="s">
        <v>1264</v>
      </c>
      <c r="H1396" s="627">
        <v>128028</v>
      </c>
      <c r="I1396" s="627">
        <v>28028</v>
      </c>
      <c r="J1396" s="627" t="s">
        <v>2035</v>
      </c>
      <c r="K1396" s="627" t="s">
        <v>2042</v>
      </c>
      <c r="L1396" s="629">
        <v>58696.839532226593</v>
      </c>
      <c r="M1396" s="629">
        <v>225</v>
      </c>
      <c r="N1396" s="630">
        <v>13209041.561934201</v>
      </c>
    </row>
    <row r="1397" spans="1:14" ht="14.4" customHeight="1" thickBot="1" x14ac:dyDescent="0.35">
      <c r="A1397" s="631" t="s">
        <v>549</v>
      </c>
      <c r="B1397" s="632" t="s">
        <v>551</v>
      </c>
      <c r="C1397" s="633" t="s">
        <v>577</v>
      </c>
      <c r="D1397" s="634" t="s">
        <v>578</v>
      </c>
      <c r="E1397" s="633" t="s">
        <v>560</v>
      </c>
      <c r="F1397" s="634" t="s">
        <v>561</v>
      </c>
      <c r="G1397" s="633" t="s">
        <v>1264</v>
      </c>
      <c r="H1397" s="633">
        <v>168322</v>
      </c>
      <c r="I1397" s="633">
        <v>168322</v>
      </c>
      <c r="J1397" s="633" t="s">
        <v>2043</v>
      </c>
      <c r="K1397" s="633" t="s">
        <v>2044</v>
      </c>
      <c r="L1397" s="635">
        <v>24201.817254427857</v>
      </c>
      <c r="M1397" s="635">
        <v>41</v>
      </c>
      <c r="N1397" s="636">
        <v>992274.58017711446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2051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258</v>
      </c>
      <c r="C3" s="476"/>
      <c r="D3" s="477" t="s">
        <v>257</v>
      </c>
      <c r="E3" s="476"/>
      <c r="F3" s="180" t="s">
        <v>6</v>
      </c>
    </row>
    <row r="4" spans="1:6" ht="14.4" customHeight="1" thickBot="1" x14ac:dyDescent="0.35">
      <c r="A4" s="637" t="s">
        <v>281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1" t="s">
        <v>2045</v>
      </c>
      <c r="B5" s="623">
        <v>7355859.2513758224</v>
      </c>
      <c r="C5" s="641">
        <v>0.20791558535567017</v>
      </c>
      <c r="D5" s="623">
        <v>28023206.915273223</v>
      </c>
      <c r="E5" s="641">
        <v>0.79208441464432988</v>
      </c>
      <c r="F5" s="624">
        <v>35379066.166649044</v>
      </c>
    </row>
    <row r="6" spans="1:6" ht="14.4" customHeight="1" x14ac:dyDescent="0.3">
      <c r="A6" s="652" t="s">
        <v>2046</v>
      </c>
      <c r="B6" s="629">
        <v>2423068.3336740676</v>
      </c>
      <c r="C6" s="642">
        <v>9.4126733826145517E-2</v>
      </c>
      <c r="D6" s="629">
        <v>23319547.341799561</v>
      </c>
      <c r="E6" s="642">
        <v>0.90587326617385444</v>
      </c>
      <c r="F6" s="630">
        <v>25742615.67547363</v>
      </c>
    </row>
    <row r="7" spans="1:6" ht="14.4" customHeight="1" x14ac:dyDescent="0.3">
      <c r="A7" s="652" t="s">
        <v>2047</v>
      </c>
      <c r="B7" s="629">
        <v>523382.90634283208</v>
      </c>
      <c r="C7" s="642">
        <v>0.15534587450682599</v>
      </c>
      <c r="D7" s="629">
        <v>2845762.9303548415</v>
      </c>
      <c r="E7" s="642">
        <v>0.84465412549317409</v>
      </c>
      <c r="F7" s="630">
        <v>3369145.8366976734</v>
      </c>
    </row>
    <row r="8" spans="1:6" ht="14.4" customHeight="1" x14ac:dyDescent="0.3">
      <c r="A8" s="652" t="s">
        <v>2048</v>
      </c>
      <c r="B8" s="629">
        <v>422578.49411413859</v>
      </c>
      <c r="C8" s="642">
        <v>0.15945584889805473</v>
      </c>
      <c r="D8" s="629">
        <v>2227550.0338416258</v>
      </c>
      <c r="E8" s="642">
        <v>0.84054415110194525</v>
      </c>
      <c r="F8" s="630">
        <v>2650128.5279557644</v>
      </c>
    </row>
    <row r="9" spans="1:6" ht="14.4" customHeight="1" x14ac:dyDescent="0.3">
      <c r="A9" s="652" t="s">
        <v>2049</v>
      </c>
      <c r="B9" s="629">
        <v>4165.2362138430399</v>
      </c>
      <c r="C9" s="642">
        <v>1</v>
      </c>
      <c r="D9" s="629"/>
      <c r="E9" s="642">
        <v>0</v>
      </c>
      <c r="F9" s="630">
        <v>4165.2362138430399</v>
      </c>
    </row>
    <row r="10" spans="1:6" ht="14.4" customHeight="1" thickBot="1" x14ac:dyDescent="0.35">
      <c r="A10" s="653" t="s">
        <v>2050</v>
      </c>
      <c r="B10" s="644"/>
      <c r="C10" s="645">
        <v>0</v>
      </c>
      <c r="D10" s="644">
        <v>100625.85</v>
      </c>
      <c r="E10" s="645">
        <v>1</v>
      </c>
      <c r="F10" s="646">
        <v>100625.85</v>
      </c>
    </row>
    <row r="11" spans="1:6" ht="14.4" customHeight="1" thickBot="1" x14ac:dyDescent="0.35">
      <c r="A11" s="647" t="s">
        <v>6</v>
      </c>
      <c r="B11" s="648">
        <v>10729054.221720703</v>
      </c>
      <c r="C11" s="649">
        <v>0.15954992923157171</v>
      </c>
      <c r="D11" s="648">
        <v>56516693.071269259</v>
      </c>
      <c r="E11" s="649">
        <v>0.84045007076842837</v>
      </c>
      <c r="F11" s="650">
        <v>67245747.292989954</v>
      </c>
    </row>
    <row r="12" spans="1:6" ht="14.4" customHeight="1" thickBot="1" x14ac:dyDescent="0.35"/>
    <row r="13" spans="1:6" ht="14.4" customHeight="1" x14ac:dyDescent="0.3">
      <c r="A13" s="651" t="s">
        <v>2052</v>
      </c>
      <c r="B13" s="623">
        <v>7355859.2513758224</v>
      </c>
      <c r="C13" s="641">
        <v>1</v>
      </c>
      <c r="D13" s="623"/>
      <c r="E13" s="641">
        <v>0</v>
      </c>
      <c r="F13" s="624">
        <v>7355859.2513758224</v>
      </c>
    </row>
    <row r="14" spans="1:6" ht="14.4" customHeight="1" x14ac:dyDescent="0.3">
      <c r="A14" s="652" t="s">
        <v>2053</v>
      </c>
      <c r="B14" s="629">
        <v>744594.97596308042</v>
      </c>
      <c r="C14" s="642">
        <v>0.88664647524814455</v>
      </c>
      <c r="D14" s="629">
        <v>95192.917802235184</v>
      </c>
      <c r="E14" s="642">
        <v>0.11335352475185535</v>
      </c>
      <c r="F14" s="630">
        <v>839787.89376531565</v>
      </c>
    </row>
    <row r="15" spans="1:6" ht="14.4" customHeight="1" x14ac:dyDescent="0.3">
      <c r="A15" s="652" t="s">
        <v>2054</v>
      </c>
      <c r="B15" s="629">
        <v>688942.65161653957</v>
      </c>
      <c r="C15" s="642">
        <v>0.34569027905371147</v>
      </c>
      <c r="D15" s="629">
        <v>1304005.0630326637</v>
      </c>
      <c r="E15" s="642">
        <v>0.65430972094628859</v>
      </c>
      <c r="F15" s="630">
        <v>1992947.7146492032</v>
      </c>
    </row>
    <row r="16" spans="1:6" ht="14.4" customHeight="1" x14ac:dyDescent="0.3">
      <c r="A16" s="652" t="s">
        <v>2055</v>
      </c>
      <c r="B16" s="629">
        <v>563293.42059577303</v>
      </c>
      <c r="C16" s="642">
        <v>0.78196641827231617</v>
      </c>
      <c r="D16" s="629">
        <v>157061.58114499069</v>
      </c>
      <c r="E16" s="642">
        <v>0.21803358172768392</v>
      </c>
      <c r="F16" s="630">
        <v>720355.00174076366</v>
      </c>
    </row>
    <row r="17" spans="1:6" ht="14.4" customHeight="1" x14ac:dyDescent="0.3">
      <c r="A17" s="652" t="s">
        <v>2056</v>
      </c>
      <c r="B17" s="629">
        <v>425710.48877462925</v>
      </c>
      <c r="C17" s="642">
        <v>0.67908471247308388</v>
      </c>
      <c r="D17" s="629">
        <v>201178.14670102613</v>
      </c>
      <c r="E17" s="642">
        <v>0.32091528752691628</v>
      </c>
      <c r="F17" s="630">
        <v>626888.63547565532</v>
      </c>
    </row>
    <row r="18" spans="1:6" ht="14.4" customHeight="1" x14ac:dyDescent="0.3">
      <c r="A18" s="652" t="s">
        <v>2057</v>
      </c>
      <c r="B18" s="629">
        <v>391930.76687418355</v>
      </c>
      <c r="C18" s="642">
        <v>0.50968732212516454</v>
      </c>
      <c r="D18" s="629">
        <v>377032.37947211036</v>
      </c>
      <c r="E18" s="642">
        <v>0.49031267787483551</v>
      </c>
      <c r="F18" s="630">
        <v>768963.14634629386</v>
      </c>
    </row>
    <row r="19" spans="1:6" ht="14.4" customHeight="1" x14ac:dyDescent="0.3">
      <c r="A19" s="652" t="s">
        <v>2058</v>
      </c>
      <c r="B19" s="629">
        <v>228002.09694294736</v>
      </c>
      <c r="C19" s="642">
        <v>2.5349990789848006E-2</v>
      </c>
      <c r="D19" s="629">
        <v>8766166.7306945007</v>
      </c>
      <c r="E19" s="642">
        <v>0.97465000921015188</v>
      </c>
      <c r="F19" s="630">
        <v>8994168.8276374489</v>
      </c>
    </row>
    <row r="20" spans="1:6" ht="14.4" customHeight="1" x14ac:dyDescent="0.3">
      <c r="A20" s="652" t="s">
        <v>2059</v>
      </c>
      <c r="B20" s="629">
        <v>201659.58440172992</v>
      </c>
      <c r="C20" s="642">
        <v>0.86941164500576917</v>
      </c>
      <c r="D20" s="629">
        <v>30289.901851576211</v>
      </c>
      <c r="E20" s="642">
        <v>0.13058835499423085</v>
      </c>
      <c r="F20" s="630">
        <v>231949.48625330612</v>
      </c>
    </row>
    <row r="21" spans="1:6" ht="14.4" customHeight="1" x14ac:dyDescent="0.3">
      <c r="A21" s="652" t="s">
        <v>2060</v>
      </c>
      <c r="B21" s="629">
        <v>43442.293530412004</v>
      </c>
      <c r="C21" s="642">
        <v>1</v>
      </c>
      <c r="D21" s="629"/>
      <c r="E21" s="642">
        <v>0</v>
      </c>
      <c r="F21" s="630">
        <v>43442.293530412004</v>
      </c>
    </row>
    <row r="22" spans="1:6" ht="14.4" customHeight="1" x14ac:dyDescent="0.3">
      <c r="A22" s="652" t="s">
        <v>2061</v>
      </c>
      <c r="B22" s="629">
        <v>16169.269919999997</v>
      </c>
      <c r="C22" s="642">
        <v>9.5490256576754778E-2</v>
      </c>
      <c r="D22" s="629">
        <v>153159.73284588102</v>
      </c>
      <c r="E22" s="642">
        <v>0.9045097434232453</v>
      </c>
      <c r="F22" s="630">
        <v>169329.00276588101</v>
      </c>
    </row>
    <row r="23" spans="1:6" ht="14.4" customHeight="1" x14ac:dyDescent="0.3">
      <c r="A23" s="652" t="s">
        <v>2062</v>
      </c>
      <c r="B23" s="629">
        <v>15860.895802946121</v>
      </c>
      <c r="C23" s="642">
        <v>5.4452687102943487E-2</v>
      </c>
      <c r="D23" s="629">
        <v>275417.58184060705</v>
      </c>
      <c r="E23" s="642">
        <v>0.94554731289705651</v>
      </c>
      <c r="F23" s="630">
        <v>291278.47764355317</v>
      </c>
    </row>
    <row r="24" spans="1:6" ht="14.4" customHeight="1" x14ac:dyDescent="0.3">
      <c r="A24" s="652" t="s">
        <v>2063</v>
      </c>
      <c r="B24" s="629">
        <v>11315.62</v>
      </c>
      <c r="C24" s="642">
        <v>1</v>
      </c>
      <c r="D24" s="629"/>
      <c r="E24" s="642">
        <v>0</v>
      </c>
      <c r="F24" s="630">
        <v>11315.62</v>
      </c>
    </row>
    <row r="25" spans="1:6" ht="14.4" customHeight="1" x14ac:dyDescent="0.3">
      <c r="A25" s="652" t="s">
        <v>2064</v>
      </c>
      <c r="B25" s="629">
        <v>4371.5399999999963</v>
      </c>
      <c r="C25" s="642">
        <v>0.24632020744088634</v>
      </c>
      <c r="D25" s="629">
        <v>13375.846807674357</v>
      </c>
      <c r="E25" s="642">
        <v>0.75367979255911366</v>
      </c>
      <c r="F25" s="630">
        <v>17747.386807674353</v>
      </c>
    </row>
    <row r="26" spans="1:6" ht="14.4" customHeight="1" x14ac:dyDescent="0.3">
      <c r="A26" s="652" t="s">
        <v>2065</v>
      </c>
      <c r="B26" s="629">
        <v>4103.074973308243</v>
      </c>
      <c r="C26" s="642">
        <v>0.51751663683684002</v>
      </c>
      <c r="D26" s="629">
        <v>3825.3174323678654</v>
      </c>
      <c r="E26" s="642">
        <v>0.48248336316315998</v>
      </c>
      <c r="F26" s="630">
        <v>7928.392405676108</v>
      </c>
    </row>
    <row r="27" spans="1:6" ht="14.4" customHeight="1" x14ac:dyDescent="0.3">
      <c r="A27" s="652" t="s">
        <v>2066</v>
      </c>
      <c r="B27" s="629">
        <v>3566.1623363537778</v>
      </c>
      <c r="C27" s="642">
        <v>0.61713031108694361</v>
      </c>
      <c r="D27" s="629">
        <v>2212.4589244829208</v>
      </c>
      <c r="E27" s="642">
        <v>0.38286968891305645</v>
      </c>
      <c r="F27" s="630">
        <v>5778.6212608366986</v>
      </c>
    </row>
    <row r="28" spans="1:6" ht="14.4" customHeight="1" x14ac:dyDescent="0.3">
      <c r="A28" s="652" t="s">
        <v>2067</v>
      </c>
      <c r="B28" s="629">
        <v>2972.367516131796</v>
      </c>
      <c r="C28" s="642">
        <v>0.81345635610097333</v>
      </c>
      <c r="D28" s="629">
        <v>681.63001408461298</v>
      </c>
      <c r="E28" s="642">
        <v>0.18654364389902675</v>
      </c>
      <c r="F28" s="630">
        <v>3653.9975302164089</v>
      </c>
    </row>
    <row r="29" spans="1:6" ht="14.4" customHeight="1" x14ac:dyDescent="0.3">
      <c r="A29" s="652" t="s">
        <v>2068</v>
      </c>
      <c r="B29" s="629">
        <v>2041.1849495716399</v>
      </c>
      <c r="C29" s="642">
        <v>0.82575371457116054</v>
      </c>
      <c r="D29" s="629">
        <v>430.7203092883708</v>
      </c>
      <c r="E29" s="642">
        <v>0.17424628542883949</v>
      </c>
      <c r="F29" s="630">
        <v>2471.9052588600107</v>
      </c>
    </row>
    <row r="30" spans="1:6" ht="14.4" customHeight="1" x14ac:dyDescent="0.3">
      <c r="A30" s="652" t="s">
        <v>2069</v>
      </c>
      <c r="B30" s="629">
        <v>1754.0934576930026</v>
      </c>
      <c r="C30" s="642">
        <v>1</v>
      </c>
      <c r="D30" s="629"/>
      <c r="E30" s="642">
        <v>0</v>
      </c>
      <c r="F30" s="630">
        <v>1754.0934576930026</v>
      </c>
    </row>
    <row r="31" spans="1:6" ht="14.4" customHeight="1" x14ac:dyDescent="0.3">
      <c r="A31" s="652" t="s">
        <v>2070</v>
      </c>
      <c r="B31" s="629">
        <v>1743.25</v>
      </c>
      <c r="C31" s="642">
        <v>1</v>
      </c>
      <c r="D31" s="629"/>
      <c r="E31" s="642">
        <v>0</v>
      </c>
      <c r="F31" s="630">
        <v>1743.25</v>
      </c>
    </row>
    <row r="32" spans="1:6" ht="14.4" customHeight="1" x14ac:dyDescent="0.3">
      <c r="A32" s="652" t="s">
        <v>2071</v>
      </c>
      <c r="B32" s="629">
        <v>1649.9593742010288</v>
      </c>
      <c r="C32" s="642">
        <v>1</v>
      </c>
      <c r="D32" s="629"/>
      <c r="E32" s="642">
        <v>0</v>
      </c>
      <c r="F32" s="630">
        <v>1649.9593742010288</v>
      </c>
    </row>
    <row r="33" spans="1:6" ht="14.4" customHeight="1" x14ac:dyDescent="0.3">
      <c r="A33" s="652" t="s">
        <v>2072</v>
      </c>
      <c r="B33" s="629">
        <v>1602.9699264299381</v>
      </c>
      <c r="C33" s="642">
        <v>0.80770026273683326</v>
      </c>
      <c r="D33" s="629">
        <v>381.63995966616358</v>
      </c>
      <c r="E33" s="642">
        <v>0.19229973726316671</v>
      </c>
      <c r="F33" s="630">
        <v>1984.6098860961017</v>
      </c>
    </row>
    <row r="34" spans="1:6" ht="14.4" customHeight="1" x14ac:dyDescent="0.3">
      <c r="A34" s="652" t="s">
        <v>2073</v>
      </c>
      <c r="B34" s="629">
        <v>1588.5722731127048</v>
      </c>
      <c r="C34" s="642">
        <v>0.68502993383403876</v>
      </c>
      <c r="D34" s="629">
        <v>730.41</v>
      </c>
      <c r="E34" s="642">
        <v>0.31497006616596129</v>
      </c>
      <c r="F34" s="630">
        <v>2318.9822731127047</v>
      </c>
    </row>
    <row r="35" spans="1:6" ht="14.4" customHeight="1" x14ac:dyDescent="0.3">
      <c r="A35" s="652" t="s">
        <v>2074</v>
      </c>
      <c r="B35" s="629">
        <v>1361.64</v>
      </c>
      <c r="C35" s="642">
        <v>1</v>
      </c>
      <c r="D35" s="629"/>
      <c r="E35" s="642">
        <v>0</v>
      </c>
      <c r="F35" s="630">
        <v>1361.64</v>
      </c>
    </row>
    <row r="36" spans="1:6" ht="14.4" customHeight="1" x14ac:dyDescent="0.3">
      <c r="A36" s="652" t="s">
        <v>2075</v>
      </c>
      <c r="B36" s="629">
        <v>1223.8290928673291</v>
      </c>
      <c r="C36" s="642">
        <v>0.42920321561658858</v>
      </c>
      <c r="D36" s="629">
        <v>1627.5686794191383</v>
      </c>
      <c r="E36" s="642">
        <v>0.57079678438341142</v>
      </c>
      <c r="F36" s="630">
        <v>2851.3977722864674</v>
      </c>
    </row>
    <row r="37" spans="1:6" ht="14.4" customHeight="1" x14ac:dyDescent="0.3">
      <c r="A37" s="652" t="s">
        <v>2076</v>
      </c>
      <c r="B37" s="629">
        <v>1127.046416420317</v>
      </c>
      <c r="C37" s="642">
        <v>0.38278626548836359</v>
      </c>
      <c r="D37" s="629">
        <v>1817.2766119475291</v>
      </c>
      <c r="E37" s="642">
        <v>0.61721373451163641</v>
      </c>
      <c r="F37" s="630">
        <v>2944.3230283678458</v>
      </c>
    </row>
    <row r="38" spans="1:6" ht="14.4" customHeight="1" x14ac:dyDescent="0.3">
      <c r="A38" s="652" t="s">
        <v>2077</v>
      </c>
      <c r="B38" s="629">
        <v>1011.99</v>
      </c>
      <c r="C38" s="642">
        <v>0.41330493202344959</v>
      </c>
      <c r="D38" s="629">
        <v>1436.5411487707649</v>
      </c>
      <c r="E38" s="642">
        <v>0.58669506797655036</v>
      </c>
      <c r="F38" s="630">
        <v>2448.531148770765</v>
      </c>
    </row>
    <row r="39" spans="1:6" ht="14.4" customHeight="1" x14ac:dyDescent="0.3">
      <c r="A39" s="652" t="s">
        <v>2078</v>
      </c>
      <c r="B39" s="629">
        <v>958.29929828434638</v>
      </c>
      <c r="C39" s="642">
        <v>0.49043218249167747</v>
      </c>
      <c r="D39" s="629">
        <v>995.69012674815235</v>
      </c>
      <c r="E39" s="642">
        <v>0.50956781750832247</v>
      </c>
      <c r="F39" s="630">
        <v>1953.9894250324987</v>
      </c>
    </row>
    <row r="40" spans="1:6" ht="14.4" customHeight="1" x14ac:dyDescent="0.3">
      <c r="A40" s="652" t="s">
        <v>2079</v>
      </c>
      <c r="B40" s="629">
        <v>951.79964406239321</v>
      </c>
      <c r="C40" s="642">
        <v>0.73341745926876967</v>
      </c>
      <c r="D40" s="629">
        <v>345.96008613458696</v>
      </c>
      <c r="E40" s="642">
        <v>0.26658254073123033</v>
      </c>
      <c r="F40" s="630">
        <v>1297.7597301969802</v>
      </c>
    </row>
    <row r="41" spans="1:6" ht="14.4" customHeight="1" x14ac:dyDescent="0.3">
      <c r="A41" s="652" t="s">
        <v>2080</v>
      </c>
      <c r="B41" s="629">
        <v>816.64004133685205</v>
      </c>
      <c r="C41" s="642">
        <v>0.78439332671558204</v>
      </c>
      <c r="D41" s="629">
        <v>224.47034744768001</v>
      </c>
      <c r="E41" s="642">
        <v>0.21560667328441802</v>
      </c>
      <c r="F41" s="630">
        <v>1041.110388784532</v>
      </c>
    </row>
    <row r="42" spans="1:6" ht="14.4" customHeight="1" x14ac:dyDescent="0.3">
      <c r="A42" s="652" t="s">
        <v>2081</v>
      </c>
      <c r="B42" s="629">
        <v>809.77993669894818</v>
      </c>
      <c r="C42" s="642">
        <v>1</v>
      </c>
      <c r="D42" s="629"/>
      <c r="E42" s="642">
        <v>0</v>
      </c>
      <c r="F42" s="630">
        <v>809.77993669894818</v>
      </c>
    </row>
    <row r="43" spans="1:6" ht="14.4" customHeight="1" x14ac:dyDescent="0.3">
      <c r="A43" s="652" t="s">
        <v>2082</v>
      </c>
      <c r="B43" s="629">
        <v>802.37</v>
      </c>
      <c r="C43" s="642">
        <v>0.45658470520619349</v>
      </c>
      <c r="D43" s="629">
        <v>954.96</v>
      </c>
      <c r="E43" s="642">
        <v>0.54341529479380657</v>
      </c>
      <c r="F43" s="630">
        <v>1757.33</v>
      </c>
    </row>
    <row r="44" spans="1:6" ht="14.4" customHeight="1" x14ac:dyDescent="0.3">
      <c r="A44" s="652" t="s">
        <v>2083</v>
      </c>
      <c r="B44" s="629">
        <v>711.15</v>
      </c>
      <c r="C44" s="642">
        <v>0.89563235182992873</v>
      </c>
      <c r="D44" s="629">
        <v>82.87</v>
      </c>
      <c r="E44" s="642">
        <v>0.1043676481700713</v>
      </c>
      <c r="F44" s="630">
        <v>794.02</v>
      </c>
    </row>
    <row r="45" spans="1:6" ht="14.4" customHeight="1" x14ac:dyDescent="0.3">
      <c r="A45" s="652" t="s">
        <v>2084</v>
      </c>
      <c r="B45" s="629">
        <v>669.30000000000007</v>
      </c>
      <c r="C45" s="642">
        <v>0.86322306055329856</v>
      </c>
      <c r="D45" s="629">
        <v>106.05</v>
      </c>
      <c r="E45" s="642">
        <v>0.1367769394467015</v>
      </c>
      <c r="F45" s="630">
        <v>775.35</v>
      </c>
    </row>
    <row r="46" spans="1:6" ht="14.4" customHeight="1" x14ac:dyDescent="0.3">
      <c r="A46" s="652" t="s">
        <v>2085</v>
      </c>
      <c r="B46" s="629">
        <v>666.41</v>
      </c>
      <c r="C46" s="642">
        <v>4.5462587932496391E-2</v>
      </c>
      <c r="D46" s="629">
        <v>13992.016418432155</v>
      </c>
      <c r="E46" s="642">
        <v>0.95453741206750364</v>
      </c>
      <c r="F46" s="630">
        <v>14658.426418432155</v>
      </c>
    </row>
    <row r="47" spans="1:6" ht="14.4" customHeight="1" x14ac:dyDescent="0.3">
      <c r="A47" s="652" t="s">
        <v>2086</v>
      </c>
      <c r="B47" s="629">
        <v>628.00849190259328</v>
      </c>
      <c r="C47" s="642">
        <v>0.11665317024323228</v>
      </c>
      <c r="D47" s="629">
        <v>4755.5442276089252</v>
      </c>
      <c r="E47" s="642">
        <v>0.8833468297567677</v>
      </c>
      <c r="F47" s="630">
        <v>5383.5527195115183</v>
      </c>
    </row>
    <row r="48" spans="1:6" ht="14.4" customHeight="1" x14ac:dyDescent="0.3">
      <c r="A48" s="652" t="s">
        <v>2087</v>
      </c>
      <c r="B48" s="629">
        <v>602.53065490663596</v>
      </c>
      <c r="C48" s="642">
        <v>5.5516098460452412E-2</v>
      </c>
      <c r="D48" s="629">
        <v>10250.72941948163</v>
      </c>
      <c r="E48" s="642">
        <v>0.94448390153954764</v>
      </c>
      <c r="F48" s="630">
        <v>10853.260074388265</v>
      </c>
    </row>
    <row r="49" spans="1:6" ht="14.4" customHeight="1" x14ac:dyDescent="0.3">
      <c r="A49" s="652" t="s">
        <v>2088</v>
      </c>
      <c r="B49" s="629">
        <v>547.33999999999992</v>
      </c>
      <c r="C49" s="642">
        <v>1</v>
      </c>
      <c r="D49" s="629"/>
      <c r="E49" s="642">
        <v>0</v>
      </c>
      <c r="F49" s="630">
        <v>547.33999999999992</v>
      </c>
    </row>
    <row r="50" spans="1:6" ht="14.4" customHeight="1" x14ac:dyDescent="0.3">
      <c r="A50" s="652" t="s">
        <v>2089</v>
      </c>
      <c r="B50" s="629">
        <v>541.48023650434197</v>
      </c>
      <c r="C50" s="642">
        <v>1</v>
      </c>
      <c r="D50" s="629"/>
      <c r="E50" s="642">
        <v>0</v>
      </c>
      <c r="F50" s="630">
        <v>541.48023650434197</v>
      </c>
    </row>
    <row r="51" spans="1:6" ht="14.4" customHeight="1" x14ac:dyDescent="0.3">
      <c r="A51" s="652" t="s">
        <v>2090</v>
      </c>
      <c r="B51" s="629">
        <v>436.01989772879199</v>
      </c>
      <c r="C51" s="642">
        <v>0.23629712973093245</v>
      </c>
      <c r="D51" s="629">
        <v>1409.1988665671622</v>
      </c>
      <c r="E51" s="642">
        <v>0.76370287026906747</v>
      </c>
      <c r="F51" s="630">
        <v>1845.2187642959543</v>
      </c>
    </row>
    <row r="52" spans="1:6" ht="14.4" customHeight="1" x14ac:dyDescent="0.3">
      <c r="A52" s="652" t="s">
        <v>2091</v>
      </c>
      <c r="B52" s="629">
        <v>412.48177656687398</v>
      </c>
      <c r="C52" s="642">
        <v>1</v>
      </c>
      <c r="D52" s="629"/>
      <c r="E52" s="642">
        <v>0</v>
      </c>
      <c r="F52" s="630">
        <v>412.48177656687398</v>
      </c>
    </row>
    <row r="53" spans="1:6" ht="14.4" customHeight="1" x14ac:dyDescent="0.3">
      <c r="A53" s="652" t="s">
        <v>2092</v>
      </c>
      <c r="B53" s="629">
        <v>409.82755911266997</v>
      </c>
      <c r="C53" s="642">
        <v>1</v>
      </c>
      <c r="D53" s="629"/>
      <c r="E53" s="642">
        <v>0</v>
      </c>
      <c r="F53" s="630">
        <v>409.82755911266997</v>
      </c>
    </row>
    <row r="54" spans="1:6" ht="14.4" customHeight="1" x14ac:dyDescent="0.3">
      <c r="A54" s="652" t="s">
        <v>2093</v>
      </c>
      <c r="B54" s="629">
        <v>303.07950109721799</v>
      </c>
      <c r="C54" s="642">
        <v>0.17432823384889187</v>
      </c>
      <c r="D54" s="629">
        <v>1435.477096452712</v>
      </c>
      <c r="E54" s="642">
        <v>0.82567176615110816</v>
      </c>
      <c r="F54" s="630">
        <v>1738.5565975499298</v>
      </c>
    </row>
    <row r="55" spans="1:6" ht="14.4" customHeight="1" x14ac:dyDescent="0.3">
      <c r="A55" s="652" t="s">
        <v>2094</v>
      </c>
      <c r="B55" s="629">
        <v>294.23</v>
      </c>
      <c r="C55" s="642">
        <v>0.15724204750437026</v>
      </c>
      <c r="D55" s="629">
        <v>1576.961609813033</v>
      </c>
      <c r="E55" s="642">
        <v>0.84275795249562968</v>
      </c>
      <c r="F55" s="630">
        <v>1871.191609813033</v>
      </c>
    </row>
    <row r="56" spans="1:6" ht="14.4" customHeight="1" x14ac:dyDescent="0.3">
      <c r="A56" s="652" t="s">
        <v>2095</v>
      </c>
      <c r="B56" s="629">
        <v>195.2</v>
      </c>
      <c r="C56" s="642">
        <v>1</v>
      </c>
      <c r="D56" s="629"/>
      <c r="E56" s="642">
        <v>0</v>
      </c>
      <c r="F56" s="630">
        <v>195.2</v>
      </c>
    </row>
    <row r="57" spans="1:6" ht="14.4" customHeight="1" x14ac:dyDescent="0.3">
      <c r="A57" s="652" t="s">
        <v>2096</v>
      </c>
      <c r="B57" s="629">
        <v>193.37</v>
      </c>
      <c r="C57" s="642">
        <v>0.61262831073374735</v>
      </c>
      <c r="D57" s="629">
        <v>122.27</v>
      </c>
      <c r="E57" s="642">
        <v>0.38737168926625271</v>
      </c>
      <c r="F57" s="630">
        <v>315.64</v>
      </c>
    </row>
    <row r="58" spans="1:6" ht="14.4" customHeight="1" x14ac:dyDescent="0.3">
      <c r="A58" s="652" t="s">
        <v>2097</v>
      </c>
      <c r="B58" s="629">
        <v>152.12</v>
      </c>
      <c r="C58" s="642">
        <v>3.4259830956921394E-2</v>
      </c>
      <c r="D58" s="629">
        <v>4288.0653643491996</v>
      </c>
      <c r="E58" s="642">
        <v>0.96574016904307858</v>
      </c>
      <c r="F58" s="630">
        <v>4440.1853643491995</v>
      </c>
    </row>
    <row r="59" spans="1:6" ht="14.4" customHeight="1" x14ac:dyDescent="0.3">
      <c r="A59" s="652" t="s">
        <v>2098</v>
      </c>
      <c r="B59" s="629">
        <v>150.22</v>
      </c>
      <c r="C59" s="642">
        <v>0.1469718560503056</v>
      </c>
      <c r="D59" s="629">
        <v>871.8804485959721</v>
      </c>
      <c r="E59" s="642">
        <v>0.8530281439496944</v>
      </c>
      <c r="F59" s="630">
        <v>1022.1004485959721</v>
      </c>
    </row>
    <row r="60" spans="1:6" ht="14.4" customHeight="1" x14ac:dyDescent="0.3">
      <c r="A60" s="652" t="s">
        <v>2099</v>
      </c>
      <c r="B60" s="629">
        <v>134.30998528967899</v>
      </c>
      <c r="C60" s="642">
        <v>1</v>
      </c>
      <c r="D60" s="629"/>
      <c r="E60" s="642">
        <v>0</v>
      </c>
      <c r="F60" s="630">
        <v>134.30998528967899</v>
      </c>
    </row>
    <row r="61" spans="1:6" ht="14.4" customHeight="1" x14ac:dyDescent="0.3">
      <c r="A61" s="652" t="s">
        <v>2100</v>
      </c>
      <c r="B61" s="629">
        <v>132.22001163079199</v>
      </c>
      <c r="C61" s="642">
        <v>1.7519257271354616E-2</v>
      </c>
      <c r="D61" s="629">
        <v>7414.904251849387</v>
      </c>
      <c r="E61" s="642">
        <v>0.98248074272864538</v>
      </c>
      <c r="F61" s="630">
        <v>7547.1242634801793</v>
      </c>
    </row>
    <row r="62" spans="1:6" ht="14.4" customHeight="1" x14ac:dyDescent="0.3">
      <c r="A62" s="652" t="s">
        <v>2101</v>
      </c>
      <c r="B62" s="629">
        <v>128.01</v>
      </c>
      <c r="C62" s="642">
        <v>0.11220591353452443</v>
      </c>
      <c r="D62" s="629">
        <v>1012.8389621236657</v>
      </c>
      <c r="E62" s="642">
        <v>0.88779408646547542</v>
      </c>
      <c r="F62" s="630">
        <v>1140.8489621236658</v>
      </c>
    </row>
    <row r="63" spans="1:6" ht="14.4" customHeight="1" x14ac:dyDescent="0.3">
      <c r="A63" s="652" t="s">
        <v>2102</v>
      </c>
      <c r="B63" s="629">
        <v>110.52</v>
      </c>
      <c r="C63" s="642">
        <v>1.4508543493727459E-3</v>
      </c>
      <c r="D63" s="629">
        <v>76065.286377657118</v>
      </c>
      <c r="E63" s="642">
        <v>0.99854914565062725</v>
      </c>
      <c r="F63" s="630">
        <v>76175.806377657122</v>
      </c>
    </row>
    <row r="64" spans="1:6" ht="14.4" customHeight="1" x14ac:dyDescent="0.3">
      <c r="A64" s="652" t="s">
        <v>2103</v>
      </c>
      <c r="B64" s="629">
        <v>103.98</v>
      </c>
      <c r="C64" s="642">
        <v>4.9087234811887162E-2</v>
      </c>
      <c r="D64" s="629">
        <v>2014.2896560210352</v>
      </c>
      <c r="E64" s="642">
        <v>0.95091276518811285</v>
      </c>
      <c r="F64" s="630">
        <v>2118.2696560210352</v>
      </c>
    </row>
    <row r="65" spans="1:6" ht="14.4" customHeight="1" x14ac:dyDescent="0.3">
      <c r="A65" s="652" t="s">
        <v>2104</v>
      </c>
      <c r="B65" s="629">
        <v>83.75</v>
      </c>
      <c r="C65" s="642">
        <v>0.61162637844153944</v>
      </c>
      <c r="D65" s="629">
        <v>53.18</v>
      </c>
      <c r="E65" s="642">
        <v>0.3883736215584605</v>
      </c>
      <c r="F65" s="630">
        <v>136.93</v>
      </c>
    </row>
    <row r="66" spans="1:6" ht="14.4" customHeight="1" x14ac:dyDescent="0.3">
      <c r="A66" s="652" t="s">
        <v>2105</v>
      </c>
      <c r="B66" s="629">
        <v>80.81</v>
      </c>
      <c r="C66" s="642">
        <v>3.370229597861444E-2</v>
      </c>
      <c r="D66" s="629">
        <v>2316.9494894804034</v>
      </c>
      <c r="E66" s="642">
        <v>0.9662977040213856</v>
      </c>
      <c r="F66" s="630">
        <v>2397.7594894804033</v>
      </c>
    </row>
    <row r="67" spans="1:6" ht="14.4" customHeight="1" x14ac:dyDescent="0.3">
      <c r="A67" s="652" t="s">
        <v>2106</v>
      </c>
      <c r="B67" s="629">
        <v>62.34</v>
      </c>
      <c r="C67" s="642">
        <v>1</v>
      </c>
      <c r="D67" s="629"/>
      <c r="E67" s="642">
        <v>0</v>
      </c>
      <c r="F67" s="630">
        <v>62.34</v>
      </c>
    </row>
    <row r="68" spans="1:6" ht="14.4" customHeight="1" x14ac:dyDescent="0.3">
      <c r="A68" s="652" t="s">
        <v>2107</v>
      </c>
      <c r="B68" s="629">
        <v>60.53</v>
      </c>
      <c r="C68" s="642">
        <v>0.53708960892701851</v>
      </c>
      <c r="D68" s="629">
        <v>52.170001999526704</v>
      </c>
      <c r="E68" s="642">
        <v>0.46291039107298149</v>
      </c>
      <c r="F68" s="630">
        <v>112.70000199952671</v>
      </c>
    </row>
    <row r="69" spans="1:6" ht="14.4" customHeight="1" x14ac:dyDescent="0.3">
      <c r="A69" s="652" t="s">
        <v>2108</v>
      </c>
      <c r="B69" s="629">
        <v>7.0985714285714199</v>
      </c>
      <c r="C69" s="642">
        <v>6.3304794993769074E-5</v>
      </c>
      <c r="D69" s="629">
        <v>112126.13603220791</v>
      </c>
      <c r="E69" s="642">
        <v>0.99993669520500617</v>
      </c>
      <c r="F69" s="630">
        <v>112133.23460363649</v>
      </c>
    </row>
    <row r="70" spans="1:6" ht="14.4" customHeight="1" x14ac:dyDescent="0.3">
      <c r="A70" s="652" t="s">
        <v>2109</v>
      </c>
      <c r="B70" s="629"/>
      <c r="C70" s="642">
        <v>0</v>
      </c>
      <c r="D70" s="629">
        <v>58860.180297255443</v>
      </c>
      <c r="E70" s="642">
        <v>1</v>
      </c>
      <c r="F70" s="630">
        <v>58860.180297255443</v>
      </c>
    </row>
    <row r="71" spans="1:6" ht="14.4" customHeight="1" x14ac:dyDescent="0.3">
      <c r="A71" s="652" t="s">
        <v>2110</v>
      </c>
      <c r="B71" s="629"/>
      <c r="C71" s="642">
        <v>0</v>
      </c>
      <c r="D71" s="629">
        <v>111.58</v>
      </c>
      <c r="E71" s="642">
        <v>1</v>
      </c>
      <c r="F71" s="630">
        <v>111.58</v>
      </c>
    </row>
    <row r="72" spans="1:6" ht="14.4" customHeight="1" x14ac:dyDescent="0.3">
      <c r="A72" s="652" t="s">
        <v>2111</v>
      </c>
      <c r="B72" s="629"/>
      <c r="C72" s="642">
        <v>0</v>
      </c>
      <c r="D72" s="629">
        <v>12385.155138464372</v>
      </c>
      <c r="E72" s="642">
        <v>1</v>
      </c>
      <c r="F72" s="630">
        <v>12385.155138464372</v>
      </c>
    </row>
    <row r="73" spans="1:6" ht="14.4" customHeight="1" x14ac:dyDescent="0.3">
      <c r="A73" s="652" t="s">
        <v>2112</v>
      </c>
      <c r="B73" s="629"/>
      <c r="C73" s="642">
        <v>0</v>
      </c>
      <c r="D73" s="629">
        <v>15108.88684878879</v>
      </c>
      <c r="E73" s="642">
        <v>1</v>
      </c>
      <c r="F73" s="630">
        <v>15108.88684878879</v>
      </c>
    </row>
    <row r="74" spans="1:6" ht="14.4" customHeight="1" x14ac:dyDescent="0.3">
      <c r="A74" s="652" t="s">
        <v>2113</v>
      </c>
      <c r="B74" s="629"/>
      <c r="C74" s="642">
        <v>0</v>
      </c>
      <c r="D74" s="629">
        <v>925.89</v>
      </c>
      <c r="E74" s="642">
        <v>1</v>
      </c>
      <c r="F74" s="630">
        <v>925.89</v>
      </c>
    </row>
    <row r="75" spans="1:6" ht="14.4" customHeight="1" x14ac:dyDescent="0.3">
      <c r="A75" s="652" t="s">
        <v>2114</v>
      </c>
      <c r="B75" s="629"/>
      <c r="C75" s="642">
        <v>0</v>
      </c>
      <c r="D75" s="629">
        <v>2593.6065932114302</v>
      </c>
      <c r="E75" s="642">
        <v>1</v>
      </c>
      <c r="F75" s="630">
        <v>2593.6065932114302</v>
      </c>
    </row>
    <row r="76" spans="1:6" ht="14.4" customHeight="1" x14ac:dyDescent="0.3">
      <c r="A76" s="652" t="s">
        <v>2115</v>
      </c>
      <c r="B76" s="629"/>
      <c r="C76" s="642">
        <v>0</v>
      </c>
      <c r="D76" s="629">
        <v>1237.779356185177</v>
      </c>
      <c r="E76" s="642">
        <v>1</v>
      </c>
      <c r="F76" s="630">
        <v>1237.779356185177</v>
      </c>
    </row>
    <row r="77" spans="1:6" ht="14.4" customHeight="1" x14ac:dyDescent="0.3">
      <c r="A77" s="652" t="s">
        <v>2116</v>
      </c>
      <c r="B77" s="629"/>
      <c r="C77" s="642">
        <v>0</v>
      </c>
      <c r="D77" s="629">
        <v>168.04999695786799</v>
      </c>
      <c r="E77" s="642">
        <v>1</v>
      </c>
      <c r="F77" s="630">
        <v>168.04999695786799</v>
      </c>
    </row>
    <row r="78" spans="1:6" ht="14.4" customHeight="1" x14ac:dyDescent="0.3">
      <c r="A78" s="652" t="s">
        <v>2117</v>
      </c>
      <c r="B78" s="629"/>
      <c r="C78" s="642">
        <v>0</v>
      </c>
      <c r="D78" s="629">
        <v>4467.7580751760688</v>
      </c>
      <c r="E78" s="642">
        <v>1</v>
      </c>
      <c r="F78" s="630">
        <v>4467.7580751760688</v>
      </c>
    </row>
    <row r="79" spans="1:6" ht="14.4" customHeight="1" x14ac:dyDescent="0.3">
      <c r="A79" s="652" t="s">
        <v>2118</v>
      </c>
      <c r="B79" s="629"/>
      <c r="C79" s="642">
        <v>0</v>
      </c>
      <c r="D79" s="629">
        <v>2799.4588214647119</v>
      </c>
      <c r="E79" s="642">
        <v>1</v>
      </c>
      <c r="F79" s="630">
        <v>2799.4588214647119</v>
      </c>
    </row>
    <row r="80" spans="1:6" ht="14.4" customHeight="1" x14ac:dyDescent="0.3">
      <c r="A80" s="652" t="s">
        <v>2119</v>
      </c>
      <c r="B80" s="629"/>
      <c r="C80" s="642">
        <v>0</v>
      </c>
      <c r="D80" s="629">
        <v>2945932.313479085</v>
      </c>
      <c r="E80" s="642">
        <v>1</v>
      </c>
      <c r="F80" s="630">
        <v>2945932.313479085</v>
      </c>
    </row>
    <row r="81" spans="1:6" ht="14.4" customHeight="1" x14ac:dyDescent="0.3">
      <c r="A81" s="652" t="s">
        <v>2120</v>
      </c>
      <c r="B81" s="629"/>
      <c r="C81" s="642">
        <v>0</v>
      </c>
      <c r="D81" s="629">
        <v>5176.4745543043819</v>
      </c>
      <c r="E81" s="642">
        <v>1</v>
      </c>
      <c r="F81" s="630">
        <v>5176.4745543043819</v>
      </c>
    </row>
    <row r="82" spans="1:6" ht="14.4" customHeight="1" x14ac:dyDescent="0.3">
      <c r="A82" s="652" t="s">
        <v>2121</v>
      </c>
      <c r="B82" s="629"/>
      <c r="C82" s="642">
        <v>0</v>
      </c>
      <c r="D82" s="629">
        <v>2219.8303026016351</v>
      </c>
      <c r="E82" s="642">
        <v>1</v>
      </c>
      <c r="F82" s="630">
        <v>2219.8303026016351</v>
      </c>
    </row>
    <row r="83" spans="1:6" ht="14.4" customHeight="1" x14ac:dyDescent="0.3">
      <c r="A83" s="652" t="s">
        <v>2122</v>
      </c>
      <c r="B83" s="629"/>
      <c r="C83" s="642">
        <v>0</v>
      </c>
      <c r="D83" s="629">
        <v>170.61053762441338</v>
      </c>
      <c r="E83" s="642">
        <v>1</v>
      </c>
      <c r="F83" s="630">
        <v>170.61053762441338</v>
      </c>
    </row>
    <row r="84" spans="1:6" ht="14.4" customHeight="1" x14ac:dyDescent="0.3">
      <c r="A84" s="652" t="s">
        <v>2123</v>
      </c>
      <c r="B84" s="629"/>
      <c r="C84" s="642">
        <v>0</v>
      </c>
      <c r="D84" s="629">
        <v>13143.744415828265</v>
      </c>
      <c r="E84" s="642">
        <v>1</v>
      </c>
      <c r="F84" s="630">
        <v>13143.744415828265</v>
      </c>
    </row>
    <row r="85" spans="1:6" ht="14.4" customHeight="1" x14ac:dyDescent="0.3">
      <c r="A85" s="652" t="s">
        <v>2124</v>
      </c>
      <c r="B85" s="629"/>
      <c r="C85" s="642">
        <v>0</v>
      </c>
      <c r="D85" s="629">
        <v>917.09999999999991</v>
      </c>
      <c r="E85" s="642">
        <v>1</v>
      </c>
      <c r="F85" s="630">
        <v>917.09999999999991</v>
      </c>
    </row>
    <row r="86" spans="1:6" ht="14.4" customHeight="1" x14ac:dyDescent="0.3">
      <c r="A86" s="652" t="s">
        <v>2125</v>
      </c>
      <c r="B86" s="629"/>
      <c r="C86" s="642">
        <v>0</v>
      </c>
      <c r="D86" s="629">
        <v>4012.1889368999241</v>
      </c>
      <c r="E86" s="642">
        <v>1</v>
      </c>
      <c r="F86" s="630">
        <v>4012.1889368999241</v>
      </c>
    </row>
    <row r="87" spans="1:6" ht="14.4" customHeight="1" x14ac:dyDescent="0.3">
      <c r="A87" s="652" t="s">
        <v>2126</v>
      </c>
      <c r="B87" s="629"/>
      <c r="C87" s="642">
        <v>0</v>
      </c>
      <c r="D87" s="629">
        <v>36700.416900000011</v>
      </c>
      <c r="E87" s="642">
        <v>1</v>
      </c>
      <c r="F87" s="630">
        <v>36700.416900000011</v>
      </c>
    </row>
    <row r="88" spans="1:6" ht="14.4" customHeight="1" x14ac:dyDescent="0.3">
      <c r="A88" s="652" t="s">
        <v>2127</v>
      </c>
      <c r="B88" s="629"/>
      <c r="C88" s="642">
        <v>0</v>
      </c>
      <c r="D88" s="629">
        <v>5475.4313166846532</v>
      </c>
      <c r="E88" s="642">
        <v>1</v>
      </c>
      <c r="F88" s="630">
        <v>5475.4313166846532</v>
      </c>
    </row>
    <row r="89" spans="1:6" ht="14.4" customHeight="1" x14ac:dyDescent="0.3">
      <c r="A89" s="652" t="s">
        <v>2128</v>
      </c>
      <c r="B89" s="629"/>
      <c r="C89" s="642">
        <v>0</v>
      </c>
      <c r="D89" s="629">
        <v>94071.56942989731</v>
      </c>
      <c r="E89" s="642">
        <v>1</v>
      </c>
      <c r="F89" s="630">
        <v>94071.56942989731</v>
      </c>
    </row>
    <row r="90" spans="1:6" ht="14.4" customHeight="1" x14ac:dyDescent="0.3">
      <c r="A90" s="652" t="s">
        <v>2129</v>
      </c>
      <c r="B90" s="629"/>
      <c r="C90" s="642">
        <v>0</v>
      </c>
      <c r="D90" s="629">
        <v>1813.8713597339702</v>
      </c>
      <c r="E90" s="642">
        <v>1</v>
      </c>
      <c r="F90" s="630">
        <v>1813.8713597339702</v>
      </c>
    </row>
    <row r="91" spans="1:6" ht="14.4" customHeight="1" x14ac:dyDescent="0.3">
      <c r="A91" s="652" t="s">
        <v>2130</v>
      </c>
      <c r="B91" s="629"/>
      <c r="C91" s="642">
        <v>0</v>
      </c>
      <c r="D91" s="629">
        <v>47.33</v>
      </c>
      <c r="E91" s="642">
        <v>1</v>
      </c>
      <c r="F91" s="630">
        <v>47.33</v>
      </c>
    </row>
    <row r="92" spans="1:6" ht="14.4" customHeight="1" x14ac:dyDescent="0.3">
      <c r="A92" s="652" t="s">
        <v>2131</v>
      </c>
      <c r="B92" s="629"/>
      <c r="C92" s="642">
        <v>0</v>
      </c>
      <c r="D92" s="629">
        <v>2475.3309638652554</v>
      </c>
      <c r="E92" s="642">
        <v>1</v>
      </c>
      <c r="F92" s="630">
        <v>2475.3309638652554</v>
      </c>
    </row>
    <row r="93" spans="1:6" ht="14.4" customHeight="1" x14ac:dyDescent="0.3">
      <c r="A93" s="652" t="s">
        <v>2132</v>
      </c>
      <c r="B93" s="629"/>
      <c r="C93" s="642">
        <v>0</v>
      </c>
      <c r="D93" s="629">
        <v>2171.7574831050511</v>
      </c>
      <c r="E93" s="642">
        <v>1</v>
      </c>
      <c r="F93" s="630">
        <v>2171.7574831050511</v>
      </c>
    </row>
    <row r="94" spans="1:6" ht="14.4" customHeight="1" x14ac:dyDescent="0.3">
      <c r="A94" s="652" t="s">
        <v>2133</v>
      </c>
      <c r="B94" s="629"/>
      <c r="C94" s="642">
        <v>0</v>
      </c>
      <c r="D94" s="629">
        <v>1479969.1945124778</v>
      </c>
      <c r="E94" s="642">
        <v>1</v>
      </c>
      <c r="F94" s="630">
        <v>1479969.1945124778</v>
      </c>
    </row>
    <row r="95" spans="1:6" ht="14.4" customHeight="1" x14ac:dyDescent="0.3">
      <c r="A95" s="652" t="s">
        <v>2134</v>
      </c>
      <c r="B95" s="629"/>
      <c r="C95" s="642">
        <v>0</v>
      </c>
      <c r="D95" s="629">
        <v>84655.271941103638</v>
      </c>
      <c r="E95" s="642">
        <v>1</v>
      </c>
      <c r="F95" s="630">
        <v>84655.271941103638</v>
      </c>
    </row>
    <row r="96" spans="1:6" ht="14.4" customHeight="1" x14ac:dyDescent="0.3">
      <c r="A96" s="652" t="s">
        <v>2135</v>
      </c>
      <c r="B96" s="629"/>
      <c r="C96" s="642">
        <v>0</v>
      </c>
      <c r="D96" s="629">
        <v>3209.49831159205</v>
      </c>
      <c r="E96" s="642">
        <v>1</v>
      </c>
      <c r="F96" s="630">
        <v>3209.49831159205</v>
      </c>
    </row>
    <row r="97" spans="1:6" ht="14.4" customHeight="1" x14ac:dyDescent="0.3">
      <c r="A97" s="652" t="s">
        <v>2136</v>
      </c>
      <c r="B97" s="629"/>
      <c r="C97" s="642">
        <v>0</v>
      </c>
      <c r="D97" s="629">
        <v>1047.49</v>
      </c>
      <c r="E97" s="642">
        <v>1</v>
      </c>
      <c r="F97" s="630">
        <v>1047.49</v>
      </c>
    </row>
    <row r="98" spans="1:6" ht="14.4" customHeight="1" x14ac:dyDescent="0.3">
      <c r="A98" s="652" t="s">
        <v>2137</v>
      </c>
      <c r="B98" s="629"/>
      <c r="C98" s="642">
        <v>0</v>
      </c>
      <c r="D98" s="629">
        <v>64317.641277725532</v>
      </c>
      <c r="E98" s="642">
        <v>1</v>
      </c>
      <c r="F98" s="630">
        <v>64317.641277725532</v>
      </c>
    </row>
    <row r="99" spans="1:6" ht="14.4" customHeight="1" x14ac:dyDescent="0.3">
      <c r="A99" s="652" t="s">
        <v>2138</v>
      </c>
      <c r="B99" s="629"/>
      <c r="C99" s="642">
        <v>0</v>
      </c>
      <c r="D99" s="629">
        <v>52.81</v>
      </c>
      <c r="E99" s="642">
        <v>1</v>
      </c>
      <c r="F99" s="630">
        <v>52.81</v>
      </c>
    </row>
    <row r="100" spans="1:6" ht="14.4" customHeight="1" x14ac:dyDescent="0.3">
      <c r="A100" s="652" t="s">
        <v>2139</v>
      </c>
      <c r="B100" s="629"/>
      <c r="C100" s="642">
        <v>0</v>
      </c>
      <c r="D100" s="629">
        <v>553.99998433023904</v>
      </c>
      <c r="E100" s="642">
        <v>1</v>
      </c>
      <c r="F100" s="630">
        <v>553.99998433023904</v>
      </c>
    </row>
    <row r="101" spans="1:6" ht="14.4" customHeight="1" x14ac:dyDescent="0.3">
      <c r="A101" s="652" t="s">
        <v>2140</v>
      </c>
      <c r="B101" s="629"/>
      <c r="C101" s="642">
        <v>0</v>
      </c>
      <c r="D101" s="629">
        <v>7336.39811328005</v>
      </c>
      <c r="E101" s="642">
        <v>1</v>
      </c>
      <c r="F101" s="630">
        <v>7336.39811328005</v>
      </c>
    </row>
    <row r="102" spans="1:6" ht="14.4" customHeight="1" x14ac:dyDescent="0.3">
      <c r="A102" s="652" t="s">
        <v>2141</v>
      </c>
      <c r="B102" s="629"/>
      <c r="C102" s="642">
        <v>0</v>
      </c>
      <c r="D102" s="629">
        <v>150926.50769242007</v>
      </c>
      <c r="E102" s="642">
        <v>1</v>
      </c>
      <c r="F102" s="630">
        <v>150926.50769242007</v>
      </c>
    </row>
    <row r="103" spans="1:6" ht="14.4" customHeight="1" x14ac:dyDescent="0.3">
      <c r="A103" s="652" t="s">
        <v>2142</v>
      </c>
      <c r="B103" s="629"/>
      <c r="C103" s="642">
        <v>0</v>
      </c>
      <c r="D103" s="629">
        <v>2285007.5329293525</v>
      </c>
      <c r="E103" s="642">
        <v>1</v>
      </c>
      <c r="F103" s="630">
        <v>2285007.5329293525</v>
      </c>
    </row>
    <row r="104" spans="1:6" ht="14.4" customHeight="1" x14ac:dyDescent="0.3">
      <c r="A104" s="652" t="s">
        <v>2143</v>
      </c>
      <c r="B104" s="629"/>
      <c r="C104" s="642">
        <v>0</v>
      </c>
      <c r="D104" s="629">
        <v>1338.2698812662611</v>
      </c>
      <c r="E104" s="642">
        <v>1</v>
      </c>
      <c r="F104" s="630">
        <v>1338.2698812662611</v>
      </c>
    </row>
    <row r="105" spans="1:6" ht="14.4" customHeight="1" x14ac:dyDescent="0.3">
      <c r="A105" s="652" t="s">
        <v>2144</v>
      </c>
      <c r="B105" s="629"/>
      <c r="C105" s="642">
        <v>0</v>
      </c>
      <c r="D105" s="629">
        <v>682.23995365335895</v>
      </c>
      <c r="E105" s="642">
        <v>1</v>
      </c>
      <c r="F105" s="630">
        <v>682.23995365335895</v>
      </c>
    </row>
    <row r="106" spans="1:6" ht="14.4" customHeight="1" x14ac:dyDescent="0.3">
      <c r="A106" s="652" t="s">
        <v>2145</v>
      </c>
      <c r="B106" s="629"/>
      <c r="C106" s="642">
        <v>0</v>
      </c>
      <c r="D106" s="629">
        <v>115.77027571293399</v>
      </c>
      <c r="E106" s="642">
        <v>1</v>
      </c>
      <c r="F106" s="630">
        <v>115.77027571293399</v>
      </c>
    </row>
    <row r="107" spans="1:6" ht="14.4" customHeight="1" x14ac:dyDescent="0.3">
      <c r="A107" s="652" t="s">
        <v>2146</v>
      </c>
      <c r="B107" s="629"/>
      <c r="C107" s="642">
        <v>0</v>
      </c>
      <c r="D107" s="629">
        <v>193.61</v>
      </c>
      <c r="E107" s="642">
        <v>1</v>
      </c>
      <c r="F107" s="630">
        <v>193.61</v>
      </c>
    </row>
    <row r="108" spans="1:6" ht="14.4" customHeight="1" x14ac:dyDescent="0.3">
      <c r="A108" s="652" t="s">
        <v>2147</v>
      </c>
      <c r="B108" s="629"/>
      <c r="C108" s="642">
        <v>0</v>
      </c>
      <c r="D108" s="629">
        <v>2254405.125272654</v>
      </c>
      <c r="E108" s="642">
        <v>1</v>
      </c>
      <c r="F108" s="630">
        <v>2254405.125272654</v>
      </c>
    </row>
    <row r="109" spans="1:6" ht="14.4" customHeight="1" x14ac:dyDescent="0.3">
      <c r="A109" s="652" t="s">
        <v>2148</v>
      </c>
      <c r="B109" s="629"/>
      <c r="C109" s="642">
        <v>0</v>
      </c>
      <c r="D109" s="629">
        <v>1913.5500000000002</v>
      </c>
      <c r="E109" s="642">
        <v>1</v>
      </c>
      <c r="F109" s="630">
        <v>1913.5500000000002</v>
      </c>
    </row>
    <row r="110" spans="1:6" ht="14.4" customHeight="1" x14ac:dyDescent="0.3">
      <c r="A110" s="652" t="s">
        <v>2149</v>
      </c>
      <c r="B110" s="629"/>
      <c r="C110" s="642">
        <v>0</v>
      </c>
      <c r="D110" s="629">
        <v>391.44949519005604</v>
      </c>
      <c r="E110" s="642">
        <v>1</v>
      </c>
      <c r="F110" s="630">
        <v>391.44949519005604</v>
      </c>
    </row>
    <row r="111" spans="1:6" ht="14.4" customHeight="1" x14ac:dyDescent="0.3">
      <c r="A111" s="652" t="s">
        <v>2150</v>
      </c>
      <c r="B111" s="629"/>
      <c r="C111" s="642">
        <v>0</v>
      </c>
      <c r="D111" s="629">
        <v>380.91007682876398</v>
      </c>
      <c r="E111" s="642">
        <v>1</v>
      </c>
      <c r="F111" s="630">
        <v>380.91007682876398</v>
      </c>
    </row>
    <row r="112" spans="1:6" ht="14.4" customHeight="1" x14ac:dyDescent="0.3">
      <c r="A112" s="652" t="s">
        <v>2151</v>
      </c>
      <c r="B112" s="629"/>
      <c r="C112" s="642">
        <v>0</v>
      </c>
      <c r="D112" s="629">
        <v>7150686.2393747419</v>
      </c>
      <c r="E112" s="642">
        <v>1</v>
      </c>
      <c r="F112" s="630">
        <v>7150686.2393747419</v>
      </c>
    </row>
    <row r="113" spans="1:6" ht="14.4" customHeight="1" x14ac:dyDescent="0.3">
      <c r="A113" s="652" t="s">
        <v>2152</v>
      </c>
      <c r="B113" s="629"/>
      <c r="C113" s="642">
        <v>0</v>
      </c>
      <c r="D113" s="629">
        <v>1070.31</v>
      </c>
      <c r="E113" s="642">
        <v>1</v>
      </c>
      <c r="F113" s="630">
        <v>1070.31</v>
      </c>
    </row>
    <row r="114" spans="1:6" ht="14.4" customHeight="1" x14ac:dyDescent="0.3">
      <c r="A114" s="652" t="s">
        <v>2153</v>
      </c>
      <c r="B114" s="629"/>
      <c r="C114" s="642">
        <v>0</v>
      </c>
      <c r="D114" s="629">
        <v>15155245.499605328</v>
      </c>
      <c r="E114" s="642">
        <v>1</v>
      </c>
      <c r="F114" s="630">
        <v>15155245.499605328</v>
      </c>
    </row>
    <row r="115" spans="1:6" ht="14.4" customHeight="1" x14ac:dyDescent="0.3">
      <c r="A115" s="652" t="s">
        <v>2154</v>
      </c>
      <c r="B115" s="629"/>
      <c r="C115" s="642">
        <v>0</v>
      </c>
      <c r="D115" s="629">
        <v>477.17991141866105</v>
      </c>
      <c r="E115" s="642">
        <v>1</v>
      </c>
      <c r="F115" s="630">
        <v>477.17991141866105</v>
      </c>
    </row>
    <row r="116" spans="1:6" ht="14.4" customHeight="1" x14ac:dyDescent="0.3">
      <c r="A116" s="652" t="s">
        <v>2155</v>
      </c>
      <c r="B116" s="629"/>
      <c r="C116" s="642">
        <v>0</v>
      </c>
      <c r="D116" s="629">
        <v>11875686.83549078</v>
      </c>
      <c r="E116" s="642">
        <v>1</v>
      </c>
      <c r="F116" s="630">
        <v>11875686.83549078</v>
      </c>
    </row>
    <row r="117" spans="1:6" ht="14.4" customHeight="1" x14ac:dyDescent="0.3">
      <c r="A117" s="652" t="s">
        <v>2156</v>
      </c>
      <c r="B117" s="629"/>
      <c r="C117" s="642">
        <v>0</v>
      </c>
      <c r="D117" s="629">
        <v>4621.5392816288104</v>
      </c>
      <c r="E117" s="642">
        <v>1</v>
      </c>
      <c r="F117" s="630">
        <v>4621.5392816288104</v>
      </c>
    </row>
    <row r="118" spans="1:6" ht="14.4" customHeight="1" x14ac:dyDescent="0.3">
      <c r="A118" s="652" t="s">
        <v>2157</v>
      </c>
      <c r="B118" s="629"/>
      <c r="C118" s="642">
        <v>0</v>
      </c>
      <c r="D118" s="629">
        <v>992274.58017711388</v>
      </c>
      <c r="E118" s="642">
        <v>1</v>
      </c>
      <c r="F118" s="630">
        <v>992274.58017711388</v>
      </c>
    </row>
    <row r="119" spans="1:6" ht="14.4" customHeight="1" x14ac:dyDescent="0.3">
      <c r="A119" s="652" t="s">
        <v>2158</v>
      </c>
      <c r="B119" s="629"/>
      <c r="C119" s="642">
        <v>0</v>
      </c>
      <c r="D119" s="629">
        <v>92607.618544968616</v>
      </c>
      <c r="E119" s="642">
        <v>1</v>
      </c>
      <c r="F119" s="630">
        <v>92607.618544968616</v>
      </c>
    </row>
    <row r="120" spans="1:6" ht="14.4" customHeight="1" x14ac:dyDescent="0.3">
      <c r="A120" s="652" t="s">
        <v>2159</v>
      </c>
      <c r="B120" s="629"/>
      <c r="C120" s="642">
        <v>0</v>
      </c>
      <c r="D120" s="629">
        <v>1740.231612783665</v>
      </c>
      <c r="E120" s="642">
        <v>1</v>
      </c>
      <c r="F120" s="630">
        <v>1740.231612783665</v>
      </c>
    </row>
    <row r="121" spans="1:6" ht="14.4" customHeight="1" x14ac:dyDescent="0.3">
      <c r="A121" s="652" t="s">
        <v>2160</v>
      </c>
      <c r="B121" s="629"/>
      <c r="C121" s="642">
        <v>0</v>
      </c>
      <c r="D121" s="629">
        <v>8941.4603784075516</v>
      </c>
      <c r="E121" s="642">
        <v>1</v>
      </c>
      <c r="F121" s="630">
        <v>8941.4603784075516</v>
      </c>
    </row>
    <row r="122" spans="1:6" ht="14.4" customHeight="1" x14ac:dyDescent="0.3">
      <c r="A122" s="652" t="s">
        <v>2161</v>
      </c>
      <c r="B122" s="629"/>
      <c r="C122" s="642">
        <v>0</v>
      </c>
      <c r="D122" s="629">
        <v>1542.94</v>
      </c>
      <c r="E122" s="642">
        <v>1</v>
      </c>
      <c r="F122" s="630">
        <v>1542.94</v>
      </c>
    </row>
    <row r="123" spans="1:6" ht="14.4" customHeight="1" x14ac:dyDescent="0.3">
      <c r="A123" s="652" t="s">
        <v>2162</v>
      </c>
      <c r="B123" s="629"/>
      <c r="C123" s="642">
        <v>0</v>
      </c>
      <c r="D123" s="629">
        <v>46866.143313769637</v>
      </c>
      <c r="E123" s="642">
        <v>1</v>
      </c>
      <c r="F123" s="630">
        <v>46866.143313769637</v>
      </c>
    </row>
    <row r="124" spans="1:6" ht="14.4" customHeight="1" x14ac:dyDescent="0.3">
      <c r="A124" s="652" t="s">
        <v>2163</v>
      </c>
      <c r="B124" s="629"/>
      <c r="C124" s="642">
        <v>0</v>
      </c>
      <c r="D124" s="629">
        <v>230.24099165233901</v>
      </c>
      <c r="E124" s="642">
        <v>1</v>
      </c>
      <c r="F124" s="630">
        <v>230.24099165233901</v>
      </c>
    </row>
    <row r="125" spans="1:6" ht="14.4" customHeight="1" x14ac:dyDescent="0.3">
      <c r="A125" s="652" t="s">
        <v>2164</v>
      </c>
      <c r="B125" s="629"/>
      <c r="C125" s="642">
        <v>0</v>
      </c>
      <c r="D125" s="629">
        <v>1676.4598683428001</v>
      </c>
      <c r="E125" s="642">
        <v>1</v>
      </c>
      <c r="F125" s="630">
        <v>1676.4598683428001</v>
      </c>
    </row>
    <row r="126" spans="1:6" ht="14.4" customHeight="1" x14ac:dyDescent="0.3">
      <c r="A126" s="652" t="s">
        <v>2165</v>
      </c>
      <c r="B126" s="629"/>
      <c r="C126" s="642">
        <v>0</v>
      </c>
      <c r="D126" s="629">
        <v>246.45000000000002</v>
      </c>
      <c r="E126" s="642">
        <v>1</v>
      </c>
      <c r="F126" s="630">
        <v>246.45000000000002</v>
      </c>
    </row>
    <row r="127" spans="1:6" ht="14.4" customHeight="1" x14ac:dyDescent="0.3">
      <c r="A127" s="652" t="s">
        <v>2166</v>
      </c>
      <c r="B127" s="629"/>
      <c r="C127" s="642">
        <v>0</v>
      </c>
      <c r="D127" s="629">
        <v>1248.9012081747314</v>
      </c>
      <c r="E127" s="642">
        <v>1</v>
      </c>
      <c r="F127" s="630">
        <v>1248.9012081747314</v>
      </c>
    </row>
    <row r="128" spans="1:6" ht="14.4" customHeight="1" thickBot="1" x14ac:dyDescent="0.35">
      <c r="A128" s="653" t="s">
        <v>2167</v>
      </c>
      <c r="B128" s="644"/>
      <c r="C128" s="645">
        <v>0</v>
      </c>
      <c r="D128" s="644">
        <v>3555.5129291484</v>
      </c>
      <c r="E128" s="645">
        <v>1</v>
      </c>
      <c r="F128" s="646">
        <v>3555.5129291484</v>
      </c>
    </row>
    <row r="129" spans="1:6" ht="14.4" customHeight="1" thickBot="1" x14ac:dyDescent="0.35">
      <c r="A129" s="647" t="s">
        <v>6</v>
      </c>
      <c r="B129" s="648">
        <v>10729054.221720705</v>
      </c>
      <c r="C129" s="649">
        <v>0.1595499292315718</v>
      </c>
      <c r="D129" s="648">
        <v>56516693.071269229</v>
      </c>
      <c r="E129" s="649">
        <v>0.84045007076842815</v>
      </c>
      <c r="F129" s="650">
        <v>67245747.292989939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2013-09-18T13:57:26Z</dcterms:modified>
</cp:coreProperties>
</file>